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MED ISMAIL\Downloads\"/>
    </mc:Choice>
  </mc:AlternateContent>
  <xr:revisionPtr revIDLastSave="0" documentId="13_ncr:1_{4322C709-6882-4827-B8FB-6910289E9A65}" xr6:coauthVersionLast="47" xr6:coauthVersionMax="47" xr10:uidLastSave="{00000000-0000-0000-0000-000000000000}"/>
  <bookViews>
    <workbookView xWindow="-120" yWindow="-120" windowWidth="20730" windowHeight="11040" activeTab="3" xr2:uid="{534E3CAB-0E6B-47F8-A119-728099C6DA30}"/>
  </bookViews>
  <sheets>
    <sheet name="Telco_Cusomer_Churn" sheetId="1" r:id="rId1"/>
    <sheet name="Analysis" sheetId="2" r:id="rId2"/>
    <sheet name="Summary" sheetId="5" r:id="rId3"/>
    <sheet name="Charts" sheetId="3" r:id="rId4"/>
  </sheets>
  <calcPr calcId="191029"/>
  <pivotCaches>
    <pivotCache cacheId="0" r:id="rId5"/>
  </pivotCaches>
</workbook>
</file>

<file path=xl/calcChain.xml><?xml version="1.0" encoding="utf-8"?>
<calcChain xmlns="http://schemas.openxmlformats.org/spreadsheetml/2006/main">
  <c r="K4" i="5" l="1"/>
  <c r="K3" i="5"/>
  <c r="K2" i="5"/>
  <c r="J4" i="5"/>
  <c r="J2" i="5"/>
  <c r="J3" i="5"/>
  <c r="B14" i="5"/>
  <c r="C14" i="5"/>
  <c r="D14" i="5"/>
  <c r="B15" i="5"/>
  <c r="C15" i="5"/>
  <c r="D15" i="5"/>
  <c r="B16" i="5"/>
  <c r="C16" i="5"/>
  <c r="E16" i="5" s="1"/>
  <c r="D16" i="5"/>
  <c r="B17" i="5"/>
  <c r="C17" i="5"/>
  <c r="D17" i="5"/>
  <c r="B8" i="5"/>
  <c r="C8" i="5"/>
  <c r="D8" i="5"/>
  <c r="B9" i="5"/>
  <c r="C9" i="5"/>
  <c r="D9" i="5"/>
  <c r="B10" i="5"/>
  <c r="C10" i="5"/>
  <c r="D10" i="5"/>
  <c r="B11" i="5"/>
  <c r="C11" i="5"/>
  <c r="D11" i="5"/>
  <c r="B5" i="5"/>
  <c r="C5" i="5"/>
  <c r="D5" i="5"/>
  <c r="B6" i="5"/>
  <c r="C6" i="5"/>
  <c r="D6" i="5"/>
  <c r="B7" i="5"/>
  <c r="C7" i="5"/>
  <c r="D7" i="5"/>
  <c r="B2" i="5"/>
  <c r="C2" i="5"/>
  <c r="D2" i="5"/>
  <c r="B3" i="5"/>
  <c r="C3" i="5"/>
  <c r="D3" i="5"/>
  <c r="B4" i="5"/>
  <c r="C4" i="5"/>
  <c r="D4" i="5"/>
  <c r="C13" i="5"/>
  <c r="D13" i="5"/>
  <c r="C12" i="5"/>
  <c r="D12" i="5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2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F88" i="2"/>
  <c r="F87" i="2"/>
  <c r="F86" i="2"/>
  <c r="F85" i="2"/>
  <c r="F66" i="2"/>
  <c r="F65" i="2"/>
  <c r="F64" i="2"/>
  <c r="F63" i="2"/>
  <c r="F47" i="2"/>
  <c r="F46" i="2"/>
  <c r="F45" i="2"/>
  <c r="F17" i="2"/>
  <c r="F16" i="2"/>
  <c r="E5" i="5" l="1"/>
  <c r="E8" i="5"/>
  <c r="E15" i="5"/>
  <c r="E7" i="5"/>
  <c r="E13" i="5"/>
  <c r="E3" i="5"/>
  <c r="E14" i="5"/>
  <c r="E10" i="5"/>
  <c r="E6" i="5"/>
  <c r="E2" i="5"/>
  <c r="E11" i="5"/>
  <c r="E17" i="5"/>
  <c r="E12" i="5"/>
  <c r="E4" i="5"/>
  <c r="E9" i="5"/>
  <c r="X2" i="1"/>
</calcChain>
</file>

<file path=xl/sharedStrings.xml><?xml version="1.0" encoding="utf-8"?>
<sst xmlns="http://schemas.openxmlformats.org/spreadsheetml/2006/main" count="119832" uniqueCount="7114">
  <si>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</si>
  <si>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</si>
  <si>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</si>
  <si>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</si>
  <si>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</si>
  <si>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</si>
  <si>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</si>
  <si>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</si>
  <si>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</si>
  <si>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</si>
  <si>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</si>
  <si>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</si>
  <si>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</si>
  <si>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</si>
  <si>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</si>
  <si>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</si>
  <si>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</si>
  <si>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</si>
  <si>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</si>
  <si>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</si>
  <si>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</si>
  <si>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</si>
  <si>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</si>
  <si>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</si>
  <si>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</si>
  <si>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</si>
  <si>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</si>
  <si>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</si>
  <si>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</si>
  <si>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</si>
  <si>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</si>
  <si>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</si>
  <si>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</si>
  <si>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</si>
  <si>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</si>
  <si>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</si>
  <si>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</si>
  <si>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</si>
  <si>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</si>
  <si>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</si>
  <si>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</si>
  <si>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</si>
  <si>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</si>
  <si>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</si>
  <si>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</si>
  <si>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</si>
  <si>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</si>
  <si>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</si>
  <si>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</si>
  <si>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</si>
  <si>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</si>
  <si>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</si>
  <si>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</si>
  <si>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</si>
  <si>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</si>
  <si>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</si>
  <si>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</si>
  <si>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</si>
  <si>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</si>
  <si>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</si>
  <si>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</si>
  <si>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</si>
  <si>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</si>
  <si>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</si>
  <si>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</si>
  <si>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</si>
  <si>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</si>
  <si>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</si>
  <si>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</si>
  <si>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</si>
  <si>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</si>
  <si>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</si>
  <si>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</si>
  <si>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</si>
  <si>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</si>
  <si>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</si>
  <si>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</si>
  <si>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</si>
  <si>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</si>
  <si>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</si>
  <si>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</si>
  <si>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</si>
  <si>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</si>
  <si>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</si>
  <si>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</si>
  <si>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</si>
  <si>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</si>
  <si>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</si>
  <si>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</si>
  <si>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</si>
  <si>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</si>
  <si>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</si>
  <si>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</si>
  <si>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</si>
  <si>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</si>
  <si>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</si>
  <si>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</si>
  <si>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</si>
  <si>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</si>
  <si>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</si>
  <si>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</si>
  <si>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</si>
  <si>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</si>
  <si>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</si>
  <si>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</si>
  <si>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</si>
  <si>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</si>
  <si>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</si>
  <si>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</si>
  <si>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</si>
  <si>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</si>
  <si>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</si>
  <si>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</si>
  <si>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</si>
  <si>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</si>
  <si>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</si>
  <si>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</si>
  <si>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</si>
  <si>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</si>
  <si>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</si>
  <si>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</si>
  <si>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</si>
  <si>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</si>
  <si>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</si>
  <si>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</si>
  <si>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</si>
  <si>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</si>
  <si>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</si>
  <si>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</si>
  <si>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</si>
  <si>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</si>
  <si>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</si>
  <si>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</si>
  <si>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</si>
  <si>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</si>
  <si>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</si>
  <si>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</si>
  <si>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</si>
  <si>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</si>
  <si>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</si>
  <si>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</si>
  <si>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</si>
  <si>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</si>
  <si>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</si>
  <si>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</si>
  <si>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</si>
  <si>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</si>
  <si>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</si>
  <si>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</si>
  <si>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</si>
  <si>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</si>
  <si>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</si>
  <si>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</si>
  <si>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</si>
  <si>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</si>
  <si>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</si>
  <si>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</si>
  <si>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</si>
  <si>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</si>
  <si>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</si>
  <si>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</si>
  <si>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</si>
  <si>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</si>
  <si>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</si>
  <si>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</si>
  <si>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</si>
  <si>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</si>
  <si>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</si>
  <si>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</si>
  <si>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</si>
  <si>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</si>
  <si>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</si>
  <si>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</si>
  <si>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</si>
  <si>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</si>
  <si>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</si>
  <si>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</si>
  <si>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</si>
  <si>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</si>
  <si>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</si>
  <si>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</si>
  <si>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</si>
  <si>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</si>
  <si>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</si>
  <si>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</si>
  <si>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</si>
  <si>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</si>
  <si>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</si>
  <si>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</si>
  <si>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</si>
  <si>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</si>
  <si>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</si>
  <si>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</si>
  <si>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</si>
  <si>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</si>
  <si>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</si>
  <si>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</si>
  <si>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</si>
  <si>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</si>
  <si>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</si>
  <si>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</si>
  <si>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</si>
  <si>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</si>
  <si>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</si>
  <si>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</si>
  <si>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</si>
  <si>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</si>
  <si>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</si>
  <si>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</si>
  <si>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</si>
  <si>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</si>
  <si>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</si>
  <si>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</si>
  <si>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</si>
  <si>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</si>
  <si>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</si>
  <si>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</si>
  <si>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</si>
  <si>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</si>
  <si>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</si>
  <si>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</si>
  <si>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</si>
  <si>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</si>
  <si>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</si>
  <si>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</si>
  <si>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</si>
  <si>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</si>
  <si>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</si>
  <si>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</si>
  <si>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</si>
  <si>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</si>
  <si>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</si>
  <si>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</si>
  <si>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</si>
  <si>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</si>
  <si>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</si>
  <si>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</si>
  <si>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</si>
  <si>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</si>
  <si>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</si>
  <si>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</si>
  <si>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</si>
  <si>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</si>
  <si>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</si>
  <si>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</si>
  <si>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</si>
  <si>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</si>
  <si>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</si>
  <si>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</si>
  <si>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</si>
  <si>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</si>
  <si>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</si>
  <si>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</si>
  <si>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</si>
  <si>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</si>
  <si>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</si>
  <si>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</si>
  <si>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</si>
  <si>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</si>
  <si>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</si>
  <si>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</si>
  <si>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</si>
  <si>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</si>
  <si>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</si>
  <si>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</si>
  <si>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</si>
  <si>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</si>
  <si>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</si>
  <si>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</si>
  <si>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</si>
  <si>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</si>
  <si>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</si>
  <si>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</si>
  <si>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</si>
  <si>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</si>
  <si>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</si>
  <si>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</si>
  <si>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</si>
  <si>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</si>
  <si>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</si>
  <si>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</si>
  <si>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</si>
  <si>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</si>
  <si>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</si>
  <si>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</si>
  <si>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</si>
  <si>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</si>
  <si>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</si>
  <si>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</si>
  <si>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</si>
  <si>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</si>
  <si>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</si>
  <si>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</si>
  <si>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</si>
  <si>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</si>
  <si>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</si>
  <si>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</si>
  <si>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</si>
  <si>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</si>
  <si>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</si>
  <si>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</si>
  <si>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</si>
  <si>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</si>
  <si>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</si>
  <si>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</si>
  <si>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</si>
  <si>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</si>
  <si>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</si>
  <si>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</si>
  <si>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</si>
  <si>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</si>
  <si>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</si>
  <si>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</si>
  <si>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</si>
  <si>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</si>
  <si>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</si>
  <si>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</si>
  <si>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</si>
  <si>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</si>
  <si>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</si>
  <si>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</si>
  <si>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</si>
  <si>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</si>
  <si>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</si>
  <si>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</si>
  <si>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</si>
  <si>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</si>
  <si>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</si>
  <si>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</si>
  <si>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</si>
  <si>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</si>
  <si>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</si>
  <si>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</si>
  <si>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</si>
  <si>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</si>
  <si>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</si>
  <si>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</si>
  <si>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</si>
  <si>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</si>
  <si>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</si>
  <si>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</si>
  <si>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</si>
  <si>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</si>
  <si>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</si>
  <si>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</si>
  <si>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</si>
  <si>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</si>
  <si>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</si>
  <si>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</si>
  <si>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</si>
  <si>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</si>
  <si>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</si>
  <si>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</si>
  <si>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</si>
  <si>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</si>
  <si>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</si>
  <si>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</si>
  <si>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</si>
  <si>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</si>
  <si>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</si>
  <si>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</si>
  <si>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</si>
  <si>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</si>
  <si>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</si>
  <si>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</si>
  <si>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</si>
  <si>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</si>
  <si>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</si>
  <si>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</si>
  <si>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</si>
  <si>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</si>
  <si>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</si>
  <si>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</si>
  <si>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</si>
  <si>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</si>
  <si>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</si>
  <si>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</si>
  <si>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</si>
  <si>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</si>
  <si>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</si>
  <si>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</si>
  <si>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</si>
  <si>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</si>
  <si>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</si>
  <si>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</si>
  <si>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</si>
  <si>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</si>
  <si>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</si>
  <si>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</si>
  <si>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</si>
  <si>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</si>
  <si>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</si>
  <si>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</si>
  <si>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</si>
  <si>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</si>
  <si>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</si>
  <si>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</si>
  <si>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</si>
  <si>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</si>
  <si>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</si>
  <si>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</si>
  <si>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</si>
  <si>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</si>
  <si>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</si>
  <si>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</si>
  <si>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</si>
  <si>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</si>
  <si>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</si>
  <si>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</si>
  <si>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</si>
  <si>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</si>
  <si>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</si>
  <si>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</si>
  <si>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</si>
  <si>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</si>
  <si>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</si>
  <si>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</si>
  <si>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</si>
  <si>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</si>
  <si>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</si>
  <si>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</si>
  <si>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</si>
  <si>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</si>
  <si>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</si>
  <si>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</si>
  <si>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</si>
  <si>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</si>
  <si>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</si>
  <si>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</si>
  <si>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</si>
  <si>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</si>
  <si>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</si>
  <si>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</si>
  <si>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</si>
  <si>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</si>
  <si>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</si>
  <si>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</si>
  <si>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</si>
  <si>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</si>
  <si>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</si>
  <si>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</si>
  <si>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</si>
  <si>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</si>
  <si>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</si>
  <si>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</si>
  <si>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</si>
  <si>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</si>
  <si>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</si>
  <si>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</si>
  <si>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</si>
  <si>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</si>
  <si>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</si>
  <si>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</si>
  <si>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</si>
  <si>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</si>
  <si>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</si>
  <si>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</si>
  <si>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</si>
  <si>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</si>
  <si>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</si>
  <si>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</si>
  <si>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</si>
  <si>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</si>
  <si>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</si>
  <si>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</si>
  <si>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</si>
  <si>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</si>
  <si>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</si>
  <si>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</si>
  <si>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</si>
  <si>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</si>
  <si>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</si>
  <si>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</si>
  <si>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</si>
  <si>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</si>
  <si>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</si>
  <si>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</si>
  <si>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</si>
  <si>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</si>
  <si>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</si>
  <si>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</si>
  <si>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</si>
  <si>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</si>
  <si>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</si>
  <si>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</si>
  <si>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</si>
  <si>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</si>
  <si>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</si>
  <si>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</si>
  <si>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</si>
  <si>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</si>
  <si>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</si>
  <si>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</si>
  <si>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</si>
  <si>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</si>
  <si>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</si>
  <si>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</si>
  <si>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</si>
  <si>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</si>
  <si>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</si>
  <si>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</si>
  <si>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</si>
  <si>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</si>
  <si>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</si>
  <si>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</si>
  <si>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</si>
  <si>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</si>
  <si>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</si>
  <si>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</si>
  <si>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</si>
  <si>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</si>
  <si>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</si>
  <si>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</si>
  <si>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</si>
  <si>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</si>
  <si>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</si>
  <si>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</si>
  <si>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</si>
  <si>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</si>
  <si>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</si>
  <si>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</si>
  <si>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</si>
  <si>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</si>
  <si>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</si>
  <si>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</si>
  <si>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</si>
  <si>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</si>
  <si>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</si>
  <si>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</si>
  <si>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</si>
  <si>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</si>
  <si>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</si>
  <si>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</si>
  <si>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</si>
  <si>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</si>
  <si>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</si>
  <si>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</si>
  <si>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</si>
  <si>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</si>
  <si>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</si>
  <si>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</si>
  <si>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</si>
  <si>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</si>
  <si>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</si>
  <si>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</si>
  <si>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</si>
  <si>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</si>
  <si>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</si>
  <si>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</si>
  <si>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</si>
  <si>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</si>
  <si>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</si>
  <si>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</si>
  <si>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</si>
  <si>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</si>
  <si>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</si>
  <si>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</si>
  <si>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</si>
  <si>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</si>
  <si>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</si>
  <si>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</si>
  <si>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</si>
  <si>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</si>
  <si>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</si>
  <si>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</si>
  <si>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</si>
  <si>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</si>
  <si>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</si>
  <si>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</si>
  <si>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</si>
  <si>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</si>
  <si>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</si>
  <si>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</si>
  <si>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</si>
  <si>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</si>
  <si>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</si>
  <si>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</si>
  <si>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</si>
  <si>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</si>
  <si>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</si>
  <si>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</si>
  <si>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</si>
  <si>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</si>
  <si>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</si>
  <si>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</si>
  <si>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</si>
  <si>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</si>
  <si>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</si>
  <si>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</si>
  <si>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</si>
  <si>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</si>
  <si>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</si>
  <si>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</si>
  <si>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</si>
  <si>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</si>
  <si>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</si>
  <si>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</si>
  <si>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</si>
  <si>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</si>
  <si>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</si>
  <si>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</si>
  <si>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</si>
  <si>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</si>
  <si>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</si>
  <si>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</si>
  <si>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</si>
  <si>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</si>
  <si>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</si>
  <si>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</si>
  <si>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</si>
  <si>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</si>
  <si>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</si>
  <si>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</si>
  <si>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</si>
  <si>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</si>
  <si>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</si>
  <si>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</si>
  <si>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</si>
  <si>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</si>
  <si>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</si>
  <si>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</si>
  <si>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</si>
  <si>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</si>
  <si>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</si>
  <si>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</si>
  <si>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</si>
  <si>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</si>
  <si>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</si>
  <si>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</si>
  <si>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</si>
  <si>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</si>
  <si>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</si>
  <si>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</si>
  <si>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</si>
  <si>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</si>
  <si>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</si>
  <si>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</si>
  <si>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</si>
  <si>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</si>
  <si>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</si>
  <si>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</si>
  <si>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</si>
  <si>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</si>
  <si>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</si>
  <si>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</si>
  <si>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</si>
  <si>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</si>
  <si>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</si>
  <si>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</si>
  <si>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</si>
  <si>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</si>
  <si>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</si>
  <si>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</si>
  <si>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</si>
  <si>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</si>
  <si>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</si>
  <si>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</si>
  <si>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</si>
  <si>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</si>
  <si>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</si>
  <si>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</si>
  <si>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</si>
  <si>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</si>
  <si>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</si>
  <si>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</si>
  <si>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</si>
  <si>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</si>
  <si>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</si>
  <si>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</si>
  <si>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</si>
  <si>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</si>
  <si>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</si>
  <si>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</si>
  <si>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</si>
  <si>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</si>
  <si>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</si>
  <si>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</si>
  <si>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</si>
  <si>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</si>
  <si>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</si>
  <si>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</si>
  <si>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</si>
  <si>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</si>
  <si>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</si>
  <si>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</si>
  <si>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</si>
  <si>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</si>
  <si>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</si>
  <si>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</si>
  <si>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</si>
  <si>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</si>
  <si>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</si>
  <si>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</si>
  <si>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</si>
  <si>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</si>
  <si>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</si>
  <si>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</si>
  <si>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</si>
  <si>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</si>
  <si>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</si>
  <si>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</si>
  <si>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</si>
  <si>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</si>
  <si>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</si>
  <si>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</si>
  <si>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</si>
  <si>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</si>
  <si>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</si>
  <si>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</si>
  <si>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</si>
  <si>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</si>
  <si>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</si>
  <si>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</si>
  <si>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</si>
  <si>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</si>
  <si>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</si>
  <si>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</si>
  <si>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</si>
  <si>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</si>
  <si>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</si>
  <si>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</si>
  <si>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</si>
  <si>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</si>
  <si>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</si>
  <si>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</si>
  <si>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</si>
  <si>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</si>
  <si>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</si>
  <si>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</si>
  <si>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</si>
  <si>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</si>
  <si>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</si>
  <si>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</si>
  <si>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</si>
  <si>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</si>
  <si>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</si>
  <si>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</si>
  <si>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</si>
  <si>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</si>
  <si>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</si>
  <si>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</si>
  <si>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</si>
  <si>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</si>
  <si>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</si>
  <si>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</si>
  <si>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</si>
  <si>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</si>
  <si>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</si>
  <si>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</si>
  <si>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</si>
  <si>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</si>
  <si>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</si>
  <si>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</si>
  <si>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</si>
  <si>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</si>
  <si>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</si>
  <si>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</si>
  <si>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</si>
  <si>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</si>
  <si>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</si>
  <si>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</si>
  <si>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</si>
  <si>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</si>
  <si>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</si>
  <si>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</si>
  <si>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</si>
  <si>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</si>
  <si>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</si>
  <si>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</si>
  <si>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</si>
  <si>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</si>
  <si>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</si>
  <si>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</si>
  <si>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</si>
  <si>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</si>
  <si>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</si>
  <si>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</si>
  <si>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</si>
  <si>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</si>
  <si>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</si>
  <si>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</si>
  <si>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</si>
  <si>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</si>
  <si>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</si>
  <si>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</si>
  <si>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</si>
  <si>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</si>
  <si>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</si>
  <si>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</si>
  <si>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</si>
  <si>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</si>
  <si>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</si>
  <si>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</si>
  <si>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</si>
  <si>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</si>
  <si>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</si>
  <si>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</si>
  <si>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</si>
  <si>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</si>
  <si>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</si>
  <si>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</si>
  <si>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</si>
  <si>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</si>
  <si>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</si>
  <si>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</si>
  <si>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</si>
  <si>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</si>
  <si>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</si>
  <si>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</si>
  <si>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</si>
  <si>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</si>
  <si>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</si>
  <si>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</si>
  <si>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</si>
  <si>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</si>
  <si>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</si>
  <si>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</si>
  <si>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</si>
  <si>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</si>
  <si>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</si>
  <si>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</si>
  <si>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</si>
  <si>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</si>
  <si>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</si>
  <si>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</si>
  <si>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</si>
  <si>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</si>
  <si>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</si>
  <si>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</si>
  <si>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</si>
  <si>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</si>
  <si>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</si>
  <si>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</si>
  <si>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</si>
  <si>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</si>
  <si>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</si>
  <si>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</si>
  <si>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</si>
  <si>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</si>
  <si>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</si>
  <si>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</si>
  <si>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</si>
  <si>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</si>
  <si>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</si>
  <si>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</si>
  <si>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</si>
  <si>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</si>
  <si>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</si>
  <si>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</si>
  <si>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</si>
  <si>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</si>
  <si>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</si>
  <si>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</si>
  <si>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</si>
  <si>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</si>
  <si>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</si>
  <si>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</si>
  <si>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</si>
  <si>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</si>
  <si>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</si>
  <si>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</si>
  <si>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</si>
  <si>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</si>
  <si>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</si>
  <si>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</si>
  <si>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</si>
  <si>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</si>
  <si>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</si>
  <si>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</si>
  <si>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</si>
  <si>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</si>
  <si>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</si>
  <si>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</si>
  <si>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</si>
  <si>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</si>
  <si>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</si>
  <si>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</si>
  <si>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</si>
  <si>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</si>
  <si>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</si>
  <si>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</si>
  <si>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</si>
  <si>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</si>
  <si>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</si>
  <si>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</si>
  <si>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</si>
  <si>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</si>
  <si>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</si>
  <si>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</si>
  <si>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</si>
  <si>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</si>
  <si>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</si>
  <si>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</si>
  <si>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</si>
  <si>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</si>
  <si>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</si>
  <si>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</si>
  <si>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</si>
  <si>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</si>
  <si>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</si>
  <si>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</si>
  <si>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</si>
  <si>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</si>
  <si>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</si>
  <si>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</si>
  <si>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</si>
  <si>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</si>
  <si>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</si>
  <si>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</si>
  <si>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</si>
  <si>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</si>
  <si>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</si>
  <si>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</si>
  <si>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</si>
  <si>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</si>
  <si>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</si>
  <si>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</si>
  <si>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</si>
  <si>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</si>
  <si>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</si>
  <si>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</si>
  <si>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</si>
  <si>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</si>
  <si>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</si>
  <si>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</si>
  <si>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</si>
  <si>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</si>
  <si>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</si>
  <si>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</si>
  <si>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</si>
  <si>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</si>
  <si>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</si>
  <si>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</si>
  <si>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</si>
  <si>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</si>
  <si>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</si>
  <si>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</si>
  <si>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</si>
  <si>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</si>
  <si>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</si>
  <si>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</si>
  <si>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</si>
  <si>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</si>
  <si>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</si>
  <si>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</si>
  <si>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</si>
  <si>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</si>
  <si>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</si>
  <si>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</si>
  <si>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</si>
  <si>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</si>
  <si>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</si>
  <si>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</si>
  <si>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</si>
  <si>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</si>
  <si>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</si>
  <si>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</si>
  <si>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</si>
  <si>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</si>
  <si>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</si>
  <si>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</si>
  <si>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</si>
  <si>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</si>
  <si>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</si>
  <si>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</si>
  <si>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</si>
  <si>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</si>
  <si>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</si>
  <si>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</si>
  <si>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</si>
  <si>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</si>
  <si>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</si>
  <si>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</si>
  <si>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</si>
  <si>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</si>
  <si>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</si>
  <si>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</si>
  <si>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</si>
  <si>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</si>
  <si>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</si>
  <si>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</si>
  <si>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</si>
  <si>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</si>
  <si>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</si>
  <si>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</si>
  <si>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</si>
  <si>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</si>
  <si>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</si>
  <si>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</si>
  <si>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</si>
  <si>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</si>
  <si>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</si>
  <si>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</si>
  <si>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</si>
  <si>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</si>
  <si>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</si>
  <si>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</si>
  <si>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</si>
  <si>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</si>
  <si>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</si>
  <si>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</si>
  <si>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</si>
  <si>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</si>
  <si>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</si>
  <si>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</si>
  <si>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</si>
  <si>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</si>
  <si>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</si>
  <si>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</si>
  <si>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</si>
  <si>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</si>
  <si>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</si>
  <si>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</si>
  <si>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</si>
  <si>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</si>
  <si>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</si>
  <si>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</si>
  <si>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</si>
  <si>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</si>
  <si>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</si>
  <si>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</si>
  <si>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</si>
  <si>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</si>
  <si>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</si>
  <si>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</si>
  <si>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</si>
  <si>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</si>
  <si>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</si>
  <si>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</si>
  <si>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</si>
  <si>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</si>
  <si>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</si>
  <si>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</si>
  <si>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</si>
  <si>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</si>
  <si>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</si>
  <si>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</si>
  <si>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</si>
  <si>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</si>
  <si>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</si>
  <si>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</si>
  <si>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</si>
  <si>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</si>
  <si>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</si>
  <si>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</si>
  <si>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</si>
  <si>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</si>
  <si>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</si>
  <si>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</si>
  <si>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</si>
  <si>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</si>
  <si>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</si>
  <si>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</si>
  <si>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</si>
  <si>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</si>
  <si>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</si>
  <si>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</si>
  <si>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</si>
  <si>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</si>
  <si>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</si>
  <si>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</si>
  <si>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</si>
  <si>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</si>
  <si>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</si>
  <si>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</si>
  <si>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</si>
  <si>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</si>
  <si>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</si>
  <si>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</si>
  <si>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</si>
  <si>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</si>
  <si>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</si>
  <si>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</si>
  <si>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</si>
  <si>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</si>
  <si>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</si>
  <si>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</si>
  <si>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</si>
  <si>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</si>
  <si>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</si>
  <si>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</si>
  <si>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</si>
  <si>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</si>
  <si>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</si>
  <si>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</si>
  <si>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</si>
  <si>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</si>
  <si>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</si>
  <si>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</si>
  <si>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</si>
  <si>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</si>
  <si>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</si>
  <si>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</si>
  <si>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</si>
  <si>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</si>
  <si>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</si>
  <si>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</si>
  <si>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</si>
  <si>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</si>
  <si>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</si>
  <si>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</si>
  <si>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</si>
  <si>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</si>
  <si>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</si>
  <si>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</si>
  <si>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</si>
  <si>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</si>
  <si>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</si>
  <si>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</si>
  <si>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</si>
  <si>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</si>
  <si>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</si>
  <si>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</si>
  <si>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</si>
  <si>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</si>
  <si>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</si>
  <si>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</si>
  <si>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</si>
  <si>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</si>
  <si>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</si>
  <si>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</si>
  <si>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</si>
  <si>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</si>
  <si>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</si>
  <si>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</si>
  <si>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</si>
  <si>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</si>
  <si>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</si>
  <si>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</si>
  <si>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</si>
  <si>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</si>
  <si>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</si>
  <si>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</si>
  <si>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</si>
  <si>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</si>
  <si>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</si>
  <si>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</si>
  <si>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</si>
  <si>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</si>
  <si>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</si>
  <si>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</si>
  <si>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</si>
  <si>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</si>
  <si>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</si>
  <si>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</si>
  <si>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</si>
  <si>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</si>
  <si>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</si>
  <si>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</si>
  <si>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</si>
  <si>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</si>
  <si>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</si>
  <si>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</si>
  <si>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</si>
  <si>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</si>
  <si>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</si>
  <si>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</si>
  <si>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</si>
  <si>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</si>
  <si>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</si>
  <si>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</si>
  <si>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</si>
  <si>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</si>
  <si>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</si>
  <si>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</si>
  <si>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</si>
  <si>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</si>
  <si>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</si>
  <si>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</si>
  <si>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</si>
  <si>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</si>
  <si>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</si>
  <si>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</si>
  <si>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</si>
  <si>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</si>
  <si>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</si>
  <si>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</si>
  <si>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</si>
  <si>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</si>
  <si>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</si>
  <si>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</si>
  <si>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</si>
  <si>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</si>
  <si>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</si>
  <si>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</si>
  <si>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</si>
  <si>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</si>
  <si>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</si>
  <si>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</si>
  <si>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</si>
  <si>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</si>
  <si>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</si>
  <si>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</si>
  <si>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</si>
  <si>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</si>
  <si>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</si>
  <si>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</si>
  <si>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</si>
  <si>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</si>
  <si>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</si>
  <si>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</si>
  <si>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</si>
  <si>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</si>
  <si>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</si>
  <si>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</si>
  <si>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</si>
  <si>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</si>
  <si>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</si>
  <si>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</si>
  <si>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</si>
  <si>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</si>
  <si>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</si>
  <si>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</si>
  <si>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</si>
  <si>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</si>
  <si>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</si>
  <si>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</si>
  <si>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</si>
  <si>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</si>
  <si>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</si>
  <si>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</si>
  <si>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</si>
  <si>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</si>
  <si>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</si>
  <si>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</si>
  <si>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</si>
  <si>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</si>
  <si>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</si>
  <si>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</si>
  <si>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</si>
  <si>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</si>
  <si>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</si>
  <si>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</si>
  <si>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</si>
  <si>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</si>
  <si>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</si>
  <si>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</si>
  <si>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</si>
  <si>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</si>
  <si>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</si>
  <si>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</si>
  <si>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</si>
  <si>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</si>
  <si>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</si>
  <si>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</si>
  <si>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</si>
  <si>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</si>
  <si>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</si>
  <si>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</si>
  <si>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</si>
  <si>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</si>
  <si>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</si>
  <si>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</si>
  <si>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</si>
  <si>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</si>
  <si>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</si>
  <si>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</si>
  <si>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</si>
  <si>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</si>
  <si>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</si>
  <si>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</si>
  <si>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</si>
  <si>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</si>
  <si>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</si>
  <si>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</si>
  <si>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</si>
  <si>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</si>
  <si>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</si>
  <si>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</si>
  <si>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</si>
  <si>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</si>
  <si>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</si>
  <si>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</si>
  <si>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</si>
  <si>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</si>
  <si>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</si>
  <si>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</si>
  <si>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</si>
  <si>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</si>
  <si>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</si>
  <si>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</si>
  <si>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</si>
  <si>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</si>
  <si>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</si>
  <si>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</si>
  <si>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</si>
  <si>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</si>
  <si>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</si>
  <si>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</si>
  <si>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</si>
  <si>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</si>
  <si>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</si>
  <si>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</si>
  <si>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</si>
  <si>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</si>
  <si>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</si>
  <si>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</si>
  <si>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</si>
  <si>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</si>
  <si>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</si>
  <si>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</si>
  <si>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</si>
  <si>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</si>
  <si>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</si>
  <si>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</si>
  <si>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</si>
  <si>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</si>
  <si>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</si>
  <si>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</si>
  <si>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</si>
  <si>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</si>
  <si>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</si>
  <si>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</si>
  <si>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</si>
  <si>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</si>
  <si>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</si>
  <si>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</si>
  <si>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</si>
  <si>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</si>
  <si>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</si>
  <si>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</si>
  <si>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</si>
  <si>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</si>
  <si>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</si>
  <si>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</si>
  <si>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</si>
  <si>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</si>
  <si>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</si>
  <si>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</si>
  <si>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</si>
  <si>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</si>
  <si>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</si>
  <si>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</si>
  <si>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</si>
  <si>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</si>
  <si>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</si>
  <si>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</si>
  <si>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</si>
  <si>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</si>
  <si>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</si>
  <si>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</si>
  <si>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</si>
  <si>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</si>
  <si>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</si>
  <si>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</si>
  <si>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</si>
  <si>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</si>
  <si>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</si>
  <si>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</si>
  <si>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</si>
  <si>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</si>
  <si>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</si>
  <si>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</si>
  <si>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</si>
  <si>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</si>
  <si>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</si>
  <si>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</si>
  <si>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</si>
  <si>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</si>
  <si>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</si>
  <si>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</si>
  <si>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</si>
  <si>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</si>
  <si>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</si>
  <si>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</si>
  <si>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</si>
  <si>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</si>
  <si>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</si>
  <si>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</si>
  <si>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</si>
  <si>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</si>
  <si>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</si>
  <si>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</si>
  <si>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</si>
  <si>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</si>
  <si>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</si>
  <si>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</si>
  <si>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</si>
  <si>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</si>
  <si>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</si>
  <si>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</si>
  <si>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</si>
  <si>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</si>
  <si>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</si>
  <si>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</si>
  <si>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</si>
  <si>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</si>
  <si>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</si>
  <si>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</si>
  <si>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</si>
  <si>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</si>
  <si>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</si>
  <si>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</si>
  <si>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</si>
  <si>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</si>
  <si>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</si>
  <si>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</si>
  <si>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</si>
  <si>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</si>
  <si>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</si>
  <si>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</si>
  <si>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</si>
  <si>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</si>
  <si>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</si>
  <si>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</si>
  <si>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</si>
  <si>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</si>
  <si>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</si>
  <si>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</si>
  <si>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</si>
  <si>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</si>
  <si>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</si>
  <si>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</si>
  <si>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</si>
  <si>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</si>
  <si>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</si>
  <si>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</si>
  <si>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</si>
  <si>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</si>
  <si>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</si>
  <si>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</si>
  <si>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</si>
  <si>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</si>
  <si>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</si>
  <si>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</si>
  <si>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</si>
  <si>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</si>
  <si>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</si>
  <si>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</si>
  <si>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</si>
  <si>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</si>
  <si>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</si>
  <si>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</si>
  <si>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</si>
  <si>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</si>
  <si>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</si>
  <si>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</si>
  <si>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</si>
  <si>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</si>
  <si>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</si>
  <si>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</si>
  <si>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</si>
  <si>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</si>
  <si>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</si>
  <si>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</si>
  <si>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</si>
  <si>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</si>
  <si>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</si>
  <si>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</si>
  <si>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</si>
  <si>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</si>
  <si>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</si>
  <si>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</si>
  <si>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</si>
  <si>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</si>
  <si>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</si>
  <si>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</si>
  <si>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</si>
  <si>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</si>
  <si>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</si>
  <si>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</si>
  <si>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</si>
  <si>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</si>
  <si>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</si>
  <si>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</si>
  <si>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</si>
  <si>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</si>
  <si>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</si>
  <si>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</si>
  <si>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</si>
  <si>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</si>
  <si>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</si>
  <si>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</si>
  <si>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</si>
  <si>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</si>
  <si>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</si>
  <si>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</si>
  <si>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</si>
  <si>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</si>
  <si>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</si>
  <si>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</si>
  <si>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</si>
  <si>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</si>
  <si>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</si>
  <si>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</si>
  <si>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</si>
  <si>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</si>
  <si>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</si>
  <si>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</si>
  <si>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</si>
  <si>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</si>
  <si>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</si>
  <si>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</si>
  <si>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</si>
  <si>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</si>
  <si>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</si>
  <si>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</si>
  <si>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</si>
  <si>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</si>
  <si>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</si>
  <si>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</si>
  <si>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</si>
  <si>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</si>
  <si>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</si>
  <si>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</si>
  <si>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</si>
  <si>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</si>
  <si>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</si>
  <si>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</si>
  <si>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</si>
  <si>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</si>
  <si>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</si>
  <si>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</si>
  <si>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</si>
  <si>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</si>
  <si>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</si>
  <si>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</si>
  <si>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</si>
  <si>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</si>
  <si>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</si>
  <si>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</si>
  <si>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</si>
  <si>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</si>
  <si>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</si>
  <si>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</si>
  <si>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</si>
  <si>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</si>
  <si>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</si>
  <si>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</si>
  <si>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</si>
  <si>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</si>
  <si>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</si>
  <si>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</si>
  <si>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</si>
  <si>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</si>
  <si>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</si>
  <si>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</si>
  <si>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</si>
  <si>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</si>
  <si>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</si>
  <si>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</si>
  <si>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</si>
  <si>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</si>
  <si>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</si>
  <si>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</si>
  <si>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</si>
  <si>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</si>
  <si>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</si>
  <si>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</si>
  <si>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</si>
  <si>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</si>
  <si>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</si>
  <si>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</si>
  <si>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</si>
  <si>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</si>
  <si>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</si>
  <si>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</si>
  <si>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</si>
  <si>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</si>
  <si>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</si>
  <si>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</si>
  <si>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</si>
  <si>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</si>
  <si>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</si>
  <si>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</si>
  <si>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</si>
  <si>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</si>
  <si>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</si>
  <si>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</si>
  <si>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</si>
  <si>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</si>
  <si>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</si>
  <si>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</si>
  <si>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</si>
  <si>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</si>
  <si>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</si>
  <si>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</si>
  <si>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</si>
  <si>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</si>
  <si>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</si>
  <si>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</si>
  <si>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</si>
  <si>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</si>
  <si>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</si>
  <si>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</si>
  <si>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</si>
  <si>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</si>
  <si>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</si>
  <si>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</si>
  <si>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</si>
  <si>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</si>
  <si>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</si>
  <si>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</si>
  <si>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</si>
  <si>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</si>
  <si>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</si>
  <si>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</si>
  <si>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</si>
  <si>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</si>
  <si>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</si>
  <si>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</si>
  <si>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</si>
  <si>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</si>
  <si>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</si>
  <si>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</si>
  <si>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</si>
  <si>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</si>
  <si>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</si>
  <si>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</si>
  <si>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</si>
  <si>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</si>
  <si>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</si>
  <si>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</si>
  <si>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</si>
  <si>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</si>
  <si>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</si>
  <si>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</si>
  <si>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</si>
  <si>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</si>
  <si>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</si>
  <si>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</si>
  <si>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</si>
  <si>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</si>
  <si>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</si>
  <si>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</si>
  <si>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</si>
  <si>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</si>
  <si>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</si>
  <si>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</si>
  <si>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</si>
  <si>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</si>
  <si>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</si>
  <si>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</si>
  <si>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</si>
  <si>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</si>
  <si>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</si>
  <si>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</si>
  <si>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</si>
  <si>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</si>
  <si>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</si>
  <si>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</si>
  <si>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</si>
  <si>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</si>
  <si>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</si>
  <si>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</si>
  <si>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</si>
  <si>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</si>
  <si>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</si>
  <si>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</si>
  <si>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</si>
  <si>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</si>
  <si>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</si>
  <si>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</si>
  <si>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</si>
  <si>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</si>
  <si>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</si>
  <si>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</si>
  <si>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</si>
  <si>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</si>
  <si>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</si>
  <si>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</si>
  <si>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</si>
  <si>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</si>
  <si>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</si>
  <si>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</si>
  <si>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</si>
  <si>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</si>
  <si>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</si>
  <si>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</si>
  <si>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</si>
  <si>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</si>
  <si>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</si>
  <si>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</si>
  <si>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</si>
  <si>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</si>
  <si>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</si>
  <si>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</si>
  <si>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</si>
  <si>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</si>
  <si>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</si>
  <si>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</si>
  <si>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</si>
  <si>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</si>
  <si>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</si>
  <si>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</si>
  <si>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</si>
  <si>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</si>
  <si>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</si>
  <si>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</si>
  <si>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</si>
  <si>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</si>
  <si>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</si>
  <si>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</si>
  <si>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</si>
  <si>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</si>
  <si>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</si>
  <si>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</si>
  <si>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</si>
  <si>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</si>
  <si>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</si>
  <si>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</si>
  <si>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</si>
  <si>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</si>
  <si>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</si>
  <si>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</si>
  <si>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</si>
  <si>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</si>
  <si>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</si>
  <si>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</si>
  <si>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</si>
  <si>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</si>
  <si>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</si>
  <si>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</si>
  <si>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</si>
  <si>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</si>
  <si>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</si>
  <si>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</si>
  <si>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</si>
  <si>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</si>
  <si>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</si>
  <si>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</si>
  <si>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</si>
  <si>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</si>
  <si>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</si>
  <si>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</si>
  <si>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</si>
  <si>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</si>
  <si>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</si>
  <si>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</si>
  <si>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</si>
  <si>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</si>
  <si>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</si>
  <si>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</si>
  <si>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</si>
  <si>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</si>
  <si>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</si>
  <si>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</si>
  <si>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</si>
  <si>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</si>
  <si>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</si>
  <si>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</si>
  <si>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</si>
  <si>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</si>
  <si>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</si>
  <si>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</si>
  <si>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</si>
  <si>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</si>
  <si>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</si>
  <si>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</si>
  <si>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</si>
  <si>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</si>
  <si>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</si>
  <si>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</si>
  <si>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</si>
  <si>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</si>
  <si>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</si>
  <si>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</si>
  <si>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</si>
  <si>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</si>
  <si>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</si>
  <si>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</si>
  <si>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</si>
  <si>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</si>
  <si>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</si>
  <si>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</si>
  <si>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</si>
  <si>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</si>
  <si>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</si>
  <si>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</si>
  <si>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</si>
  <si>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</si>
  <si>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</si>
  <si>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</si>
  <si>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</si>
  <si>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</si>
  <si>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</si>
  <si>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</si>
  <si>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</si>
  <si>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</si>
  <si>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</si>
  <si>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</si>
  <si>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</si>
  <si>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</si>
  <si>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</si>
  <si>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</si>
  <si>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</si>
  <si>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</si>
  <si>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</si>
  <si>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</si>
  <si>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</si>
  <si>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</si>
  <si>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</si>
  <si>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</si>
  <si>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</si>
  <si>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</si>
  <si>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</si>
  <si>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</si>
  <si>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</si>
  <si>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</si>
  <si>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</si>
  <si>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</si>
  <si>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</si>
  <si>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</si>
  <si>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</si>
  <si>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</si>
  <si>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</si>
  <si>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</si>
  <si>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</si>
  <si>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</si>
  <si>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</si>
  <si>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</si>
  <si>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</si>
  <si>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</si>
  <si>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</si>
  <si>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</si>
  <si>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</si>
  <si>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</si>
  <si>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</si>
  <si>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</si>
  <si>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</si>
  <si>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</si>
  <si>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</si>
  <si>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</si>
  <si>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</si>
  <si>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</si>
  <si>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</si>
  <si>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</si>
  <si>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</si>
  <si>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</si>
  <si>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</si>
  <si>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</si>
  <si>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</si>
  <si>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</si>
  <si>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</si>
  <si>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</si>
  <si>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</si>
  <si>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</si>
  <si>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</si>
  <si>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</si>
  <si>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</si>
  <si>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</si>
  <si>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</si>
  <si>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</si>
  <si>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</si>
  <si>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</si>
  <si>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</si>
  <si>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</si>
  <si>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</si>
  <si>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</si>
  <si>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</si>
  <si>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</si>
  <si>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</si>
  <si>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</si>
  <si>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</si>
  <si>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</si>
  <si>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</si>
  <si>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</si>
  <si>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</si>
  <si>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</si>
  <si>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</si>
  <si>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</si>
  <si>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</si>
  <si>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</si>
  <si>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</si>
  <si>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</si>
  <si>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</si>
  <si>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</si>
  <si>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</si>
  <si>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</si>
  <si>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</si>
  <si>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</si>
  <si>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</si>
  <si>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</si>
  <si>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</si>
  <si>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</si>
  <si>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</si>
  <si>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</si>
  <si>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</si>
  <si>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</si>
  <si>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</si>
  <si>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</si>
  <si>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</si>
  <si>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</si>
  <si>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</si>
  <si>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</si>
  <si>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</si>
  <si>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</si>
  <si>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</si>
  <si>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</si>
  <si>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</si>
  <si>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</si>
  <si>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</si>
  <si>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</si>
  <si>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</si>
  <si>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</si>
  <si>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</si>
  <si>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</si>
  <si>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</si>
  <si>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</si>
  <si>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</si>
  <si>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</si>
  <si>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</si>
  <si>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</si>
  <si>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</si>
  <si>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</si>
  <si>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</si>
  <si>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</si>
  <si>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</si>
  <si>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</si>
  <si>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</si>
  <si>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</si>
  <si>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</si>
  <si>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</si>
  <si>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</si>
  <si>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</si>
  <si>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</si>
  <si>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</si>
  <si>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</si>
  <si>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</si>
  <si>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</si>
  <si>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</si>
  <si>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</si>
  <si>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</si>
  <si>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</si>
  <si>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</si>
  <si>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</si>
  <si>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</si>
  <si>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</si>
  <si>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</si>
  <si>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</si>
  <si>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</si>
  <si>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</si>
  <si>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</si>
  <si>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</si>
  <si>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</si>
  <si>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</si>
  <si>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</si>
  <si>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</si>
  <si>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</si>
  <si>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</si>
  <si>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</si>
  <si>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</si>
  <si>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</si>
  <si>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</si>
  <si>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</si>
  <si>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</si>
  <si>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</si>
  <si>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</si>
  <si>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</si>
  <si>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</si>
  <si>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</si>
  <si>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</si>
  <si>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</si>
  <si>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</si>
  <si>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</si>
  <si>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</si>
  <si>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</si>
  <si>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</si>
  <si>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</si>
  <si>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</si>
  <si>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</si>
  <si>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</si>
  <si>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</si>
  <si>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</si>
  <si>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</si>
  <si>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</si>
  <si>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</si>
  <si>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</si>
  <si>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</si>
  <si>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</si>
  <si>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</si>
  <si>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</si>
  <si>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</si>
  <si>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</si>
  <si>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</si>
  <si>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</si>
  <si>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</si>
  <si>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</si>
  <si>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</si>
  <si>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</si>
  <si>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</si>
  <si>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</si>
  <si>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</si>
  <si>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</si>
  <si>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</si>
  <si>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</si>
  <si>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</si>
  <si>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</si>
  <si>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</si>
  <si>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</si>
  <si>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</si>
  <si>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</si>
  <si>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</si>
  <si>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</si>
  <si>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</si>
  <si>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</si>
  <si>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</si>
  <si>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</si>
  <si>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</si>
  <si>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</si>
  <si>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</si>
  <si>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</si>
  <si>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</si>
  <si>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</si>
  <si>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</si>
  <si>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</si>
  <si>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</si>
  <si>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</si>
  <si>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</si>
  <si>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</si>
  <si>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</si>
  <si>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</si>
  <si>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</si>
  <si>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</si>
  <si>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</si>
  <si>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</si>
  <si>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</si>
  <si>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</si>
  <si>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</si>
  <si>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</si>
  <si>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</si>
  <si>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</si>
  <si>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</si>
  <si>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</si>
  <si>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</si>
  <si>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</si>
  <si>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</si>
  <si>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</si>
  <si>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</si>
  <si>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</si>
  <si>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</si>
  <si>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</si>
  <si>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</si>
  <si>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</si>
  <si>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</si>
  <si>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</si>
  <si>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</si>
  <si>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</si>
  <si>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</si>
  <si>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</si>
  <si>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</si>
  <si>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</si>
  <si>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</si>
  <si>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</si>
  <si>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</si>
  <si>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</si>
  <si>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</si>
  <si>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</si>
  <si>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</si>
  <si>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</si>
  <si>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</si>
  <si>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</si>
  <si>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</si>
  <si>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</si>
  <si>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</si>
  <si>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</si>
  <si>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</si>
  <si>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</si>
  <si>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</si>
  <si>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</si>
  <si>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</si>
  <si>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</si>
  <si>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</si>
  <si>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</si>
  <si>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</si>
  <si>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</si>
  <si>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</si>
  <si>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</si>
  <si>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</si>
  <si>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</si>
  <si>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</si>
  <si>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</si>
  <si>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</si>
  <si>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</si>
  <si>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</si>
  <si>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</si>
  <si>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</si>
  <si>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</si>
  <si>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</si>
  <si>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</si>
  <si>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</si>
  <si>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</si>
  <si>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</si>
  <si>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</si>
  <si>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</si>
  <si>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</si>
  <si>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</si>
  <si>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</si>
  <si>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</si>
  <si>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</si>
  <si>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</si>
  <si>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</si>
  <si>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</si>
  <si>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</si>
  <si>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</si>
  <si>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</si>
  <si>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</si>
  <si>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</si>
  <si>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</si>
  <si>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</si>
  <si>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</si>
  <si>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</si>
  <si>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</si>
  <si>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</si>
  <si>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</si>
  <si>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</si>
  <si>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</si>
  <si>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</si>
  <si>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</si>
  <si>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</si>
  <si>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</si>
  <si>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</si>
  <si>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</si>
  <si>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</si>
  <si>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</si>
  <si>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</si>
  <si>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</si>
  <si>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</si>
  <si>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</si>
  <si>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</si>
  <si>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</si>
  <si>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</si>
  <si>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</si>
  <si>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</si>
  <si>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</si>
  <si>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</si>
  <si>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</si>
  <si>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</si>
  <si>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</si>
  <si>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</si>
  <si>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</si>
  <si>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</si>
  <si>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</si>
  <si>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</si>
  <si>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</si>
  <si>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</si>
  <si>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</si>
  <si>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</si>
  <si>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</si>
  <si>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</si>
  <si>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</si>
  <si>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</si>
  <si>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</si>
  <si>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</si>
  <si>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</si>
  <si>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</si>
  <si>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</si>
  <si>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</si>
  <si>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</si>
  <si>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</si>
  <si>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</si>
  <si>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</si>
  <si>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</si>
  <si>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</si>
  <si>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</si>
  <si>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</si>
  <si>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</si>
  <si>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</si>
  <si>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</si>
  <si>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</si>
  <si>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</si>
  <si>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</si>
  <si>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</si>
  <si>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</si>
  <si>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</si>
  <si>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</si>
  <si>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</si>
  <si>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</si>
  <si>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</si>
  <si>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</si>
  <si>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</si>
  <si>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</si>
  <si>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</si>
  <si>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</si>
  <si>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</si>
  <si>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</si>
  <si>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</si>
  <si>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</si>
  <si>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</si>
  <si>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</si>
  <si>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</si>
  <si>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</si>
  <si>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</si>
  <si>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</si>
  <si>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</si>
  <si>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</si>
  <si>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</si>
  <si>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</si>
  <si>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</si>
  <si>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</si>
  <si>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</si>
  <si>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</si>
  <si>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</si>
  <si>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</si>
  <si>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</si>
  <si>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</si>
  <si>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</si>
  <si>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</si>
  <si>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</si>
  <si>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</si>
  <si>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</si>
  <si>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</si>
  <si>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</si>
  <si>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</si>
  <si>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</si>
  <si>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</si>
  <si>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</si>
  <si>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</si>
  <si>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</si>
  <si>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</si>
  <si>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</si>
  <si>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</si>
  <si>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</si>
  <si>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</si>
  <si>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</si>
  <si>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</si>
  <si>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</si>
  <si>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</si>
  <si>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</si>
  <si>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</si>
  <si>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</si>
  <si>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</si>
  <si>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</si>
  <si>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</si>
  <si>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</si>
  <si>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</si>
  <si>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</si>
  <si>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</si>
  <si>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</si>
  <si>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</si>
  <si>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</si>
  <si>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</si>
  <si>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</si>
  <si>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</si>
  <si>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</si>
  <si>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</si>
  <si>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</si>
  <si>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</si>
  <si>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</si>
  <si>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</si>
  <si>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</si>
  <si>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</si>
  <si>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</si>
  <si>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</si>
  <si>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</si>
  <si>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</si>
  <si>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</si>
  <si>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</si>
  <si>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</si>
  <si>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</si>
  <si>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</si>
  <si>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</si>
  <si>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</si>
  <si>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</si>
  <si>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</si>
  <si>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</si>
  <si>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</si>
  <si>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</si>
  <si>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</si>
  <si>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</si>
  <si>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</si>
  <si>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</si>
  <si>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</si>
  <si>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</si>
  <si>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</si>
  <si>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</si>
  <si>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</si>
  <si>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</si>
  <si>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</si>
  <si>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</si>
  <si>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</si>
  <si>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</si>
  <si>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</si>
  <si>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</si>
  <si>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</si>
  <si>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</si>
  <si>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</si>
  <si>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</si>
  <si>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</si>
  <si>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</si>
  <si>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</si>
  <si>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</si>
  <si>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</si>
  <si>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</si>
  <si>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</si>
  <si>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</si>
  <si>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</si>
  <si>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</si>
  <si>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</si>
  <si>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</si>
  <si>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</si>
  <si>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</si>
  <si>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</si>
  <si>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</si>
  <si>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</si>
  <si>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</si>
  <si>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</si>
  <si>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</si>
  <si>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</si>
  <si>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</si>
  <si>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</si>
  <si>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</si>
  <si>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</si>
  <si>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</si>
  <si>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</si>
  <si>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</si>
  <si>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</si>
  <si>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</si>
  <si>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</si>
  <si>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</si>
  <si>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</si>
  <si>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</si>
  <si>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</si>
  <si>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</si>
  <si>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</si>
  <si>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</si>
  <si>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</si>
  <si>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</si>
  <si>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</si>
  <si>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</si>
  <si>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</si>
  <si>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</si>
  <si>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</si>
  <si>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</si>
  <si>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</si>
  <si>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</si>
  <si>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</si>
  <si>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</si>
  <si>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</si>
  <si>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</si>
  <si>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</si>
  <si>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</si>
  <si>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</si>
  <si>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</si>
  <si>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</si>
  <si>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</si>
  <si>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</si>
  <si>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</si>
  <si>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</si>
  <si>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</si>
  <si>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</si>
  <si>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</si>
  <si>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</si>
  <si>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</si>
  <si>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</si>
  <si>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</si>
  <si>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</si>
  <si>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</si>
  <si>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</si>
  <si>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</si>
  <si>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</si>
  <si>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</si>
  <si>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</si>
  <si>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</si>
  <si>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</si>
  <si>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</si>
  <si>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</si>
  <si>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</si>
  <si>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</si>
  <si>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</si>
  <si>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</si>
  <si>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</si>
  <si>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</si>
  <si>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</si>
  <si>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</si>
  <si>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</si>
  <si>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</si>
  <si>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</si>
  <si>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</si>
  <si>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</si>
  <si>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</si>
  <si>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</si>
  <si>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</si>
  <si>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</si>
  <si>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</si>
  <si>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</si>
  <si>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</si>
  <si>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</si>
  <si>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</si>
  <si>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</si>
  <si>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</si>
  <si>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</si>
  <si>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</si>
  <si>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</si>
  <si>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</si>
  <si>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</si>
  <si>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</si>
  <si>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</si>
  <si>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</si>
  <si>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</si>
  <si>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</si>
  <si>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</si>
  <si>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</si>
  <si>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</si>
  <si>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</si>
  <si>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</si>
  <si>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</si>
  <si>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</si>
  <si>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</si>
  <si>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</si>
  <si>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</si>
  <si>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</si>
  <si>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</si>
  <si>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</si>
  <si>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</si>
  <si>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</si>
  <si>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</si>
  <si>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</si>
  <si>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</si>
  <si>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</si>
  <si>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</si>
  <si>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</si>
  <si>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</si>
  <si>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</si>
  <si>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</si>
  <si>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</si>
  <si>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</si>
  <si>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</si>
  <si>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</si>
  <si>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</si>
  <si>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</si>
  <si>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</si>
  <si>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</si>
  <si>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</si>
  <si>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</si>
  <si>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</si>
  <si>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</si>
  <si>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</si>
  <si>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</si>
  <si>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</si>
  <si>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</si>
  <si>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</si>
  <si>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</si>
  <si>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</si>
  <si>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</si>
  <si>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</si>
  <si>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</si>
  <si>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</si>
  <si>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</si>
  <si>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</si>
  <si>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</si>
  <si>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</si>
  <si>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</si>
  <si>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</si>
  <si>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</si>
  <si>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</si>
  <si>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</si>
  <si>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</si>
  <si>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</si>
  <si>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</si>
  <si>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</si>
  <si>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</si>
  <si>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</si>
  <si>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</si>
  <si>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</si>
  <si>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</si>
  <si>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</si>
  <si>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</si>
  <si>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</si>
  <si>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</si>
  <si>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</si>
  <si>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</si>
  <si>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</si>
  <si>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</si>
  <si>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</si>
  <si>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</si>
  <si>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</si>
  <si>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</si>
  <si>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</si>
  <si>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</si>
  <si>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</si>
  <si>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</si>
  <si>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</si>
  <si>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</si>
  <si>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</si>
  <si>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</si>
  <si>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</si>
  <si>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</si>
  <si>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</si>
  <si>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</si>
  <si>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</si>
  <si>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</si>
  <si>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</si>
  <si>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</si>
  <si>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</si>
  <si>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</si>
  <si>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</si>
  <si>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</si>
  <si>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</si>
  <si>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</si>
  <si>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</si>
  <si>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</si>
  <si>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</si>
  <si>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</si>
  <si>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</si>
  <si>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</si>
  <si>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</si>
  <si>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</si>
  <si>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</si>
  <si>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</si>
  <si>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</si>
  <si>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</si>
  <si>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</si>
  <si>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</si>
  <si>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</si>
  <si>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</si>
  <si>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</si>
  <si>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</si>
  <si>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</si>
  <si>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</si>
  <si>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</si>
  <si>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</si>
  <si>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</si>
  <si>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</si>
  <si>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</si>
  <si>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</si>
  <si>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</si>
  <si>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</si>
  <si>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</si>
  <si>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</si>
  <si>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</si>
  <si>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</si>
  <si>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</si>
  <si>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</si>
  <si>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</si>
  <si>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</si>
  <si>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</si>
  <si>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</si>
  <si>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</si>
  <si>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</si>
  <si>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</si>
  <si>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</si>
  <si>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</si>
  <si>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</si>
  <si>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</si>
  <si>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</si>
  <si>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</si>
  <si>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</si>
  <si>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</si>
  <si>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</si>
  <si>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</si>
  <si>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</si>
  <si>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</si>
  <si>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</si>
  <si>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</si>
  <si>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</si>
  <si>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</si>
  <si>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</si>
  <si>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</si>
  <si>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</si>
  <si>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</si>
  <si>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</si>
  <si>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</si>
  <si>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</si>
  <si>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</si>
  <si>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</si>
  <si>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</si>
  <si>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</si>
  <si>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</si>
  <si>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</si>
  <si>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</si>
  <si>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</si>
  <si>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</si>
  <si>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</si>
  <si>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</si>
  <si>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</si>
  <si>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</si>
  <si>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</si>
  <si>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</si>
  <si>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</si>
  <si>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</si>
  <si>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</si>
  <si>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</si>
  <si>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</si>
  <si>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</si>
  <si>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</si>
  <si>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</si>
  <si>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</si>
  <si>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</si>
  <si>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</si>
  <si>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</si>
  <si>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</si>
  <si>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</si>
  <si>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</si>
  <si>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</si>
  <si>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</si>
  <si>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</si>
  <si>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</si>
  <si>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</si>
  <si>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</si>
  <si>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</si>
  <si>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</si>
  <si>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</si>
  <si>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</si>
  <si>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</si>
  <si>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</si>
  <si>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</si>
  <si>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</si>
  <si>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</si>
  <si>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</si>
  <si>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</si>
  <si>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</si>
  <si>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</si>
  <si>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</si>
  <si>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</si>
  <si>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</si>
  <si>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</si>
  <si>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</si>
  <si>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</si>
  <si>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</si>
  <si>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</si>
  <si>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</si>
  <si>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</si>
  <si>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</si>
  <si>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</si>
  <si>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</si>
  <si>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</si>
  <si>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</si>
  <si>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</si>
  <si>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</si>
  <si>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</si>
  <si>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</si>
  <si>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</si>
  <si>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</si>
  <si>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</si>
  <si>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</si>
  <si>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</si>
  <si>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</si>
  <si>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</si>
  <si>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</si>
  <si>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</si>
  <si>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</si>
  <si>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</si>
  <si>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</si>
  <si>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</si>
  <si>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</si>
  <si>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</si>
  <si>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</si>
  <si>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</si>
  <si>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</si>
  <si>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</si>
  <si>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</si>
  <si>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</si>
  <si>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</si>
  <si>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</si>
  <si>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</si>
  <si>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</si>
  <si>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</si>
  <si>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</si>
  <si>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</si>
  <si>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</si>
  <si>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</si>
  <si>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</si>
  <si>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</si>
  <si>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</si>
  <si>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</si>
  <si>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</si>
  <si>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</si>
  <si>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</si>
  <si>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</si>
  <si>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</si>
  <si>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</si>
  <si>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</si>
  <si>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</si>
  <si>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</si>
  <si>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</si>
  <si>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</si>
  <si>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</si>
  <si>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</si>
  <si>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</si>
  <si>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</si>
  <si>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</si>
  <si>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</si>
  <si>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</si>
  <si>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</si>
  <si>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</si>
  <si>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</si>
  <si>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</si>
  <si>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</si>
  <si>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</si>
  <si>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</si>
  <si>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</si>
  <si>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</si>
  <si>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</si>
  <si>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</si>
  <si>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</si>
  <si>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</si>
  <si>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</si>
  <si>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</si>
  <si>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</si>
  <si>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</si>
  <si>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</si>
  <si>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</si>
  <si>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</si>
  <si>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</si>
  <si>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</si>
  <si>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</si>
  <si>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</si>
  <si>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</si>
  <si>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</si>
  <si>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</si>
  <si>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</si>
  <si>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</si>
  <si>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</si>
  <si>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</si>
  <si>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</si>
  <si>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</si>
  <si>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</si>
  <si>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</si>
  <si>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</si>
  <si>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</si>
  <si>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</si>
  <si>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</si>
  <si>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</si>
  <si>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</si>
  <si>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</si>
  <si>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</si>
  <si>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</si>
  <si>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</si>
  <si>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</si>
  <si>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</si>
  <si>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</si>
  <si>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</si>
  <si>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</si>
  <si>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</si>
  <si>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</si>
  <si>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</si>
  <si>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</si>
  <si>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</si>
  <si>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</si>
  <si>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</si>
  <si>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</si>
  <si>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</si>
  <si>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</si>
  <si>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</si>
  <si>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</si>
  <si>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</si>
  <si>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</si>
  <si>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</si>
  <si>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</si>
  <si>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</si>
  <si>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</si>
  <si>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</si>
  <si>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</si>
  <si>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</si>
  <si>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</si>
  <si>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</si>
  <si>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</si>
  <si>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</si>
  <si>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</si>
  <si>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</si>
  <si>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</si>
  <si>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</si>
  <si>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</si>
  <si>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</si>
  <si>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</si>
  <si>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</si>
  <si>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</si>
  <si>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</si>
  <si>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</si>
  <si>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</si>
  <si>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</si>
  <si>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</si>
  <si>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</si>
  <si>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</si>
  <si>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</si>
  <si>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</si>
  <si>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</si>
  <si>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</si>
  <si>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</si>
  <si>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</si>
  <si>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</si>
  <si>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</si>
  <si>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</si>
  <si>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</si>
  <si>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</si>
  <si>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</si>
  <si>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</si>
  <si>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</si>
  <si>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</si>
  <si>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</si>
  <si>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</si>
  <si>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</si>
  <si>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</si>
  <si>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</si>
  <si>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</si>
  <si>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</si>
  <si>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</si>
  <si>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</si>
  <si>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</si>
  <si>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</si>
  <si>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</si>
  <si>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</si>
  <si>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</si>
  <si>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</si>
  <si>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</si>
  <si>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</si>
  <si>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</si>
  <si>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</si>
  <si>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</si>
  <si>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</si>
  <si>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</si>
  <si>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</si>
  <si>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</si>
  <si>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</si>
  <si>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</si>
  <si>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</si>
  <si>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</si>
  <si>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</si>
  <si>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</si>
  <si>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</si>
  <si>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</si>
  <si>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</si>
  <si>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</si>
  <si>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</si>
  <si>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</si>
  <si>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</si>
  <si>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</si>
  <si>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</si>
  <si>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</si>
  <si>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</si>
  <si>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</si>
  <si>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</si>
  <si>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</si>
  <si>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</si>
  <si>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</si>
  <si>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</si>
  <si>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</si>
  <si>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</si>
  <si>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</si>
  <si>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</si>
  <si>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</si>
  <si>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</si>
  <si>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</si>
  <si>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</si>
  <si>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</si>
  <si>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</si>
  <si>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</si>
  <si>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</si>
  <si>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</si>
  <si>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</si>
  <si>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</si>
  <si>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</si>
  <si>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</si>
  <si>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</si>
  <si>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</si>
  <si>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</si>
  <si>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</si>
  <si>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</si>
  <si>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</si>
  <si>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</si>
  <si>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</si>
  <si>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</si>
  <si>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</si>
  <si>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</si>
  <si>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</si>
  <si>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</si>
  <si>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</si>
  <si>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</si>
  <si>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</si>
  <si>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</si>
  <si>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</si>
  <si>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</si>
  <si>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</si>
  <si>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</si>
  <si>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</si>
  <si>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</si>
  <si>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</si>
  <si>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</si>
  <si>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</si>
  <si>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</si>
  <si>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</si>
  <si>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</si>
  <si>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</si>
  <si>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</si>
  <si>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</si>
  <si>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</si>
  <si>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</si>
  <si>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</si>
  <si>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</si>
  <si>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</si>
  <si>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</si>
  <si>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</si>
  <si>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</si>
  <si>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</si>
  <si>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</si>
  <si>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</si>
  <si>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</si>
  <si>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</si>
  <si>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</si>
  <si>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</si>
  <si>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</si>
  <si>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</si>
  <si>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</si>
  <si>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</si>
  <si>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</si>
  <si>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</si>
  <si>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</si>
  <si>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</si>
  <si>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</si>
  <si>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</si>
  <si>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</si>
  <si>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</si>
  <si>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</si>
  <si>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</si>
  <si>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</si>
  <si>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</si>
  <si>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</si>
  <si>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</si>
  <si>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</si>
  <si>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</si>
  <si>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</si>
  <si>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</si>
  <si>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</si>
  <si>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</si>
  <si>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</si>
  <si>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</si>
  <si>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</si>
  <si>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</si>
  <si>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</si>
  <si>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</si>
  <si>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</si>
  <si>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</si>
  <si>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</si>
  <si>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</si>
  <si>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</si>
  <si>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</si>
  <si>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</si>
  <si>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</si>
  <si>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</si>
  <si>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</si>
  <si>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</si>
  <si>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</si>
  <si>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</si>
  <si>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</si>
  <si>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</si>
  <si>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</si>
  <si>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</si>
  <si>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</si>
  <si>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</si>
  <si>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</si>
  <si>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</si>
  <si>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</si>
  <si>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</si>
  <si>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</si>
  <si>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</si>
  <si>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</si>
  <si>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</si>
  <si>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</si>
  <si>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</si>
  <si>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</si>
  <si>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</si>
  <si>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</si>
  <si>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</si>
  <si>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</si>
  <si>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</si>
  <si>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</si>
  <si>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</si>
  <si>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</si>
  <si>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</si>
  <si>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</si>
  <si>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</si>
  <si>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</si>
  <si>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</si>
  <si>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</si>
  <si>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</si>
  <si>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</si>
  <si>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</si>
  <si>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</si>
  <si>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</si>
  <si>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</si>
  <si>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</si>
  <si>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</si>
  <si>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</si>
  <si>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</si>
  <si>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</si>
  <si>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</si>
  <si>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</si>
  <si>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</si>
  <si>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</si>
  <si>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</si>
  <si>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</si>
  <si>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</si>
  <si>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</si>
  <si>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</si>
  <si>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</si>
  <si>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</si>
  <si>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</si>
  <si>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</si>
  <si>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</si>
  <si>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</si>
  <si>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</si>
  <si>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</si>
  <si>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</si>
  <si>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</si>
  <si>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</si>
  <si>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</si>
  <si>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</si>
  <si>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</si>
  <si>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</si>
  <si>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</si>
  <si>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</si>
  <si>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</si>
  <si>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</si>
  <si>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</si>
  <si>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</si>
  <si>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</si>
  <si>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</si>
  <si>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</si>
  <si>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</si>
  <si>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</si>
  <si>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</si>
  <si>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</si>
  <si>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</si>
  <si>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</si>
  <si>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</si>
  <si>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</si>
  <si>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</si>
  <si>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</si>
  <si>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</si>
  <si>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</si>
  <si>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</si>
  <si>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</si>
  <si>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</si>
  <si>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</si>
  <si>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</si>
  <si>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</si>
  <si>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</si>
  <si>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</si>
  <si>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</si>
  <si>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</si>
  <si>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</si>
  <si>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</si>
  <si>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</si>
  <si>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</si>
  <si>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</si>
  <si>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</si>
  <si>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</si>
  <si>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</si>
  <si>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</si>
  <si>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</si>
  <si>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</si>
  <si>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</si>
  <si>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</si>
  <si>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</si>
  <si>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</si>
  <si>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</si>
  <si>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</si>
  <si>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</si>
  <si>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</si>
  <si>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</si>
  <si>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</si>
  <si>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</si>
  <si>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</si>
  <si>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</si>
  <si>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</si>
  <si>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</si>
  <si>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</si>
  <si>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</si>
  <si>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</si>
  <si>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</si>
  <si>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</si>
  <si>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</si>
  <si>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</si>
  <si>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</si>
  <si>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</si>
  <si>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</si>
  <si>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</si>
  <si>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</si>
  <si>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</si>
  <si>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</si>
  <si>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</si>
  <si>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</si>
  <si>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</si>
  <si>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</si>
  <si>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</si>
  <si>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</si>
  <si>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</si>
  <si>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</si>
  <si>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</si>
  <si>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</si>
  <si>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</si>
  <si>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</si>
  <si>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</si>
  <si>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</si>
  <si>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</si>
  <si>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</si>
  <si>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</si>
  <si>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</si>
  <si>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</si>
  <si>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</si>
  <si>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</si>
  <si>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</si>
  <si>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</si>
  <si>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</si>
  <si>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</si>
  <si>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</si>
  <si>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</si>
  <si>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</si>
  <si>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</si>
  <si>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</si>
  <si>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</si>
  <si>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</si>
  <si>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</si>
  <si>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</si>
  <si>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</si>
  <si>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</si>
  <si>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</si>
  <si>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</si>
  <si>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</si>
  <si>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</si>
  <si>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</si>
  <si>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</si>
  <si>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</si>
  <si>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</si>
  <si>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</si>
  <si>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</si>
  <si>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</si>
  <si>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</si>
  <si>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</si>
  <si>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</si>
  <si>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</si>
  <si>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</si>
  <si>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</si>
  <si>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</si>
  <si>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</si>
  <si>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</si>
  <si>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</si>
  <si>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</si>
  <si>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</si>
  <si>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</si>
  <si>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</si>
  <si>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</si>
  <si>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</si>
  <si>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</si>
  <si>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</si>
  <si>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</si>
  <si>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</si>
  <si>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</si>
  <si>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</si>
  <si>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</si>
  <si>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</si>
  <si>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</si>
  <si>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</si>
  <si>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</si>
  <si>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</si>
  <si>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</si>
  <si>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</si>
  <si>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</si>
  <si>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</si>
  <si>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</si>
  <si>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</si>
  <si>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</si>
  <si>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</si>
  <si>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</si>
  <si>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</si>
  <si>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</si>
  <si>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</si>
  <si>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</si>
  <si>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</si>
  <si>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</si>
  <si>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</si>
  <si>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</si>
  <si>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</si>
  <si>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</si>
  <si>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</si>
  <si>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</si>
  <si>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</si>
  <si>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</si>
  <si>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</si>
  <si>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</si>
  <si>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</si>
  <si>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</si>
  <si>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</si>
  <si>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</si>
  <si>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</si>
  <si>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</si>
  <si>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</si>
  <si>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</si>
  <si>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</si>
  <si>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</si>
  <si>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</si>
  <si>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</si>
  <si>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</si>
  <si>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</si>
  <si>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</si>
  <si>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</si>
  <si>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</si>
  <si>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</si>
  <si>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</si>
  <si>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</si>
  <si>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</si>
  <si>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</si>
  <si>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</si>
  <si>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</si>
  <si>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</si>
  <si>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</si>
  <si>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</si>
  <si>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</si>
  <si>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</si>
  <si>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</si>
  <si>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</si>
  <si>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</si>
  <si>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</si>
  <si>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</si>
  <si>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</si>
  <si>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</si>
  <si>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</si>
  <si>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</si>
  <si>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</si>
  <si>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</si>
  <si>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</si>
  <si>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</si>
  <si>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</si>
  <si>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</si>
  <si>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</si>
  <si>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</si>
  <si>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</si>
  <si>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</si>
  <si>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</si>
  <si>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</si>
  <si>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</si>
  <si>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</si>
  <si>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</si>
  <si>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</si>
  <si>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</si>
  <si>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</si>
  <si>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</si>
  <si>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</si>
  <si>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</si>
  <si>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</si>
  <si>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</si>
  <si>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</si>
  <si>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</si>
  <si>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</si>
  <si>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</si>
  <si>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</si>
  <si>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</si>
  <si>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</si>
  <si>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</si>
  <si>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</si>
  <si>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</si>
  <si>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</si>
  <si>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</si>
  <si>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</si>
  <si>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</si>
  <si>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</si>
  <si>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</si>
  <si>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</si>
  <si>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</si>
  <si>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</si>
  <si>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</si>
  <si>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</si>
  <si>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</si>
  <si>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</si>
  <si>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</si>
  <si>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</si>
  <si>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</si>
  <si>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</si>
  <si>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</si>
  <si>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</si>
  <si>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</si>
  <si>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</si>
  <si>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</si>
  <si>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</si>
  <si>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</si>
  <si>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</si>
  <si>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</si>
  <si>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</si>
  <si>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</si>
  <si>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</si>
  <si>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</si>
  <si>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</si>
  <si>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</si>
  <si>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</si>
  <si>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</si>
  <si>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</si>
  <si>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</si>
  <si>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</si>
  <si>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</si>
  <si>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</si>
  <si>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</si>
  <si>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</si>
  <si>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</si>
  <si>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</si>
  <si>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</si>
  <si>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</si>
  <si>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</si>
  <si>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</si>
  <si>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</si>
  <si>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</si>
  <si>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</si>
  <si>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</si>
  <si>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</si>
  <si>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</si>
  <si>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</si>
  <si>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</si>
  <si>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</si>
  <si>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</si>
  <si>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</si>
  <si>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</si>
  <si>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</si>
  <si>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</si>
  <si>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</si>
  <si>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</si>
  <si>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</si>
  <si>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</si>
  <si>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</si>
  <si>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</si>
  <si>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</si>
  <si>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</si>
  <si>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</si>
  <si>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</si>
  <si>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</si>
  <si>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</si>
  <si>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</si>
  <si>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</si>
  <si>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</si>
  <si>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</si>
  <si>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</si>
  <si>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</si>
  <si>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</si>
  <si>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</si>
  <si>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</si>
  <si>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</si>
  <si>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</si>
  <si>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</si>
  <si>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</si>
  <si>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</si>
  <si>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</si>
  <si>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</si>
  <si>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</si>
  <si>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</si>
  <si>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</si>
  <si>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</si>
  <si>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</si>
  <si>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</si>
  <si>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</si>
  <si>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</si>
  <si>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</si>
  <si>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</si>
  <si>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</si>
  <si>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</si>
  <si>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</si>
  <si>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</si>
  <si>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</si>
  <si>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</si>
  <si>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</si>
  <si>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</si>
  <si>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</si>
  <si>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</si>
  <si>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</si>
  <si>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</si>
  <si>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</si>
  <si>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</si>
  <si>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</si>
  <si>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</si>
  <si>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</si>
  <si>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</si>
  <si>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</si>
  <si>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</si>
  <si>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</si>
  <si>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</si>
  <si>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</si>
  <si>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</si>
  <si>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</si>
  <si>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</si>
  <si>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</si>
  <si>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</si>
  <si>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</si>
  <si>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</si>
  <si>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</si>
  <si>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</si>
  <si>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</si>
  <si>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</si>
  <si>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</si>
  <si>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</si>
  <si>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</si>
  <si>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</si>
  <si>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</si>
  <si>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</si>
  <si>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</si>
  <si>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</si>
  <si>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</si>
  <si>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</si>
  <si>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</si>
  <si>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</si>
  <si>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</si>
  <si>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</si>
  <si>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</si>
  <si>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</si>
  <si>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</si>
  <si>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</si>
  <si>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</si>
  <si>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</si>
  <si>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</si>
  <si>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</si>
  <si>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</si>
  <si>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</si>
  <si>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</si>
  <si>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</si>
  <si>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</si>
  <si>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</si>
  <si>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</si>
  <si>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</si>
  <si>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</si>
  <si>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</si>
  <si>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</si>
  <si>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</si>
  <si>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</si>
  <si>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</si>
  <si>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</si>
  <si>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</si>
  <si>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</si>
  <si>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</si>
  <si>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</si>
  <si>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</si>
  <si>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</si>
  <si>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</si>
  <si>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</si>
  <si>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</si>
  <si>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</si>
  <si>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</si>
  <si>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</si>
  <si>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</si>
  <si>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</si>
  <si>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</si>
  <si>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</si>
  <si>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</si>
  <si>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</si>
  <si>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</si>
  <si>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</si>
  <si>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</si>
  <si>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</si>
  <si>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</si>
  <si>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</si>
  <si>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</si>
  <si>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</si>
  <si>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</si>
  <si>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</si>
  <si>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</si>
  <si>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</si>
  <si>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</si>
  <si>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</si>
  <si>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</si>
  <si>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</si>
  <si>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</si>
  <si>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</si>
  <si>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</si>
  <si>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</si>
  <si>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</si>
  <si>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</si>
  <si>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</si>
  <si>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</si>
  <si>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</si>
  <si>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</si>
  <si>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</si>
  <si>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</si>
  <si>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</si>
  <si>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</si>
  <si>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</si>
  <si>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</si>
  <si>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</si>
  <si>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</si>
  <si>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</si>
  <si>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</si>
  <si>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</si>
  <si>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</si>
  <si>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</si>
  <si>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</si>
  <si>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</si>
  <si>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</si>
  <si>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</si>
  <si>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</si>
  <si>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</si>
  <si>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</si>
  <si>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</si>
  <si>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</si>
  <si>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</si>
  <si>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</si>
  <si>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</si>
  <si>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</si>
  <si>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</si>
  <si>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</si>
  <si>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</si>
  <si>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</si>
  <si>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</si>
  <si>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</si>
  <si>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</si>
  <si>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</si>
  <si>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</si>
  <si>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</si>
  <si>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</si>
  <si>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</si>
  <si>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</si>
  <si>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</si>
  <si>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</si>
  <si>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</si>
  <si>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</si>
  <si>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</si>
  <si>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</si>
  <si>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</si>
  <si>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</si>
  <si>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</si>
  <si>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</si>
  <si>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</si>
  <si>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</si>
  <si>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</si>
  <si>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</si>
  <si>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</si>
  <si>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</si>
  <si>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</si>
  <si>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</si>
  <si>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</si>
  <si>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</si>
  <si>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</si>
  <si>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</si>
  <si>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</si>
  <si>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</si>
  <si>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</si>
  <si>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</si>
  <si>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</si>
  <si>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</si>
  <si>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</si>
  <si>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</si>
  <si>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</si>
  <si>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</si>
  <si>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</si>
  <si>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</si>
  <si>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</si>
  <si>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</si>
  <si>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</si>
  <si>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</si>
  <si>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</si>
  <si>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</si>
  <si>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</si>
  <si>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</si>
  <si>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</si>
  <si>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</si>
  <si>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</si>
  <si>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</si>
  <si>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</si>
  <si>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</si>
  <si>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</si>
  <si>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</si>
  <si>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</si>
  <si>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</si>
  <si>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</si>
  <si>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</si>
  <si>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</si>
  <si>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</si>
  <si>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</si>
  <si>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</si>
  <si>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</si>
  <si>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</si>
  <si>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</si>
  <si>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</si>
  <si>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</si>
  <si>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</si>
  <si>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</si>
  <si>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</si>
  <si>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</si>
  <si>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</si>
  <si>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</si>
  <si>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</si>
  <si>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</si>
  <si>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</si>
  <si>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</si>
  <si>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</si>
  <si>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</si>
  <si>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</si>
  <si>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</si>
  <si>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</si>
  <si>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</si>
  <si>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</si>
  <si>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</si>
  <si>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</si>
  <si>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</si>
  <si>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</si>
  <si>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</si>
  <si>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</si>
  <si>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</si>
  <si>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</si>
  <si>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</si>
  <si>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</si>
  <si>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</si>
  <si>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</si>
  <si>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</si>
  <si>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</si>
  <si>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</si>
  <si>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</si>
  <si>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</si>
  <si>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</si>
  <si>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</si>
  <si>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</si>
  <si>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</si>
  <si>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</si>
  <si>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</si>
  <si>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</si>
  <si>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</si>
  <si>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</si>
  <si>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</si>
  <si>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</si>
  <si>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</si>
  <si>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</si>
  <si>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</si>
  <si>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</si>
  <si>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</si>
  <si>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</si>
  <si>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</si>
  <si>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</si>
  <si>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</si>
  <si>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</si>
  <si>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</si>
  <si>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</si>
  <si>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</si>
  <si>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</si>
  <si>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</si>
  <si>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</si>
  <si>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</si>
  <si>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</si>
  <si>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</si>
  <si>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</si>
  <si>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</si>
  <si>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</si>
  <si>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</si>
  <si>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</si>
  <si>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</si>
  <si>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</si>
  <si>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</si>
  <si>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</si>
  <si>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</si>
  <si>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</si>
  <si>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</si>
  <si>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</si>
  <si>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</si>
  <si>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</si>
  <si>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</si>
  <si>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</si>
  <si>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</si>
  <si>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</si>
  <si>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</si>
  <si>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</si>
  <si>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</si>
  <si>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</si>
  <si>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</si>
  <si>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</si>
  <si>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</si>
  <si>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</si>
  <si>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</si>
  <si>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</si>
  <si>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</si>
  <si>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</si>
  <si>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</si>
  <si>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</si>
  <si>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</si>
  <si>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</si>
  <si>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</si>
  <si>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</si>
  <si>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</si>
  <si>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</si>
  <si>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</si>
  <si>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</si>
  <si>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</si>
  <si>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</si>
  <si>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</si>
  <si>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</si>
  <si>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</si>
  <si>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</si>
  <si>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</si>
  <si>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</si>
  <si>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</si>
  <si>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</si>
  <si>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</si>
  <si>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</si>
  <si>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</si>
  <si>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</si>
  <si>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</si>
  <si>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</si>
  <si>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</si>
  <si>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</si>
  <si>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</si>
  <si>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</si>
  <si>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</si>
  <si>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</si>
  <si>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</si>
  <si>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</si>
  <si>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</si>
  <si>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</si>
  <si>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</si>
  <si>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</si>
  <si>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</si>
  <si>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</si>
  <si>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</si>
  <si>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</si>
  <si>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</si>
  <si>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</si>
  <si>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</si>
  <si>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</si>
  <si>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</si>
  <si>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</si>
  <si>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</si>
  <si>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</si>
  <si>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</si>
  <si>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</si>
  <si>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</si>
  <si>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</si>
  <si>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</si>
  <si>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</si>
  <si>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</si>
  <si>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</si>
  <si>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</si>
  <si>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</si>
  <si>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</si>
  <si>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</si>
  <si>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</si>
  <si>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</si>
  <si>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</si>
  <si>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</si>
  <si>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</si>
  <si>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</si>
  <si>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</si>
  <si>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</si>
  <si>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</si>
  <si>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</si>
  <si>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</si>
  <si>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</si>
  <si>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</si>
  <si>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</si>
  <si>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</si>
  <si>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</si>
  <si>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</si>
  <si>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</si>
  <si>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</si>
  <si>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</si>
  <si>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</si>
  <si>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</si>
  <si>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</si>
  <si>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</si>
  <si>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</si>
  <si>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</si>
  <si>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</si>
  <si>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</si>
  <si>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</si>
  <si>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</si>
  <si>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</si>
  <si>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</si>
  <si>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</si>
  <si>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</si>
  <si>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</si>
  <si>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</si>
  <si>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</si>
  <si>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</si>
  <si>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</si>
  <si>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</si>
  <si>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</si>
  <si>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</si>
  <si>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</si>
  <si>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</si>
  <si>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</si>
  <si>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</si>
  <si>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</si>
  <si>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</si>
  <si>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</si>
  <si>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</si>
  <si>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</si>
  <si>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</si>
  <si>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</si>
  <si>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</si>
  <si>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</si>
  <si>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</si>
  <si>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</si>
  <si>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</si>
  <si>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</si>
  <si>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</si>
  <si>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</si>
  <si>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</si>
  <si>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</si>
  <si>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</si>
  <si>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</si>
  <si>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</si>
  <si>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</si>
  <si>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</si>
  <si>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</si>
  <si>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</si>
  <si>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</si>
  <si>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</si>
  <si>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</si>
  <si>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</si>
  <si>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</si>
  <si>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</si>
  <si>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</si>
  <si>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</si>
  <si>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</si>
  <si>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</si>
  <si>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</si>
  <si>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</si>
  <si>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</si>
  <si>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</si>
  <si>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</si>
  <si>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</si>
  <si>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</si>
  <si>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</si>
  <si>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</si>
  <si>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</si>
  <si>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</si>
  <si>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</si>
  <si>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</si>
  <si>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</si>
  <si>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</si>
  <si>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</si>
  <si>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</si>
  <si>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</si>
  <si>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</si>
  <si>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</si>
  <si>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</si>
  <si>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</si>
  <si>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</si>
  <si>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</si>
  <si>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</si>
  <si>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</si>
  <si>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</si>
  <si>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</si>
  <si>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</si>
  <si>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</si>
  <si>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</si>
  <si>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</si>
  <si>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</si>
  <si>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</si>
  <si>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</si>
  <si>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</si>
  <si>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</si>
  <si>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</si>
  <si>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</si>
  <si>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</si>
  <si>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</si>
  <si>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</si>
  <si>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</si>
  <si>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</si>
  <si>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</si>
  <si>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</si>
  <si>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</si>
  <si>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</si>
  <si>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</si>
  <si>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</si>
  <si>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</si>
  <si>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</si>
  <si>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</si>
  <si>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</si>
  <si>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</si>
  <si>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</si>
  <si>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</si>
  <si>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</si>
  <si>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</si>
  <si>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</si>
  <si>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</si>
  <si>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</si>
  <si>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</si>
  <si>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</si>
  <si>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</si>
  <si>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</si>
  <si>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</si>
  <si>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</si>
  <si>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</si>
  <si>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</si>
  <si>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</si>
  <si>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</si>
  <si>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</si>
  <si>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</si>
  <si>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</si>
  <si>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</si>
  <si>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</si>
  <si>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</si>
  <si>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</si>
  <si>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</si>
  <si>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</si>
  <si>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</si>
  <si>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</si>
  <si>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</si>
  <si>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</si>
  <si>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</si>
  <si>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</si>
  <si>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</si>
  <si>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</si>
  <si>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</si>
  <si>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</si>
  <si>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</si>
  <si>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</si>
  <si>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</si>
  <si>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</si>
  <si>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</si>
  <si>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</si>
  <si>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</si>
  <si>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</si>
  <si>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</si>
  <si>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</si>
  <si>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</si>
  <si>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</si>
  <si>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</si>
  <si>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</si>
  <si>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</si>
  <si>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</si>
  <si>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</si>
  <si>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</si>
  <si>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</si>
  <si>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</si>
  <si>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</si>
  <si>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</si>
  <si>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</si>
  <si>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</si>
  <si>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</si>
  <si>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</si>
  <si>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</si>
  <si>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</si>
  <si>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</si>
  <si>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</si>
  <si>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</si>
  <si>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</si>
  <si>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</si>
  <si>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</si>
  <si>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</si>
  <si>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</si>
  <si>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</si>
  <si>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</si>
  <si>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</si>
  <si>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</si>
  <si>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</si>
  <si>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</si>
  <si>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</si>
  <si>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</si>
  <si>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</si>
  <si>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</si>
  <si>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</si>
  <si>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</si>
  <si>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</si>
  <si>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</si>
  <si>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</si>
  <si>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</si>
  <si>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</si>
  <si>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</si>
  <si>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</si>
  <si>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</si>
  <si>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</si>
  <si>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</si>
  <si>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</si>
  <si>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</si>
  <si>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</si>
  <si>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</si>
  <si>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</si>
  <si>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</si>
  <si>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</si>
  <si>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</si>
  <si>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</si>
  <si>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</si>
  <si>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</si>
  <si>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</si>
  <si>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</si>
  <si>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</si>
  <si>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</si>
  <si>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</si>
  <si>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</si>
  <si>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</si>
  <si>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</si>
  <si>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</si>
  <si>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</si>
  <si>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</si>
  <si>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</si>
  <si>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</si>
  <si>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</si>
  <si>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</si>
  <si>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</si>
  <si>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</si>
  <si>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</si>
  <si>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</si>
  <si>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</si>
  <si>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</si>
  <si>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</si>
  <si>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</si>
  <si>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</si>
  <si>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</si>
  <si>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</si>
  <si>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</si>
  <si>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</si>
  <si>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</si>
  <si>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</si>
  <si>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</si>
  <si>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</si>
  <si>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</si>
  <si>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</si>
  <si>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</si>
  <si>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</si>
  <si>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</si>
  <si>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</si>
  <si>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</si>
  <si>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</si>
  <si>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</si>
  <si>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</si>
  <si>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</si>
  <si>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</si>
  <si>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</si>
  <si>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</si>
  <si>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</si>
  <si>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</si>
  <si>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</si>
  <si>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</si>
  <si>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</si>
  <si>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</si>
  <si>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</si>
  <si>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</si>
  <si>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</si>
  <si>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</si>
  <si>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</si>
  <si>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</si>
  <si>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</si>
  <si>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</si>
  <si>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</si>
  <si>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</si>
  <si>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</si>
  <si>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</si>
  <si>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</si>
  <si>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</si>
  <si>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</si>
  <si>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</si>
  <si>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</si>
  <si>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</si>
  <si>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</si>
  <si>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</si>
  <si>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</si>
  <si>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</si>
  <si>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</si>
  <si>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</si>
  <si>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</si>
  <si>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</si>
  <si>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</si>
  <si>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</si>
  <si>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</si>
  <si>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</si>
  <si>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</si>
  <si>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</si>
  <si>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</si>
  <si>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</si>
  <si>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</si>
  <si>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</si>
  <si>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</si>
  <si>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</si>
  <si>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</si>
  <si>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</si>
  <si>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</si>
  <si>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</si>
  <si>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</si>
  <si>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</si>
  <si>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</si>
  <si>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</si>
  <si>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</si>
  <si>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</si>
  <si>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</si>
  <si>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</si>
  <si>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</si>
  <si>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</si>
  <si>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</si>
  <si>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</si>
  <si>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</si>
  <si>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</si>
  <si>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</si>
  <si>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</si>
  <si>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</si>
  <si>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</si>
  <si>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</si>
  <si>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</si>
  <si>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</si>
  <si>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</si>
  <si>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</si>
  <si>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</si>
  <si>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</si>
  <si>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</si>
  <si>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</si>
  <si>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</si>
  <si>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</si>
  <si>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</si>
  <si>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</si>
  <si>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</si>
  <si>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</si>
  <si>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</si>
  <si>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</si>
  <si>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</si>
  <si>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</si>
  <si>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</si>
  <si>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</si>
  <si>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</si>
  <si>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</si>
  <si>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</si>
  <si>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</si>
  <si>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</si>
  <si>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</si>
  <si>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</si>
  <si>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</si>
  <si>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</si>
  <si>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</si>
  <si>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</si>
  <si>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</si>
  <si>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</si>
  <si>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</si>
  <si>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</si>
  <si>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</si>
  <si>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</si>
  <si>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</si>
  <si>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</si>
  <si>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</si>
  <si>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</si>
  <si>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</si>
  <si>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</si>
  <si>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</si>
  <si>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</si>
  <si>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</si>
  <si>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</si>
  <si>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</si>
  <si>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</si>
  <si>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</si>
  <si>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</si>
  <si>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</si>
  <si>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</si>
  <si>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</si>
  <si>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</si>
  <si>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</si>
  <si>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</si>
  <si>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</si>
  <si>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</si>
  <si>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</si>
  <si>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</si>
  <si>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</si>
  <si>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</si>
  <si>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</si>
  <si>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</si>
  <si>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</si>
  <si>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</si>
  <si>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</si>
  <si>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</si>
  <si>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</si>
  <si>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</si>
  <si>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</si>
  <si>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</si>
  <si>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</si>
  <si>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</si>
  <si>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</si>
  <si>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</si>
  <si>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</si>
  <si>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</si>
  <si>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</si>
  <si>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</si>
  <si>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</si>
  <si>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</si>
  <si>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</si>
  <si>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</si>
  <si>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</si>
  <si>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</si>
  <si>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</si>
  <si>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</si>
  <si>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</si>
  <si>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</si>
  <si>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</si>
  <si>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</si>
  <si>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</si>
  <si>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</si>
  <si>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</si>
  <si>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</si>
  <si>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</si>
  <si>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</si>
  <si>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</si>
  <si>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</si>
  <si>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</si>
  <si>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</si>
  <si>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</si>
  <si>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</si>
  <si>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</si>
  <si>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</si>
  <si>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</si>
  <si>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</si>
  <si>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</si>
  <si>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</si>
  <si>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</si>
  <si>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</si>
  <si>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</si>
  <si>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</si>
  <si>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</si>
  <si>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</si>
  <si>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</si>
  <si>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</si>
  <si>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</si>
  <si>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</si>
  <si>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</si>
  <si>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</si>
  <si>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</si>
  <si>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</si>
  <si>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</si>
  <si>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</si>
  <si>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</si>
  <si>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</si>
  <si>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</si>
  <si>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</si>
  <si>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</si>
  <si>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</si>
  <si>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</si>
  <si>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</si>
  <si>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</si>
  <si>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</si>
  <si>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</si>
  <si>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</si>
  <si>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</si>
  <si>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</si>
  <si>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</si>
  <si>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</si>
  <si>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</si>
  <si>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</si>
  <si>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</si>
  <si>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</si>
  <si>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</si>
  <si>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</si>
  <si>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</si>
  <si>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</si>
  <si>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</si>
  <si>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</si>
  <si>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</si>
  <si>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</si>
  <si>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</si>
  <si>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</si>
  <si>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</si>
  <si>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</si>
  <si>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</si>
  <si>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</si>
  <si>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</si>
  <si>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</si>
  <si>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</si>
  <si>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</si>
  <si>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</si>
  <si>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</si>
  <si>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</si>
  <si>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</si>
  <si>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</si>
  <si>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</si>
  <si>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</si>
  <si>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</si>
  <si>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</si>
  <si>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</si>
  <si>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</si>
  <si>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</si>
  <si>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</si>
  <si>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</si>
  <si>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</si>
  <si>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</si>
  <si>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</si>
  <si>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</si>
  <si>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</si>
  <si>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</si>
  <si>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</si>
  <si>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</si>
  <si>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</si>
  <si>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</si>
  <si>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</si>
  <si>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</si>
  <si>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</si>
  <si>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</si>
  <si>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</si>
  <si>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</si>
  <si>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</si>
  <si>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</si>
  <si>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</si>
  <si>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</si>
  <si>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</si>
  <si>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</si>
  <si>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</si>
  <si>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</si>
  <si>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</si>
  <si>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</si>
  <si>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</si>
  <si>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</si>
  <si>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</si>
  <si>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</si>
  <si>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</si>
  <si>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</si>
  <si>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</si>
  <si>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</si>
  <si>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</si>
  <si>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</si>
  <si>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</si>
  <si>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</si>
  <si>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</si>
  <si>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</si>
  <si>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</si>
  <si>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</si>
  <si>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</si>
  <si>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</si>
  <si>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</si>
  <si>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</si>
  <si>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</si>
  <si>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</si>
  <si>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</si>
  <si>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</si>
  <si>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</si>
  <si>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</si>
  <si>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</si>
  <si>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</si>
  <si>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</si>
  <si>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</si>
  <si>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</si>
  <si>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</si>
  <si>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</si>
  <si>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</si>
  <si>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</si>
  <si>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</si>
  <si>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</si>
  <si>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</si>
  <si>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</si>
  <si>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</si>
  <si>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</si>
  <si>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</si>
  <si>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</si>
  <si>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</si>
  <si>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</si>
  <si>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</si>
  <si>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</si>
  <si>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</si>
  <si>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</si>
  <si>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</si>
  <si>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</si>
  <si>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</si>
  <si>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</si>
  <si>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</si>
  <si>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</si>
  <si>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</si>
  <si>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</si>
  <si>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</si>
  <si>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</si>
  <si>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</si>
  <si>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</si>
  <si>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</si>
  <si>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</si>
  <si>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</si>
  <si>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</si>
  <si>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</si>
  <si>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</si>
  <si>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</si>
  <si>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</si>
  <si>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</si>
  <si>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</si>
  <si>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</si>
  <si>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</si>
  <si>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</si>
  <si>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</si>
  <si>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</si>
  <si>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</si>
  <si>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</si>
  <si>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</si>
  <si>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</si>
  <si>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</si>
  <si>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</si>
  <si>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</si>
  <si>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</si>
  <si>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</si>
  <si>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</si>
  <si>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</si>
  <si>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</si>
  <si>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</si>
  <si>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</si>
  <si>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</si>
  <si>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</si>
  <si>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</si>
  <si>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</si>
  <si>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</si>
  <si>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</si>
  <si>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</si>
  <si>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</si>
  <si>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</si>
  <si>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</si>
  <si>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</si>
  <si>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</si>
  <si>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</si>
  <si>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</si>
  <si>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</si>
  <si>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</si>
  <si>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</si>
  <si>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</si>
  <si>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</si>
  <si>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</si>
  <si>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</si>
  <si>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</si>
  <si>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</si>
  <si>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</si>
  <si>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</si>
  <si>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</si>
  <si>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</si>
  <si>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</si>
  <si>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</si>
  <si>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</si>
  <si>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</si>
  <si>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</si>
  <si>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</si>
  <si>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</si>
  <si>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</si>
  <si>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</si>
  <si>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</si>
  <si>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</si>
  <si>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</si>
  <si>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</si>
  <si>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</si>
  <si>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</si>
  <si>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</si>
  <si>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</si>
  <si>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</si>
  <si>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</si>
  <si>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</si>
  <si>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</si>
  <si>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</si>
  <si>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</si>
  <si>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</si>
  <si>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</si>
  <si>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</si>
  <si>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</si>
  <si>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</si>
  <si>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</si>
  <si>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</si>
  <si>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</si>
  <si>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</si>
  <si>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</si>
  <si>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</si>
  <si>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</si>
  <si>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</si>
  <si>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</si>
  <si>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</si>
  <si>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</si>
  <si>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</si>
  <si>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</si>
  <si>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</si>
  <si>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</si>
  <si>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</si>
  <si>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</si>
  <si>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</si>
  <si>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</si>
  <si>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</si>
  <si>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</si>
  <si>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</si>
  <si>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</si>
  <si>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</si>
  <si>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</si>
  <si>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</si>
  <si>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</si>
  <si>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</si>
  <si>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</si>
  <si>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</si>
  <si>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</si>
  <si>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</si>
  <si>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</si>
  <si>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</si>
  <si>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</si>
  <si>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</si>
  <si>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</si>
  <si>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</si>
  <si>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</si>
  <si>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</si>
  <si>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</si>
  <si>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</si>
  <si>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</si>
  <si>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</si>
  <si>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</si>
  <si>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</si>
  <si>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</si>
  <si>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</si>
  <si>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</si>
  <si>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</si>
  <si>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</si>
  <si>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</si>
  <si>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</si>
  <si>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</si>
  <si>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</si>
  <si>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</si>
  <si>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</si>
  <si>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</si>
  <si>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</si>
  <si>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</si>
  <si>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</si>
  <si>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</si>
  <si>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</si>
  <si>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</si>
  <si>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</si>
  <si>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</si>
  <si>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</si>
  <si>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</si>
  <si>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</si>
  <si>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</si>
  <si>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</si>
  <si>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</si>
  <si>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</si>
  <si>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</si>
  <si>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</si>
  <si>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</si>
  <si>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</si>
  <si>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</si>
  <si>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</si>
  <si>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</si>
  <si>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</si>
  <si>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</si>
  <si>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</si>
  <si>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</si>
  <si>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</si>
  <si>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</si>
  <si>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</si>
  <si>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</si>
  <si>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</si>
  <si>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</si>
  <si>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</si>
  <si>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</si>
  <si>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</si>
  <si>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</si>
  <si>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</si>
  <si>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</si>
  <si>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</si>
  <si>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</si>
  <si>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</si>
  <si>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</si>
  <si>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</si>
  <si>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</si>
  <si>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</si>
  <si>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</si>
  <si>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</si>
  <si>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</si>
  <si>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</si>
  <si>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</si>
  <si>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</si>
  <si>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</si>
  <si>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</si>
  <si>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</si>
  <si>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</si>
  <si>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</si>
  <si>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</si>
  <si>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</si>
  <si>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</si>
  <si>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</si>
  <si>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</si>
  <si>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</si>
  <si>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</si>
  <si>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</si>
  <si>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</si>
  <si>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</si>
  <si>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</si>
  <si>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</si>
  <si>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</si>
  <si>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</si>
  <si>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</si>
  <si>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</si>
  <si>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</si>
  <si>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</si>
  <si>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</si>
  <si>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</si>
  <si>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</si>
  <si>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</si>
  <si>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</si>
  <si>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</si>
  <si>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</si>
  <si>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</si>
  <si>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</si>
  <si>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</si>
  <si>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</si>
  <si>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</si>
  <si>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</si>
  <si>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</si>
  <si>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</si>
  <si>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</si>
  <si>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</si>
  <si>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</si>
  <si>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</si>
  <si>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</si>
  <si>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</si>
  <si>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</si>
  <si>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</si>
  <si>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</si>
  <si>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</si>
  <si>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</si>
  <si>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</si>
  <si>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</si>
  <si>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</si>
  <si>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</si>
  <si>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</si>
  <si>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</si>
  <si>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</si>
  <si>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</si>
  <si>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</si>
  <si>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</si>
  <si>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</si>
  <si>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</si>
  <si>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</si>
  <si>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</si>
  <si>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</si>
  <si>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</si>
  <si>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</si>
  <si>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</si>
  <si>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</si>
  <si>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</si>
  <si>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</si>
  <si>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</si>
  <si>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</si>
  <si>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</si>
  <si>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</si>
  <si>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</si>
  <si>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</si>
  <si>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</si>
  <si>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</si>
  <si>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</si>
  <si>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</si>
  <si>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</si>
  <si>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</si>
  <si>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</si>
  <si>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</si>
  <si>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</si>
  <si>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</si>
  <si>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</si>
  <si>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</si>
  <si>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</si>
  <si>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</si>
  <si>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</si>
  <si>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</si>
  <si>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</si>
  <si>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</si>
  <si>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</si>
  <si>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</si>
  <si>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</si>
  <si>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</si>
  <si>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</si>
  <si>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</si>
  <si>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</si>
  <si>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</si>
  <si>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</si>
  <si>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</si>
  <si>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</si>
  <si>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</si>
  <si>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</si>
  <si>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</si>
  <si>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</si>
  <si>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</si>
  <si>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</si>
  <si>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</si>
  <si>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</si>
  <si>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</si>
  <si>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</si>
  <si>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</si>
  <si>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</si>
  <si>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</si>
  <si>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</si>
  <si>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</si>
  <si>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</si>
  <si>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</si>
  <si>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</si>
  <si>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</si>
  <si>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</si>
  <si>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</si>
  <si>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</si>
  <si>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</si>
  <si>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</si>
  <si>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</si>
  <si>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</si>
  <si>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</si>
  <si>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</si>
  <si>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</si>
  <si>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</si>
  <si>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</si>
  <si>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</si>
  <si>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</si>
  <si>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</si>
  <si>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</si>
  <si>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</si>
  <si>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</si>
  <si>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</si>
  <si>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</si>
  <si>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</si>
  <si>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</si>
  <si>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</si>
  <si>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</si>
  <si>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</si>
  <si>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</si>
  <si>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</si>
  <si>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</si>
  <si>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</si>
  <si>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</si>
  <si>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</si>
  <si>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</si>
  <si>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</si>
  <si>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</si>
  <si>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</si>
  <si>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</si>
  <si>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</si>
  <si>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</si>
  <si>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</si>
  <si>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</si>
  <si>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</si>
  <si>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</si>
  <si>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</si>
  <si>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</si>
  <si>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</si>
  <si>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</si>
  <si>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</si>
  <si>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</si>
  <si>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</si>
  <si>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</si>
  <si>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</si>
  <si>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</si>
  <si>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</si>
  <si>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</si>
  <si>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</si>
  <si>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</si>
  <si>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</si>
  <si>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</si>
  <si>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</si>
  <si>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</si>
  <si>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</si>
  <si>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</si>
  <si>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</si>
  <si>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</si>
  <si>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</si>
  <si>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</si>
  <si>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</si>
  <si>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</si>
  <si>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</si>
  <si>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</si>
  <si>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</si>
  <si>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</si>
  <si>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</si>
  <si>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</si>
  <si>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</si>
  <si>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</si>
  <si>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</si>
  <si>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</si>
  <si>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</si>
  <si>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</si>
  <si>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</si>
  <si>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</si>
  <si>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</si>
  <si>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</si>
  <si>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</si>
  <si>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</si>
  <si>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</si>
  <si>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</si>
  <si>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</si>
  <si>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</si>
  <si>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</si>
  <si>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</si>
  <si>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</si>
  <si>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</si>
  <si>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</si>
  <si>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</si>
  <si>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</si>
  <si>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</si>
  <si>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</si>
  <si>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</si>
  <si>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</si>
  <si>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</si>
  <si>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</si>
  <si>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</si>
  <si>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</si>
  <si>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</si>
  <si>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</si>
  <si>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</si>
  <si>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</si>
  <si>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</si>
  <si>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</si>
  <si>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</si>
  <si>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</si>
  <si>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</si>
  <si>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</si>
  <si>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</si>
  <si>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</si>
  <si>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</si>
  <si>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</si>
  <si>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</si>
  <si>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</si>
  <si>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</si>
  <si>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</si>
  <si>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</si>
  <si>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</si>
  <si>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</si>
  <si>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</si>
  <si>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</si>
  <si>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</si>
  <si>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</si>
  <si>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</si>
  <si>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</si>
  <si>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</si>
  <si>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</si>
  <si>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</si>
  <si>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</si>
  <si>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</si>
  <si>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</si>
  <si>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</si>
  <si>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</si>
  <si>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</si>
  <si>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</si>
  <si>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</si>
  <si>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</si>
  <si>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</si>
  <si>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</si>
  <si>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</si>
  <si>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</si>
  <si>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</si>
  <si>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</si>
  <si>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</si>
  <si>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</si>
  <si>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</si>
  <si>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</si>
  <si>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</si>
  <si>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</si>
  <si>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</si>
  <si>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</si>
  <si>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</si>
  <si>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</si>
  <si>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</si>
  <si>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</si>
  <si>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</si>
  <si>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</si>
  <si>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</si>
  <si>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</si>
  <si>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</si>
  <si>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</si>
  <si>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</si>
  <si>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</si>
  <si>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</si>
  <si>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</si>
  <si>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</si>
  <si>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</si>
  <si>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</si>
  <si>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</si>
  <si>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</si>
  <si>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</si>
  <si>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</si>
  <si>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</si>
  <si>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</si>
  <si>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</si>
  <si>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</si>
  <si>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</si>
  <si>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</si>
  <si>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</si>
  <si>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</si>
  <si>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</si>
  <si>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</si>
  <si>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</si>
  <si>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</si>
  <si>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</si>
  <si>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</si>
  <si>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</si>
  <si>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</si>
  <si>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</si>
  <si>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</si>
  <si>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</si>
  <si>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</si>
  <si>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</si>
  <si>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</si>
  <si>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</si>
  <si>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</si>
  <si>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</si>
  <si>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</si>
  <si>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</si>
  <si>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</si>
  <si>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</si>
  <si>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</si>
  <si>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</si>
  <si>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</si>
  <si>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</si>
  <si>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</si>
  <si>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</si>
  <si>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</si>
  <si>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</si>
  <si>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</si>
  <si>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</si>
  <si>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</si>
  <si>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</si>
  <si>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</si>
  <si>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</si>
  <si>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</si>
  <si>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</si>
  <si>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</si>
  <si>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</si>
  <si>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</si>
  <si>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</si>
  <si>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</si>
  <si>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</si>
  <si>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</si>
  <si>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</si>
  <si>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</si>
  <si>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</si>
  <si>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</si>
  <si>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</si>
  <si>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</si>
  <si>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</si>
  <si>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</si>
  <si>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</si>
  <si>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</si>
  <si>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</si>
  <si>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</si>
  <si>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</si>
  <si>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</si>
  <si>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</si>
  <si>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</si>
  <si>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</si>
  <si>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</si>
  <si>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</si>
  <si>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</si>
  <si>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</si>
  <si>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</si>
  <si>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</si>
  <si>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</si>
  <si>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</si>
  <si>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</si>
  <si>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</si>
  <si>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</si>
  <si>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</si>
  <si>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</si>
  <si>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</si>
  <si>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</si>
  <si>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</si>
  <si>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</si>
  <si>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</si>
  <si>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</si>
  <si>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</si>
  <si>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</si>
  <si>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</si>
  <si>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</si>
  <si>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</si>
  <si>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</si>
  <si>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</si>
  <si>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</si>
  <si>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</si>
  <si>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</si>
  <si>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</si>
  <si>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</si>
  <si>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</si>
  <si>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</si>
  <si>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</si>
  <si>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</si>
  <si>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</si>
  <si>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</si>
  <si>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</si>
  <si>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</si>
  <si>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</si>
  <si>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</si>
  <si>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</si>
  <si>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</si>
  <si>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</si>
  <si>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</si>
  <si>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</si>
  <si>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</si>
  <si>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</si>
  <si>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</si>
  <si>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</si>
  <si>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</si>
  <si>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</si>
  <si>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</si>
  <si>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</si>
  <si>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</si>
  <si>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</si>
  <si>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</si>
  <si>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</si>
  <si>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</si>
  <si>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</si>
  <si>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</si>
  <si>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</si>
  <si>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</si>
  <si>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</si>
  <si>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</si>
  <si>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</si>
  <si>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</si>
  <si>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</si>
  <si>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</si>
  <si>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</si>
  <si>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</si>
  <si>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</si>
  <si>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</si>
  <si>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</si>
  <si>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</si>
  <si>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</si>
  <si>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</si>
  <si>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</si>
  <si>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</si>
  <si>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</si>
  <si>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</si>
  <si>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</si>
  <si>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</si>
  <si>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</si>
  <si>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</si>
  <si>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</si>
  <si>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</si>
  <si>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</si>
  <si>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</si>
  <si>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</si>
  <si>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</si>
  <si>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</si>
  <si>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</si>
  <si>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</si>
  <si>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</si>
  <si>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</si>
  <si>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</si>
  <si>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</si>
  <si>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</si>
  <si>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</si>
  <si>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</si>
  <si>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</si>
  <si>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</si>
  <si>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</si>
  <si>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</si>
  <si>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</si>
  <si>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</si>
  <si>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</si>
  <si>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</si>
  <si>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</si>
  <si>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</si>
  <si>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</si>
  <si>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</si>
  <si>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</si>
  <si>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</si>
  <si>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</si>
  <si>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</si>
  <si>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</si>
  <si>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</si>
  <si>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</si>
  <si>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</si>
  <si>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</si>
  <si>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</si>
  <si>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</si>
  <si>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</si>
  <si>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</si>
  <si>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</si>
  <si>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</si>
  <si>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</si>
  <si>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</si>
  <si>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</si>
  <si>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</si>
  <si>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</si>
  <si>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</si>
  <si>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</si>
  <si>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</si>
  <si>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</si>
  <si>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</si>
  <si>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</si>
  <si>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</si>
  <si>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</si>
  <si>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</si>
  <si>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</si>
  <si>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</si>
  <si>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</si>
  <si>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</si>
  <si>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</si>
  <si>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</si>
  <si>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</si>
  <si>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</si>
  <si>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</si>
  <si>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</si>
  <si>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</si>
  <si>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</si>
  <si>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</si>
  <si>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</si>
  <si>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</si>
  <si>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</si>
  <si>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</si>
  <si>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</si>
  <si>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</si>
  <si>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</si>
  <si>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</si>
  <si>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</si>
  <si>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</si>
  <si>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</si>
  <si>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</si>
  <si>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</si>
  <si>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</si>
  <si>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</si>
  <si>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</si>
  <si>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</si>
  <si>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</si>
  <si>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</si>
  <si>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</si>
  <si>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</si>
  <si>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</si>
  <si>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</si>
  <si>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</si>
  <si>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</si>
  <si>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</si>
  <si>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</si>
  <si>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</si>
  <si>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</si>
  <si>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</si>
  <si>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</si>
  <si>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</si>
  <si>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</si>
  <si>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</si>
  <si>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</si>
  <si>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</si>
  <si>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</si>
  <si>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</si>
  <si>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</si>
  <si>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</si>
  <si>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</si>
  <si>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</si>
  <si>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</si>
  <si>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</si>
  <si>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</si>
  <si>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</si>
  <si>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</si>
  <si>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</si>
  <si>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</si>
  <si>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</si>
  <si>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</si>
  <si>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</si>
  <si>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</si>
  <si>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</si>
  <si>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</si>
  <si>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</si>
  <si>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</si>
  <si>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</si>
  <si>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</si>
  <si>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</si>
  <si>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</si>
  <si>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</si>
  <si>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</si>
  <si>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</si>
  <si>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</si>
  <si>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</si>
  <si>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</si>
  <si>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</si>
  <si>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</si>
  <si>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</si>
  <si>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</si>
  <si>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</si>
  <si>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</si>
  <si>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</si>
  <si>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</si>
  <si>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</si>
  <si>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</si>
  <si>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</si>
  <si>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</si>
  <si>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</si>
  <si>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</si>
  <si>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</si>
  <si>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</si>
  <si>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</si>
  <si>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</si>
  <si>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</si>
  <si>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</si>
  <si>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</si>
  <si>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</si>
  <si>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</si>
  <si>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</si>
  <si>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</si>
  <si>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</si>
  <si>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</si>
  <si>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</si>
  <si>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</si>
  <si>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</si>
  <si>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</si>
  <si>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</si>
  <si>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</si>
  <si>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</si>
  <si>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</si>
  <si>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</si>
  <si>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</si>
  <si>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</si>
  <si>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</si>
  <si>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</si>
  <si>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</si>
  <si>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</si>
  <si>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</si>
  <si>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</si>
  <si>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</si>
  <si>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</si>
  <si>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</si>
  <si>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</si>
  <si>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</si>
  <si>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</si>
  <si>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</si>
  <si>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</si>
  <si>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</si>
  <si>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</si>
  <si>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</si>
  <si>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</si>
  <si>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</si>
  <si>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</si>
  <si>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</si>
  <si>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</si>
  <si>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</si>
  <si>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</si>
  <si>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</si>
  <si>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</si>
  <si>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</si>
  <si>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</si>
  <si>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</si>
  <si>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</si>
  <si>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</si>
  <si>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</si>
  <si>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</si>
  <si>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</si>
  <si>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</si>
  <si>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</si>
  <si>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</si>
  <si>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</si>
  <si>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</si>
  <si>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</si>
  <si>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</si>
  <si>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</si>
  <si>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</si>
  <si>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</si>
  <si>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</si>
  <si>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</si>
  <si>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</si>
  <si>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</si>
  <si>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</si>
  <si>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</si>
  <si>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</si>
  <si>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</si>
  <si>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</si>
  <si>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</si>
  <si>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</si>
  <si>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</si>
  <si>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</si>
  <si>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</si>
  <si>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</si>
  <si>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</si>
  <si>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</si>
  <si>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</si>
  <si>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</si>
  <si>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</si>
  <si>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</si>
  <si>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</si>
  <si>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</si>
  <si>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</si>
  <si>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</si>
  <si>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</si>
  <si>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</si>
  <si>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</si>
  <si>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</si>
  <si>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</si>
  <si>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</si>
  <si>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</si>
  <si>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</si>
  <si>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</si>
  <si>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</si>
  <si>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</si>
  <si>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</si>
  <si>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</si>
  <si>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</si>
  <si>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</si>
  <si>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</si>
  <si>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</si>
  <si>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</si>
  <si>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</si>
  <si>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</si>
  <si>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</si>
  <si>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</si>
  <si>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</si>
  <si>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</si>
  <si>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</si>
  <si>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</si>
  <si>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</si>
  <si>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</si>
  <si>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</si>
  <si>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</si>
  <si>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</si>
  <si>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</si>
  <si>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</si>
  <si>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</si>
  <si>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</si>
  <si>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</si>
  <si>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</si>
  <si>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</si>
  <si>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</si>
  <si>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</si>
  <si>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</si>
  <si>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</si>
  <si>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</si>
  <si>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</si>
  <si>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</si>
  <si>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</si>
  <si>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</si>
  <si>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</si>
  <si>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</si>
  <si>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</si>
  <si>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</si>
  <si>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</si>
  <si>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</si>
  <si>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</si>
  <si>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</si>
  <si>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</si>
  <si>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</si>
  <si>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</si>
  <si>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</si>
  <si>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</si>
  <si>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</si>
  <si>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</si>
  <si>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</si>
  <si>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</si>
  <si>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</si>
  <si>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</si>
  <si>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</si>
  <si>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</si>
  <si>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</si>
  <si>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</si>
  <si>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</si>
  <si>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</si>
  <si>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</si>
  <si>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</si>
  <si>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</si>
  <si>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</si>
  <si>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</si>
  <si>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</si>
  <si>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</si>
  <si>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</si>
  <si>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</si>
  <si>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</si>
  <si>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</si>
  <si>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</si>
  <si>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</si>
  <si>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</si>
  <si>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</si>
  <si>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</si>
  <si>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</si>
  <si>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</si>
  <si>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</si>
  <si>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</si>
  <si>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</si>
  <si>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</si>
  <si>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</si>
  <si>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</si>
  <si>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</si>
  <si>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</si>
  <si>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</si>
  <si>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</si>
  <si>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</si>
  <si>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</si>
  <si>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</si>
  <si>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</si>
  <si>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</si>
  <si>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</si>
  <si>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</si>
  <si>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</si>
  <si>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</si>
  <si>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</si>
  <si>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</si>
  <si>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</si>
  <si>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</si>
  <si>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</si>
  <si>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</si>
  <si>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</si>
  <si>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</si>
  <si>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</si>
  <si>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</si>
  <si>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</si>
  <si>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</si>
  <si>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</si>
  <si>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</si>
  <si>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</si>
  <si>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</si>
  <si>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</si>
  <si>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</si>
  <si>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</si>
  <si>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</si>
  <si>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</si>
  <si>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</si>
  <si>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</si>
  <si>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</si>
  <si>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</si>
  <si>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</si>
  <si>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</si>
  <si>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</si>
  <si>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</si>
  <si>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</si>
  <si>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</si>
  <si>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</si>
  <si>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</si>
  <si>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</si>
  <si>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</si>
  <si>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</si>
  <si>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</si>
  <si>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</si>
  <si>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</si>
  <si>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</si>
  <si>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</si>
  <si>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</si>
  <si>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</si>
  <si>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</si>
  <si>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</si>
  <si>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</si>
  <si>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</si>
  <si>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</si>
  <si>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</si>
  <si>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</si>
  <si>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</si>
  <si>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</si>
  <si>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</si>
  <si>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</si>
  <si>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</si>
  <si>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</si>
  <si>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</si>
  <si>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</si>
  <si>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</si>
  <si>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</si>
  <si>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</si>
  <si>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</si>
  <si>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</si>
  <si>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</si>
  <si>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</si>
  <si>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</si>
  <si>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</si>
  <si>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</si>
  <si>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</si>
  <si>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</si>
  <si>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</si>
  <si>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</si>
  <si>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</si>
  <si>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</si>
  <si>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</si>
  <si>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</si>
  <si>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</si>
  <si>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</si>
  <si>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</si>
  <si>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</si>
  <si>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</si>
  <si>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</si>
  <si>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</si>
  <si>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</si>
  <si>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</si>
  <si>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</si>
  <si>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</si>
  <si>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</si>
  <si>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</si>
  <si>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</si>
  <si>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</si>
  <si>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</si>
  <si>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</si>
  <si>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</si>
  <si>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</si>
  <si>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</si>
  <si>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</si>
  <si>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</si>
  <si>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</si>
  <si>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</si>
  <si>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</si>
  <si>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</si>
  <si>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</si>
  <si>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</si>
  <si>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</si>
  <si>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</si>
  <si>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</si>
  <si>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</si>
  <si>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</si>
  <si>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</si>
  <si>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</si>
  <si>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</si>
  <si>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</si>
  <si>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</si>
  <si>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</si>
  <si>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</si>
  <si>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</si>
  <si>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</si>
  <si>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</si>
  <si>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</si>
  <si>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</si>
  <si>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</si>
  <si>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</si>
  <si>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</si>
  <si>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</si>
  <si>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</si>
  <si>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</si>
  <si>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</si>
  <si>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</si>
  <si>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</si>
  <si>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</si>
  <si>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</si>
  <si>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</si>
  <si>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</si>
  <si>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</si>
  <si>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</si>
  <si>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</si>
  <si>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</si>
  <si>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</si>
  <si>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</si>
  <si>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</si>
  <si>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</si>
  <si>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</si>
  <si>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</si>
  <si>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</si>
  <si>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</si>
  <si>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</si>
  <si>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</si>
  <si>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</si>
  <si>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</si>
  <si>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</si>
  <si>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</si>
  <si>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</si>
  <si>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</si>
  <si>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</si>
  <si>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</si>
  <si>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</si>
  <si>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</si>
  <si>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</si>
  <si>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</si>
  <si>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</si>
  <si>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</si>
  <si>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</si>
  <si>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</si>
  <si>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</si>
  <si>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</si>
  <si>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</si>
  <si>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</si>
  <si>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</si>
  <si>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</si>
  <si>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</si>
  <si>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</si>
  <si>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</si>
  <si>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</si>
  <si>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</si>
  <si>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</si>
  <si>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</si>
  <si>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</si>
  <si>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</si>
  <si>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</si>
  <si>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</si>
  <si>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</si>
  <si>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</si>
  <si>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</si>
  <si>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</si>
  <si>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</si>
  <si>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</si>
  <si>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</si>
  <si>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</si>
  <si>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</si>
  <si>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</si>
  <si>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</si>
  <si>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</si>
  <si>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</si>
  <si>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</si>
  <si>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</si>
  <si>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</si>
  <si>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</si>
  <si>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</si>
  <si>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</si>
  <si>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</si>
  <si>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</si>
  <si>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</si>
  <si>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</si>
  <si>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</si>
  <si>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</si>
  <si>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</si>
  <si>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</si>
  <si>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</si>
  <si>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</si>
  <si>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</si>
  <si>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</si>
  <si>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</si>
  <si>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</si>
  <si>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</si>
  <si>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</si>
  <si>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</si>
  <si>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</si>
  <si>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</si>
  <si>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</si>
  <si>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</si>
  <si>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</si>
  <si>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</si>
  <si>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</si>
  <si>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</si>
  <si>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</si>
  <si>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</si>
  <si>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</si>
  <si>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</si>
  <si>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</si>
  <si>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</si>
  <si>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</si>
  <si>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</si>
  <si>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</si>
  <si>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</si>
  <si>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</si>
  <si>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</si>
  <si>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</si>
  <si>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</si>
  <si>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</si>
  <si>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</si>
  <si>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</si>
  <si>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</si>
  <si>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</si>
  <si>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</si>
  <si>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</si>
  <si>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</si>
  <si>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</si>
  <si>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</si>
  <si>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</si>
  <si>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</si>
  <si>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</si>
  <si>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</si>
  <si>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</si>
  <si>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</si>
  <si>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</si>
  <si>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</si>
  <si>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</si>
  <si>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</si>
  <si>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</si>
  <si>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</si>
  <si>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</si>
  <si>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</si>
  <si>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</si>
  <si>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</si>
  <si>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</si>
  <si>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</si>
  <si>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</si>
  <si>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</si>
  <si>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</si>
  <si>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</si>
  <si>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</si>
  <si>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</si>
  <si>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</si>
  <si>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</si>
  <si>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</si>
  <si>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</si>
  <si>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</si>
  <si>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</si>
  <si>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</si>
  <si>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</si>
  <si>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</si>
  <si>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</si>
  <si>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</si>
  <si>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</si>
  <si>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</si>
  <si>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</si>
  <si>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</si>
  <si>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</si>
  <si>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</si>
  <si>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</si>
  <si>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</si>
  <si>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</si>
  <si>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</si>
  <si>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</si>
  <si>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</si>
  <si>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</si>
  <si>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</si>
  <si>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</si>
  <si>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</si>
  <si>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</si>
  <si>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</si>
  <si>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</si>
  <si>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</si>
  <si>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</si>
  <si>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</si>
  <si>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</si>
  <si>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</si>
  <si>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</si>
  <si>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</si>
  <si>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</si>
  <si>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</si>
  <si>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</si>
  <si>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</si>
  <si>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</si>
  <si>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</si>
  <si>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</si>
  <si>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</si>
  <si>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</si>
  <si>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</si>
  <si>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</si>
  <si>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</si>
  <si>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</si>
  <si>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</si>
  <si>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</si>
  <si>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</si>
  <si>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</si>
  <si>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</si>
  <si>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</si>
  <si>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</si>
  <si>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</si>
  <si>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</si>
  <si>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</si>
  <si>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</si>
  <si>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</si>
  <si>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</si>
  <si>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</si>
  <si>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</si>
  <si>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</si>
  <si>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</si>
  <si>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</si>
  <si>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</si>
  <si>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</si>
  <si>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</si>
  <si>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</si>
  <si>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</si>
  <si>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</si>
  <si>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</si>
  <si>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</si>
  <si>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</si>
  <si>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</si>
  <si>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</si>
  <si>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</si>
  <si>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</si>
  <si>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</si>
  <si>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</si>
  <si>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</si>
  <si>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</si>
  <si>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</si>
  <si>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</si>
  <si>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</si>
  <si>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</si>
  <si>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</si>
  <si>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</si>
  <si>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</si>
  <si>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</si>
  <si>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</si>
  <si>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</si>
  <si>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</si>
  <si>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</si>
  <si>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</si>
  <si>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</si>
  <si>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</si>
  <si>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</si>
  <si>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</si>
  <si>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</si>
  <si>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</si>
  <si>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</si>
  <si>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</si>
  <si>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</si>
  <si>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</si>
  <si>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</si>
  <si>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</si>
  <si>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</si>
  <si>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</si>
  <si>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</si>
  <si>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</si>
  <si>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</si>
  <si>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</si>
  <si>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</si>
  <si>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</si>
  <si>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</si>
  <si>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</si>
  <si>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</si>
  <si>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</si>
  <si>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</si>
  <si>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</si>
  <si>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</si>
  <si>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</si>
  <si>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</si>
  <si>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</si>
  <si>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</si>
  <si>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</si>
  <si>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</si>
  <si>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</si>
  <si>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</si>
  <si>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</si>
  <si>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</si>
  <si>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</si>
  <si>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</si>
  <si>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</si>
  <si>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</si>
  <si>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</si>
  <si>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</si>
  <si>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</si>
  <si>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</si>
  <si>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</si>
  <si>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</si>
  <si>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</si>
  <si>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</si>
  <si>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</si>
  <si>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</si>
  <si>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</si>
  <si>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</si>
  <si>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</si>
  <si>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</si>
  <si>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</si>
  <si>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</si>
  <si>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</si>
  <si>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</si>
  <si>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</si>
  <si>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</si>
  <si>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</si>
  <si>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</si>
  <si>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</si>
  <si>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</si>
  <si>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</si>
  <si>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</si>
  <si>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</si>
  <si>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</si>
  <si>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</si>
  <si>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</si>
  <si>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</si>
  <si>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</si>
  <si>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</si>
  <si>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</si>
  <si>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</si>
  <si>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</si>
  <si>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</si>
  <si>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</si>
  <si>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</si>
  <si>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</si>
  <si>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</si>
  <si>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</si>
  <si>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</si>
  <si>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</si>
  <si>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</si>
  <si>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</si>
  <si>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</si>
  <si>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</si>
  <si>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</si>
  <si>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</si>
  <si>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</si>
  <si>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</si>
  <si>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</si>
  <si>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</si>
  <si>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</si>
  <si>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</si>
  <si>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</si>
  <si>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</si>
  <si>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</si>
  <si>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</si>
  <si>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</si>
  <si>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</si>
  <si>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</si>
  <si>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</si>
  <si>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</si>
  <si>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</si>
  <si>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</si>
  <si>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</si>
  <si>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</si>
  <si>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</si>
  <si>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</si>
  <si>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</si>
  <si>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</si>
  <si>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</si>
  <si>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</si>
  <si>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</si>
  <si>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</si>
  <si>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</si>
  <si>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</si>
  <si>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</si>
  <si>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</si>
  <si>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</si>
  <si>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</si>
  <si>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</si>
  <si>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</si>
  <si>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</si>
  <si>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</si>
  <si>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</si>
  <si>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</si>
  <si>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</si>
  <si>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</si>
  <si>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</si>
  <si>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</si>
  <si>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</si>
  <si>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</si>
  <si>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</si>
  <si>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</si>
  <si>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</si>
  <si>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</si>
  <si>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</si>
  <si>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</si>
  <si>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</si>
  <si>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</si>
  <si>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</si>
  <si>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</si>
  <si>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</si>
  <si>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</si>
  <si>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</si>
  <si>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</si>
  <si>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</si>
  <si>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</si>
  <si>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</si>
  <si>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</si>
  <si>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</si>
  <si>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</si>
  <si>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</si>
  <si>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</si>
  <si>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</si>
  <si>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</si>
  <si>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</si>
  <si>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</si>
  <si>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</si>
  <si>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</si>
  <si>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</si>
  <si>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</si>
  <si>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</si>
  <si>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</si>
  <si>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</si>
  <si>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</si>
  <si>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</si>
  <si>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</si>
  <si>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</si>
  <si>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</si>
  <si>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</si>
  <si>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</si>
  <si>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</si>
  <si>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</si>
  <si>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</si>
  <si>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</si>
  <si>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</si>
  <si>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</si>
  <si>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</si>
  <si>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</si>
  <si>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</si>
  <si>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</si>
  <si>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</si>
  <si>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</si>
  <si>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</si>
  <si>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</si>
  <si>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</si>
  <si>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</si>
  <si>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</si>
  <si>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</si>
  <si>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</si>
  <si>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</si>
  <si>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</si>
  <si>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</si>
  <si>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</si>
  <si>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</si>
  <si>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</si>
  <si>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</si>
  <si>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</si>
  <si>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</si>
  <si>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</si>
  <si>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</si>
  <si>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</si>
  <si>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</si>
  <si>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</si>
  <si>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</si>
  <si>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</si>
  <si>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</si>
  <si>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</si>
  <si>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</si>
  <si>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</si>
  <si>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</si>
  <si>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</si>
  <si>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</si>
  <si>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</si>
  <si>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</si>
  <si>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</si>
  <si>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</si>
  <si>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</si>
  <si>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</si>
  <si>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</si>
  <si>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</si>
  <si>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</si>
  <si>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</si>
  <si>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</si>
  <si>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</si>
  <si>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</si>
  <si>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</si>
  <si>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</si>
  <si>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</si>
  <si>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</si>
  <si>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</si>
  <si>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</si>
  <si>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</si>
  <si>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</si>
  <si>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</si>
  <si>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</si>
  <si>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</si>
  <si>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</si>
  <si>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</si>
  <si>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</si>
  <si>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</si>
  <si>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</si>
  <si>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</si>
  <si>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</si>
  <si>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</si>
  <si>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</si>
  <si>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</si>
  <si>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</si>
  <si>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</si>
  <si>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</si>
  <si>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</si>
  <si>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</si>
  <si>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</si>
  <si>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</si>
  <si>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</si>
  <si>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</si>
  <si>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</si>
  <si>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</si>
  <si>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</si>
  <si>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</si>
  <si>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</si>
  <si>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</si>
  <si>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</si>
  <si>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</si>
  <si>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</si>
  <si>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</si>
  <si>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</si>
  <si>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</si>
  <si>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</si>
  <si>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</si>
  <si>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</si>
  <si>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</si>
  <si>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</si>
  <si>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</si>
  <si>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</si>
  <si>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</si>
  <si>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</si>
  <si>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</si>
  <si>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</si>
  <si>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</si>
  <si>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</si>
  <si>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</si>
  <si>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</si>
  <si>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</si>
  <si>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</si>
  <si>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</si>
  <si>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</si>
  <si>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</si>
  <si>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</si>
  <si>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</si>
  <si>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</si>
  <si>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</si>
  <si>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</si>
  <si>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</si>
  <si>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</si>
  <si>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</si>
  <si>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</si>
  <si>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</si>
  <si>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</si>
  <si>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</si>
  <si>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</si>
  <si>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</si>
  <si>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</si>
  <si>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</si>
  <si>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</si>
  <si>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</si>
  <si>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</si>
  <si>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</si>
  <si>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</si>
  <si>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</si>
  <si>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</si>
  <si>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</si>
  <si>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</si>
  <si>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</si>
  <si>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</si>
  <si>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</si>
  <si>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</si>
  <si>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</si>
  <si>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</si>
  <si>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</si>
  <si>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</si>
  <si>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</si>
  <si>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</si>
  <si>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</si>
  <si>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</si>
  <si>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</si>
  <si>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</si>
  <si>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</si>
  <si>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</si>
  <si>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</si>
  <si>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</si>
  <si>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</si>
  <si>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</si>
  <si>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</si>
  <si>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</si>
  <si>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</si>
  <si>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</si>
  <si>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</si>
  <si>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</si>
  <si>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</si>
  <si>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</si>
  <si>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</si>
  <si>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</si>
  <si>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</si>
  <si>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</si>
  <si>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</si>
  <si>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</si>
  <si>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</si>
  <si>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</si>
  <si>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</si>
  <si>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</si>
  <si>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</si>
  <si>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</si>
  <si>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</si>
  <si>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</si>
  <si>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</si>
  <si>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</si>
  <si>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</si>
  <si>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</si>
  <si>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</si>
  <si>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</si>
  <si>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</si>
  <si>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</si>
  <si>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</si>
  <si>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</si>
  <si>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</si>
  <si>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</si>
  <si>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</si>
  <si>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</si>
  <si>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</si>
  <si>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</si>
  <si>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</si>
  <si>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</si>
  <si>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</si>
  <si>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</si>
  <si>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</si>
  <si>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</si>
  <si>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</si>
  <si>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</si>
  <si>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</si>
  <si>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</si>
  <si>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</si>
  <si>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</si>
  <si>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</si>
  <si>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</si>
  <si>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</si>
  <si>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</si>
  <si>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</si>
  <si>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</si>
  <si>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</si>
  <si>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</si>
  <si>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</si>
  <si>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</si>
  <si>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</si>
  <si>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</si>
  <si>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</si>
  <si>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</si>
  <si>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</si>
  <si>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</si>
  <si>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</si>
  <si>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</si>
  <si>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</si>
  <si>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</si>
  <si>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</si>
  <si>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</si>
  <si>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</si>
  <si>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</si>
  <si>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</si>
  <si>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</si>
  <si>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</si>
  <si>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</si>
  <si>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</si>
  <si>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</si>
  <si>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</si>
  <si>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</si>
  <si>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</si>
  <si>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</si>
  <si>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</si>
  <si>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</si>
  <si>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</si>
  <si>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</si>
  <si>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</si>
  <si>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</si>
  <si>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</si>
  <si>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</si>
  <si>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</si>
  <si>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</si>
  <si>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</si>
  <si>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</si>
  <si>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</si>
  <si>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</si>
  <si>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</si>
  <si>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</si>
  <si>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</si>
  <si>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</si>
  <si>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</si>
  <si>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</si>
  <si>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</si>
  <si>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</si>
  <si>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</si>
  <si>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</si>
  <si>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</si>
  <si>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</si>
  <si>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</si>
  <si>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</si>
  <si>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</si>
  <si>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</si>
  <si>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</si>
  <si>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</si>
  <si>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</si>
  <si>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</si>
  <si>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</si>
  <si>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</si>
  <si>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</si>
  <si>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</si>
  <si>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</si>
  <si>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</si>
  <si>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</si>
  <si>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</si>
  <si>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</si>
  <si>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</si>
  <si>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</si>
  <si>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</si>
  <si>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</si>
  <si>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</si>
  <si>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</si>
  <si>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</si>
  <si>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</si>
  <si>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</si>
  <si>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</si>
  <si>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</si>
  <si>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</si>
  <si>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</si>
  <si>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</si>
  <si>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</si>
  <si>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</si>
  <si>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</si>
  <si>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</si>
  <si>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</si>
  <si>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</si>
  <si>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</si>
  <si>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</si>
  <si>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</si>
  <si>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</si>
  <si>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</si>
  <si>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</si>
  <si>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</si>
  <si>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</si>
  <si>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</si>
  <si>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</si>
  <si>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</si>
  <si>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</si>
  <si>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</si>
  <si>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</si>
  <si>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</si>
  <si>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</si>
  <si>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</si>
  <si>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</si>
  <si>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</si>
  <si>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</si>
  <si>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</si>
  <si>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</si>
  <si>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</si>
  <si>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</si>
  <si>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</si>
  <si>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</si>
  <si>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</si>
  <si>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</si>
  <si>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</si>
  <si>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</si>
  <si>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</si>
  <si>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</si>
  <si>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</si>
  <si>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</si>
  <si>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</si>
  <si>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</si>
  <si>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</si>
  <si>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</si>
  <si>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</si>
  <si>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</si>
  <si>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</si>
  <si>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</si>
  <si>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</si>
  <si>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</si>
  <si>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</si>
  <si>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</si>
  <si>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</si>
  <si>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</si>
  <si>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</si>
  <si>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</si>
  <si>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</si>
  <si>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</si>
  <si>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</si>
  <si>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</si>
  <si>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</si>
  <si>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</si>
  <si>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</si>
  <si>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</si>
  <si>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</si>
  <si>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</si>
  <si>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</si>
  <si>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</si>
  <si>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</si>
  <si>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</si>
  <si>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</si>
  <si>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</si>
  <si>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</si>
  <si>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</si>
  <si>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</si>
  <si>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</si>
  <si>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</si>
  <si>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</si>
  <si>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</si>
  <si>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</si>
  <si>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</si>
  <si>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</si>
  <si>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</si>
  <si>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</si>
  <si>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</si>
  <si>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</si>
  <si>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</si>
  <si>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</si>
  <si>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</si>
  <si>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</si>
  <si>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</si>
  <si>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</si>
  <si>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</si>
  <si>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</si>
  <si>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</si>
  <si>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</si>
  <si>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</si>
  <si>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</si>
  <si>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</si>
  <si>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</si>
  <si>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</si>
  <si>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</si>
  <si>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</si>
  <si>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</si>
  <si>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</si>
  <si>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</si>
  <si>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</si>
  <si>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</si>
  <si>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</si>
  <si>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</si>
  <si>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</si>
  <si>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</si>
  <si>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</si>
  <si>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</si>
  <si>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</si>
  <si>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</si>
  <si>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</si>
  <si>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</si>
  <si>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</si>
  <si>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</si>
  <si>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</si>
  <si>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</si>
  <si>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</si>
  <si>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</si>
  <si>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</si>
  <si>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</si>
  <si>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</si>
  <si>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</si>
  <si>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</si>
  <si>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</si>
  <si>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</si>
  <si>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</si>
  <si>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</si>
  <si>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</si>
  <si>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</si>
  <si>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</si>
  <si>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</si>
  <si>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</si>
  <si>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</si>
  <si>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</si>
  <si>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</si>
  <si>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</si>
  <si>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</si>
  <si>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</si>
  <si>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</si>
  <si>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</si>
  <si>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</si>
  <si>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</si>
  <si>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</si>
  <si>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</si>
  <si>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</si>
  <si>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</si>
  <si>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</si>
  <si>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</si>
  <si>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</si>
  <si>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</si>
  <si>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</si>
  <si>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</si>
  <si>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</si>
  <si>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</si>
  <si>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</si>
  <si>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</si>
  <si>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</si>
  <si>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</si>
  <si>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</si>
  <si>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</si>
  <si>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</si>
  <si>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</si>
  <si>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</si>
  <si>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</si>
  <si>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</si>
  <si>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</si>
  <si>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</si>
  <si>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</si>
  <si>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</si>
  <si>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</si>
  <si>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</si>
  <si>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</si>
  <si>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</si>
  <si>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</si>
  <si>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</si>
  <si>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</si>
  <si>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</si>
  <si>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</si>
  <si>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</si>
  <si>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</si>
  <si>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</si>
  <si>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</si>
  <si>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</si>
  <si>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</si>
  <si>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</si>
  <si>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</si>
  <si>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</si>
  <si>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</si>
  <si>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</si>
  <si>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</si>
  <si>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</si>
  <si>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</si>
  <si>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</si>
  <si>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</si>
  <si>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</si>
  <si>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</si>
  <si>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</si>
  <si>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</si>
  <si>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</si>
  <si>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</si>
  <si>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</si>
  <si>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</si>
  <si>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</si>
  <si>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</si>
  <si>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</si>
  <si>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</si>
  <si>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</si>
  <si>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</si>
  <si>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</si>
  <si>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</si>
  <si>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</si>
  <si>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</si>
  <si>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</si>
  <si>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</si>
  <si>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</si>
  <si>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</si>
  <si>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</si>
  <si>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</si>
  <si>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</si>
  <si>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</si>
  <si>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</si>
  <si>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</si>
  <si>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</si>
  <si>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</si>
  <si>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</si>
  <si>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</si>
  <si>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</si>
  <si>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</si>
  <si>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</si>
  <si>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</si>
  <si>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</si>
  <si>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</si>
  <si>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</si>
  <si>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</si>
  <si>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</si>
  <si>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</si>
  <si>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</si>
  <si>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</si>
  <si>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</si>
  <si>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</si>
  <si>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</si>
  <si>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</si>
  <si>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</si>
  <si>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</si>
  <si>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</si>
  <si>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</si>
  <si>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</si>
  <si>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</si>
  <si>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</si>
  <si>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</si>
  <si>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</si>
  <si>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</si>
  <si>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</si>
  <si>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</si>
  <si>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</si>
  <si>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</si>
  <si>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</si>
  <si>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</si>
  <si>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</si>
  <si>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</si>
  <si>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</si>
  <si>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</si>
  <si>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</si>
  <si>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</si>
  <si>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</si>
  <si>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</si>
  <si>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</si>
  <si>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</si>
  <si>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</si>
  <si>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</si>
  <si>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</si>
  <si>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</si>
  <si>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</si>
  <si>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</si>
  <si>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</si>
  <si>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</si>
  <si>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</si>
  <si>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</si>
  <si>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</si>
  <si>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</si>
  <si>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</si>
  <si>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</si>
  <si>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</si>
  <si>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</si>
  <si>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</si>
  <si>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</si>
  <si>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</si>
  <si>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</si>
  <si>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</si>
  <si>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</si>
  <si>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</si>
  <si>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</si>
  <si>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</si>
  <si>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</si>
  <si>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</si>
  <si>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</si>
  <si>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</si>
  <si>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</si>
  <si>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</si>
  <si>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</si>
  <si>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</si>
  <si>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</si>
  <si>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</si>
  <si>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</si>
  <si>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</si>
  <si>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</si>
  <si>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</si>
  <si>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</si>
  <si>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</si>
  <si>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</si>
  <si>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</si>
  <si>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</si>
  <si>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</si>
  <si>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</si>
  <si>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</si>
  <si>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</si>
  <si>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</si>
  <si>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</si>
  <si>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</si>
  <si>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</si>
  <si>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</si>
  <si>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</si>
  <si>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</si>
  <si>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</si>
  <si>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</si>
  <si>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</si>
  <si>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</si>
  <si>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</si>
  <si>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</si>
  <si>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</si>
  <si>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</si>
  <si>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</si>
  <si>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</si>
  <si>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</si>
  <si>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</si>
  <si>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</si>
  <si>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</si>
  <si>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</si>
  <si>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</si>
  <si>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</si>
  <si>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</si>
  <si>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</si>
  <si>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</si>
  <si>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</si>
  <si>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</si>
  <si>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</si>
  <si>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</si>
  <si>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</si>
  <si>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</si>
  <si>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</si>
  <si>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</si>
  <si>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</si>
  <si>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</si>
  <si>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</si>
  <si>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</si>
  <si>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</si>
  <si>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</si>
  <si>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</si>
  <si>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</si>
  <si>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</si>
  <si>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</si>
  <si>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</si>
  <si>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</si>
  <si>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</si>
  <si>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</si>
  <si>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</si>
  <si>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</si>
  <si>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</si>
  <si>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</si>
  <si>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</si>
  <si>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</si>
  <si>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</si>
  <si>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</si>
  <si>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</si>
  <si>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</si>
  <si>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</si>
  <si>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</si>
  <si>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</si>
  <si>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</si>
  <si>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</si>
  <si>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</si>
  <si>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</si>
  <si>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</si>
  <si>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</si>
  <si>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</si>
  <si>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</si>
  <si>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</si>
  <si>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</si>
  <si>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</si>
  <si>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</si>
  <si>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</si>
  <si>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</si>
  <si>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</si>
  <si>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</si>
  <si>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</si>
  <si>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</si>
  <si>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</si>
  <si>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</si>
  <si>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</si>
  <si>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</si>
  <si>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</si>
  <si>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</si>
  <si>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</si>
  <si>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</si>
  <si>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</si>
  <si>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</si>
  <si>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</si>
  <si>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</si>
  <si>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</si>
  <si>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</si>
  <si>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</si>
  <si>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</si>
  <si>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</si>
  <si>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</si>
  <si>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</si>
  <si>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</si>
  <si>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</si>
  <si>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</si>
  <si>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</si>
  <si>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</si>
  <si>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</si>
  <si>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</si>
  <si>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</si>
  <si>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</si>
  <si>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</si>
  <si>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</si>
  <si>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</si>
  <si>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</si>
  <si>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</si>
  <si>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</si>
  <si>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</si>
  <si>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</si>
  <si>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</si>
  <si>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</si>
  <si>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</si>
  <si>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</si>
  <si>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</si>
  <si>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</si>
  <si>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</si>
  <si>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</si>
  <si>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</si>
  <si>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</si>
  <si>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</si>
  <si>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</si>
  <si>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</si>
  <si>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</si>
  <si>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</si>
  <si>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</si>
  <si>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</si>
  <si>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</si>
  <si>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</si>
  <si>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</si>
  <si>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</si>
  <si>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</si>
  <si>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</si>
  <si>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</si>
  <si>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</si>
  <si>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</si>
  <si>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</si>
  <si>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</si>
  <si>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</si>
  <si>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</si>
  <si>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</si>
  <si>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</si>
  <si>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</si>
  <si>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</si>
  <si>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</si>
  <si>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</si>
  <si>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</si>
  <si>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</si>
  <si>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</si>
  <si>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</si>
  <si>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</si>
  <si>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</si>
  <si>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</si>
  <si>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</si>
  <si>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</si>
  <si>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</si>
  <si>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</si>
  <si>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</si>
  <si>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</si>
  <si>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</si>
  <si>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</si>
  <si>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</si>
  <si>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</si>
  <si>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</si>
  <si>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</si>
  <si>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</si>
  <si>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</si>
  <si>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</si>
  <si>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</si>
  <si>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</si>
  <si>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</si>
  <si>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</si>
  <si>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</si>
  <si>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</si>
  <si>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</si>
  <si>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</si>
  <si>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</si>
  <si>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</si>
  <si>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</si>
  <si>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</si>
  <si>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</si>
  <si>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</si>
  <si>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</si>
  <si>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</si>
  <si>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</si>
  <si>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</si>
  <si>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</si>
  <si>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</si>
  <si>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</si>
  <si>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</si>
  <si>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</si>
  <si>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</si>
  <si>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</si>
  <si>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</si>
  <si>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</si>
  <si>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</si>
  <si>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</si>
  <si>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</si>
  <si>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</si>
  <si>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</si>
  <si>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</si>
  <si>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</si>
  <si>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</si>
  <si>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</si>
  <si>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</si>
  <si>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</si>
  <si>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</si>
  <si>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</si>
  <si>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</si>
  <si>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</si>
  <si>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</si>
  <si>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</si>
  <si>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</si>
  <si>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</si>
  <si>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</si>
  <si>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</si>
  <si>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</si>
  <si>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</si>
  <si>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</si>
  <si>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</si>
  <si>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</si>
  <si>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</si>
  <si>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</si>
  <si>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</si>
  <si>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</si>
  <si>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</si>
  <si>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</si>
  <si>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</si>
  <si>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</si>
  <si>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</si>
  <si>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</si>
  <si>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</si>
  <si>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</si>
  <si>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</si>
  <si>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</si>
  <si>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</si>
  <si>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</si>
  <si>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</si>
  <si>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</si>
  <si>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</si>
  <si>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</si>
  <si>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</si>
  <si>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</si>
  <si>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</si>
  <si>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</si>
  <si>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</si>
  <si>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</si>
  <si>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</si>
  <si>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</si>
  <si>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</si>
  <si>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</si>
  <si>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</si>
  <si>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</si>
  <si>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</si>
  <si>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</si>
  <si>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</si>
  <si>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</si>
  <si>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</si>
  <si>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</si>
  <si>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</si>
  <si>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</si>
  <si>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</si>
  <si>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</si>
  <si>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</si>
  <si>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</si>
  <si>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</si>
  <si>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</si>
  <si>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</si>
  <si>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</si>
  <si>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</si>
  <si>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</si>
  <si>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</si>
  <si>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</si>
  <si>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</si>
  <si>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</si>
  <si>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</si>
  <si>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</si>
  <si>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</si>
  <si>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</si>
  <si>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</si>
  <si>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</si>
  <si>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</si>
  <si>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</si>
  <si>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</si>
  <si>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</si>
  <si>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</si>
  <si>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</si>
  <si>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</si>
  <si>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</si>
  <si>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</si>
  <si>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</si>
  <si>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</si>
  <si>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</si>
  <si>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</si>
  <si>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</si>
  <si>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</si>
  <si>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</si>
  <si>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</si>
  <si>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</si>
  <si>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</si>
  <si>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</si>
  <si>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</si>
  <si>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</si>
  <si>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</si>
  <si>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</si>
  <si>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</si>
  <si>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</si>
  <si>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</si>
  <si>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</si>
  <si>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</si>
  <si>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</si>
  <si>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</si>
  <si>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</si>
  <si>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</si>
  <si>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</si>
  <si>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</si>
  <si>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</si>
  <si>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</si>
  <si>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</si>
  <si>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</si>
  <si>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</si>
  <si>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</si>
  <si>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</si>
  <si>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</si>
  <si>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</si>
  <si>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</si>
  <si>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</si>
  <si>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</si>
  <si>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</si>
  <si>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</si>
  <si>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</si>
  <si>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</si>
  <si>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</si>
  <si>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</si>
  <si>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</si>
  <si>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</si>
  <si>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</si>
  <si>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</si>
  <si>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</si>
  <si>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</si>
  <si>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</si>
  <si>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</si>
  <si>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</si>
  <si>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</si>
  <si>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</si>
  <si>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</si>
  <si>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</si>
  <si>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</si>
  <si>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</si>
  <si>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</si>
  <si>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</si>
  <si>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</si>
  <si>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</si>
  <si>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</si>
  <si>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</si>
  <si>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</si>
  <si>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</si>
  <si>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</si>
  <si>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</si>
  <si>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</si>
  <si>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</si>
  <si>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</si>
  <si>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</si>
  <si>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</si>
  <si>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</si>
  <si>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</si>
  <si>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</si>
  <si>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</si>
  <si>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</si>
  <si>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</si>
  <si>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</si>
  <si>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</si>
  <si>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</si>
  <si>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</si>
  <si>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</si>
  <si>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</si>
  <si>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</si>
  <si>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</si>
  <si>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</si>
  <si>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</si>
  <si>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</si>
  <si>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</si>
  <si>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</si>
  <si>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</si>
  <si>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</si>
  <si>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</si>
  <si>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</si>
  <si>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</si>
  <si>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</si>
  <si>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</si>
  <si>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</si>
  <si>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</si>
  <si>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</si>
  <si>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</si>
  <si>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</si>
  <si>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</si>
  <si>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</si>
  <si>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</si>
  <si>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</si>
  <si>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</si>
  <si>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</si>
  <si>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</si>
  <si>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</si>
  <si>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</si>
  <si>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</si>
  <si>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</si>
  <si>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</si>
  <si>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</si>
  <si>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</si>
  <si>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</si>
  <si>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</si>
  <si>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</si>
  <si>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</si>
  <si>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</si>
  <si>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</si>
  <si>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</si>
  <si>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</si>
  <si>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</si>
  <si>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</si>
  <si>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</si>
  <si>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</si>
  <si>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</si>
  <si>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</si>
  <si>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</si>
  <si>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</si>
  <si>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</si>
  <si>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</si>
  <si>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</si>
  <si>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</si>
  <si>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</si>
  <si>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</si>
  <si>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</si>
  <si>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</si>
  <si>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</si>
  <si>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</si>
  <si>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</si>
  <si>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</si>
  <si>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</si>
  <si>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</si>
  <si>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</si>
  <si>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</si>
  <si>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</si>
  <si>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</si>
  <si>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</si>
  <si>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</si>
  <si>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</si>
  <si>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</si>
  <si>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</si>
  <si>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</si>
  <si>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</si>
  <si>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</si>
  <si>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</si>
  <si>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</si>
  <si>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</si>
  <si>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</si>
  <si>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</si>
  <si>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</si>
  <si>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</si>
  <si>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</si>
  <si>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</si>
  <si>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</si>
  <si>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</si>
  <si>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</si>
  <si>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</si>
  <si>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</si>
  <si>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</si>
  <si>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</si>
  <si>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</si>
  <si>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</si>
  <si>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</si>
  <si>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</si>
  <si>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</si>
  <si>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</si>
  <si>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</si>
  <si>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</si>
  <si>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</si>
  <si>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</si>
  <si>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</si>
  <si>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</si>
  <si>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</si>
  <si>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</si>
  <si>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</si>
  <si>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</si>
  <si>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</si>
  <si>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</si>
  <si>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</si>
  <si>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</si>
  <si>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</si>
  <si>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</si>
  <si>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</si>
  <si>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</si>
  <si>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</si>
  <si>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</si>
  <si>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</si>
  <si>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</si>
  <si>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</si>
  <si>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</si>
  <si>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</si>
  <si>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</si>
  <si>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</si>
  <si>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</si>
  <si>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</si>
  <si>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</si>
  <si>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</si>
  <si>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</si>
  <si>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</si>
  <si>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</si>
  <si>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</si>
  <si>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</si>
  <si>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</si>
  <si>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</si>
  <si>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</si>
  <si>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</si>
  <si>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</si>
  <si>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</si>
  <si>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</si>
  <si>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</si>
  <si>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</si>
  <si>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</si>
  <si>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</si>
  <si>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</si>
  <si>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</si>
  <si>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</si>
  <si>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</si>
  <si>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</si>
  <si>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</si>
  <si>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</si>
  <si>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</si>
  <si>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</si>
  <si>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</si>
  <si>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</si>
  <si>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</si>
  <si>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</si>
  <si>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</si>
  <si>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</si>
  <si>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</si>
  <si>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</si>
  <si>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</si>
  <si>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</si>
  <si>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</si>
  <si>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</si>
  <si>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</si>
  <si>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</si>
  <si>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</si>
  <si>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</si>
  <si>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</si>
  <si>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</si>
  <si>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</si>
  <si>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</si>
  <si>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</si>
  <si>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</si>
  <si>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</si>
  <si>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</si>
  <si>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</si>
  <si>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</si>
  <si>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</si>
  <si>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</si>
  <si>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</si>
  <si>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</si>
  <si>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</si>
  <si>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</si>
  <si>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</si>
  <si>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</si>
  <si>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</si>
  <si>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Sum of Chum_Flags</t>
  </si>
  <si>
    <t>Grand Total</t>
  </si>
  <si>
    <t>Total_Customers</t>
  </si>
  <si>
    <t>Churn rate is consistent across genders (26.92% F vs 26.16% M), suggesting gender is not a factor in customer attrition."</t>
  </si>
  <si>
    <t>Senior Citizen</t>
  </si>
  <si>
    <t>Count of Chum_Flags2</t>
  </si>
  <si>
    <t>Chum_Rate</t>
  </si>
  <si>
    <t>"Senior citizens churn at 41.7% — nearly double the rate of non-seniors (23.6%). This represents a high-risk segment requiring targeted retention strategies."</t>
  </si>
  <si>
    <t>Month-to-month customers churn at 42.71% compared to just 2.83% for two-year contract holders. Converting short-term customers to longer contracts is the single biggest retention opportunity."</t>
  </si>
  <si>
    <t>Fiber Optic customers churn at 41.89% — more than double DSL customers (18.96%). Despite being the premium service, it has the highest dissatisfaction rate, suggesting a serious value-for-money problem."</t>
  </si>
  <si>
    <t>"Electronic check customers churn at 45.29% — nearly 3x higher than automatic payment customers (~16%). Enrolling customers in automatic payments is a simple but powerful retention tool."</t>
  </si>
  <si>
    <t>Tenure_Group</t>
  </si>
  <si>
    <t>Developing (13-24 Months)</t>
  </si>
  <si>
    <t>Established (25-48 Months)</t>
  </si>
  <si>
    <t>Loyal (49-72 Months)</t>
  </si>
  <si>
    <t>New (0-12 Months)</t>
  </si>
  <si>
    <t>Nearly half of new customers (47.44%) churn within their first year. Retention efforts should be heavily focused on the first 12 months of the customer relationship."</t>
  </si>
  <si>
    <t>Category</t>
  </si>
  <si>
    <t xml:space="preserve"> Tenure_Group</t>
  </si>
  <si>
    <t>Gender</t>
  </si>
  <si>
    <t>Segment</t>
  </si>
  <si>
    <t>Sum</t>
  </si>
  <si>
    <t>Count</t>
  </si>
  <si>
    <t>Rate</t>
  </si>
  <si>
    <t>Senior</t>
  </si>
  <si>
    <t>Non_Senior</t>
  </si>
  <si>
    <t>Internet Service</t>
  </si>
  <si>
    <t>Payment Method</t>
  </si>
  <si>
    <t>Tenure Group</t>
  </si>
  <si>
    <t>Churn_Flags</t>
  </si>
  <si>
    <t>Churned</t>
  </si>
  <si>
    <t>Retained</t>
  </si>
  <si>
    <t>Customers</t>
  </si>
  <si>
    <t>Percentage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</si>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</sst>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6" fillId="33" borderId="0" xfId="0" applyFont="1" applyFill="1"/>
    <xf numFmtId="0" fontId="0" fillId="0" borderId="10" xfId="0" applyBorder="1"/>
    <xf numFmtId="10" fontId="0" fillId="0" borderId="10" xfId="0" applyNumberFormat="1" applyBorder="1"/>
    <xf numFmtId="0" fontId="16" fillId="35" borderId="0" xfId="0" applyFont="1" applyFill="1"/>
    <xf numFmtId="0" fontId="16" fillId="36" borderId="0" xfId="0" applyFont="1" applyFill="1"/>
    <xf numFmtId="0" fontId="17" fillId="37" borderId="10" xfId="0" applyFont="1" applyFill="1" applyBorder="1"/>
    <xf numFmtId="0" fontId="0" fillId="34" borderId="0" xfId="0" applyFill="1" applyAlignment="1">
      <alignment horizontal="center"/>
    </xf>
    <xf numFmtId="0" fontId="0" fillId="34" borderId="0" xfId="0" applyFill="1" applyAlignment="1">
      <alignment horizontal="left"/>
    </xf>
    <xf numFmtId="10" fontId="0" fillId="0" borderId="10" xfId="0" applyNumberFormat="1" applyBorder="1" applyAlignment="1">
      <alignment vertical="center"/>
    </xf>
    <xf numFmtId="10" fontId="17" fillId="37" borderId="10" xfId="0" applyNumberFormat="1" applyFont="1" applyFill="1" applyBorder="1" applyAlignment="1"/>
    <xf numFmtId="10" fontId="0" fillId="0" borderId="10" xfId="0" applyNumberFormat="1" applyBorder="1" applyAlignment="1"/>
    <xf numFmtId="10" fontId="0" fillId="0" borderId="0" xfId="0" applyNumberFormat="1" applyAlignment="1"/>
    <xf numFmtId="0" fontId="0" fillId="0" borderId="10" xfId="0" applyNumberFormat="1" applyBorder="1"/>
    <xf numFmtId="0" fontId="17" fillId="38" borderId="10" xfId="0" applyFont="1" applyFill="1" applyBorder="1"/>
    <xf numFmtId="0" fontId="17" fillId="39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Churn Rate by Contract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(Summary!$B$2:$B$4,Summary!$E$2:$E$4)</c:f>
              <c:strCache>
                <c:ptCount val="6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  <c:pt idx="3">
                  <c:v>42.71%</c:v>
                </c:pt>
                <c:pt idx="4">
                  <c:v>11.27%</c:v>
                </c:pt>
                <c:pt idx="5">
                  <c:v>2.83%</c:v>
                </c:pt>
              </c:strCache>
            </c:strRef>
          </c:cat>
          <c:val>
            <c:numRef>
              <c:f>Summary!$E$4:$E$6</c:f>
              <c:numCache>
                <c:formatCode>0.00%</c:formatCode>
                <c:ptCount val="3"/>
                <c:pt idx="0">
                  <c:v>2.831858407079646E-2</c:v>
                </c:pt>
                <c:pt idx="1">
                  <c:v>0.1895910780669145</c:v>
                </c:pt>
                <c:pt idx="2">
                  <c:v>0.41892764857881137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4E-4636-B72D-7E4E4E8505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0"/>
        <c:overlap val="1"/>
        <c:axId val="531649663"/>
        <c:axId val="531650143"/>
      </c:barChart>
      <c:catAx>
        <c:axId val="53164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650143"/>
        <c:crosses val="autoZero"/>
        <c:auto val="1"/>
        <c:lblAlgn val="ctr"/>
        <c:lblOffset val="100"/>
        <c:noMultiLvlLbl val="0"/>
      </c:catAx>
      <c:valAx>
        <c:axId val="53165014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crossAx val="531649663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Churn Rate by Internet Service</a:t>
            </a:r>
            <a:endParaRPr lang="en-US" b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707-443D-8220-67DF9D38F9D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Summary!$B$5:$B$7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Summary!$E$5:$E$7</c:f>
              <c:numCache>
                <c:formatCode>0.00%</c:formatCode>
                <c:ptCount val="3"/>
                <c:pt idx="0">
                  <c:v>0.1895910780669145</c:v>
                </c:pt>
                <c:pt idx="1">
                  <c:v>0.41892764857881137</c:v>
                </c:pt>
                <c:pt idx="2">
                  <c:v>7.4049803407601575E-2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07-443D-8220-67DF9D38F9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534977567"/>
        <c:axId val="534978047"/>
      </c:barChart>
      <c:catAx>
        <c:axId val="53497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978047"/>
        <c:crosses val="autoZero"/>
        <c:auto val="1"/>
        <c:lblAlgn val="ctr"/>
        <c:lblOffset val="100"/>
        <c:noMultiLvlLbl val="0"/>
      </c:catAx>
      <c:valAx>
        <c:axId val="53497804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534977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Rate by Payment Method</a:t>
            </a:r>
          </a:p>
        </c:rich>
      </c:tx>
      <c:layout>
        <c:manualLayout>
          <c:xMode val="edge"/>
          <c:yMode val="edge"/>
          <c:x val="0.17917093696621256"/>
          <c:y val="3.31262867953925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Summary!$B$8:$B$11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Summary!$E$8:$E$11</c:f>
              <c:numCache>
                <c:formatCode>0.00%</c:formatCode>
                <c:ptCount val="4"/>
                <c:pt idx="0">
                  <c:v>0.16709844559585493</c:v>
                </c:pt>
                <c:pt idx="1">
                  <c:v>0.15243101182654403</c:v>
                </c:pt>
                <c:pt idx="2">
                  <c:v>0.45285412262156449</c:v>
                </c:pt>
                <c:pt idx="3">
                  <c:v>0.19106699751861042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E3-4FEE-B002-D010ADFCBD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20801759"/>
        <c:axId val="520793119"/>
      </c:barChart>
      <c:catAx>
        <c:axId val="520801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793119"/>
        <c:crosses val="autoZero"/>
        <c:auto val="1"/>
        <c:lblAlgn val="ctr"/>
        <c:lblOffset val="100"/>
        <c:noMultiLvlLbl val="0"/>
      </c:catAx>
      <c:valAx>
        <c:axId val="52079311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520801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Rate by Senior Citizen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Summary!$B$12:$B$13</c:f>
              <c:strCache>
                <c:ptCount val="2"/>
                <c:pt idx="0">
                  <c:v>Non_Senior</c:v>
                </c:pt>
                <c:pt idx="1">
                  <c:v>Senior</c:v>
                </c:pt>
              </c:strCache>
            </c:strRef>
          </c:cat>
          <c:val>
            <c:numRef>
              <c:f>Summary!$E$12:$E$13</c:f>
              <c:numCache>
                <c:formatCode>0.00%</c:formatCode>
                <c:ptCount val="2"/>
                <c:pt idx="0">
                  <c:v>0.41681260945709281</c:v>
                </c:pt>
                <c:pt idx="1">
                  <c:v>0.23606168446026096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DC-471B-8D1B-E78FBF06AF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20786399"/>
        <c:axId val="520795039"/>
      </c:barChart>
      <c:catAx>
        <c:axId val="520786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795039"/>
        <c:crosses val="autoZero"/>
        <c:auto val="1"/>
        <c:lblAlgn val="ctr"/>
        <c:lblOffset val="100"/>
        <c:noMultiLvlLbl val="0"/>
      </c:catAx>
      <c:valAx>
        <c:axId val="520795039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520786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Rate by Tenure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442825896762905"/>
          <c:y val="0.21117112507928587"/>
          <c:w val="0.85334951881014875"/>
          <c:h val="0.60486047661848907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Summary!$B$14:$B$17</c:f>
              <c:strCache>
                <c:ptCount val="4"/>
                <c:pt idx="0">
                  <c:v>New (0-12 Months)</c:v>
                </c:pt>
                <c:pt idx="1">
                  <c:v>Developing (13-24 Months)</c:v>
                </c:pt>
                <c:pt idx="2">
                  <c:v>Established (25-48 Months)</c:v>
                </c:pt>
                <c:pt idx="3">
                  <c:v>Loyal (49-72 Months)</c:v>
                </c:pt>
              </c:strCache>
            </c:strRef>
          </c:cat>
          <c:val>
            <c:numRef>
              <c:f>Summary!$E$14:$E$17</c:f>
              <c:numCache>
                <c:formatCode>0.00%</c:formatCode>
                <c:ptCount val="4"/>
                <c:pt idx="0">
                  <c:v>0.47438243366880145</c:v>
                </c:pt>
                <c:pt idx="1">
                  <c:v>0.287109375</c:v>
                </c:pt>
                <c:pt idx="2">
                  <c:v>0.20388958594730239</c:v>
                </c:pt>
                <c:pt idx="3">
                  <c:v>9.5131755247878522E-2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60-475F-BE8A-3CF647181A13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20787359"/>
        <c:axId val="520802719"/>
      </c:lineChart>
      <c:catAx>
        <c:axId val="52078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802719"/>
        <c:crosses val="autoZero"/>
        <c:auto val="1"/>
        <c:lblAlgn val="ctr"/>
        <c:lblOffset val="100"/>
        <c:noMultiLvlLbl val="0"/>
      </c:catAx>
      <c:valAx>
        <c:axId val="52080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787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Overall Churn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FE5-45B1-8840-EF6353911B9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FE5-45B1-8840-EF6353911B9C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Summary!$I$2:$I$3</c:f>
              <c:strCache>
                <c:ptCount val="2"/>
                <c:pt idx="0">
                  <c:v>Churned</c:v>
                </c:pt>
                <c:pt idx="1">
                  <c:v>Retained</c:v>
                </c:pt>
              </c:strCache>
            </c:strRef>
          </c:cat>
          <c:val>
            <c:numRef>
              <c:f>Summary!$K$2:$K$3</c:f>
              <c:numCache>
                <c:formatCode>0.00%</c:formatCode>
                <c:ptCount val="2"/>
                <c:pt idx="0">
                  <c:v>0.26536987079369589</c:v>
                </c:pt>
                <c:pt idx="1">
                  <c:v>0.73463012920630411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E5-45B1-8840-EF6353911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66676</xdr:rowOff>
    </xdr:from>
    <xdr:to>
      <xdr:col>5</xdr:col>
      <xdr:colOff>47625</xdr:colOff>
      <xdr:row>14</xdr:row>
      <xdr:rowOff>33339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7EA394-58D1-5D20-1F1B-F952993BB0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92869</xdr:colOff>
      <xdr:row>4</xdr:row>
      <xdr:rowOff>66676</xdr:rowOff>
    </xdr:from>
    <xdr:to>
      <xdr:col>10</xdr:col>
      <xdr:colOff>197644</xdr:colOff>
      <xdr:row>14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A93569-09CB-5E3B-C6D0-E49E17C230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14</xdr:row>
      <xdr:rowOff>52388</xdr:rowOff>
    </xdr:from>
    <xdr:to>
      <xdr:col>6</xdr:col>
      <xdr:colOff>457200</xdr:colOff>
      <xdr:row>26</xdr:row>
      <xdr:rowOff>66676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B3BB2B70-0C48-048D-40C0-B56CD8571B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242887</xdr:colOff>
      <xdr:row>4</xdr:row>
      <xdr:rowOff>66676</xdr:rowOff>
    </xdr:from>
    <xdr:to>
      <xdr:col>15</xdr:col>
      <xdr:colOff>381000</xdr:colOff>
      <xdr:row>14</xdr:row>
      <xdr:rowOff>33339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2AA3AEE4-3342-D915-EA7A-A748CDE28C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509587</xdr:colOff>
      <xdr:row>14</xdr:row>
      <xdr:rowOff>52388</xdr:rowOff>
    </xdr:from>
    <xdr:to>
      <xdr:col>14</xdr:col>
      <xdr:colOff>204787</xdr:colOff>
      <xdr:row>26</xdr:row>
      <xdr:rowOff>57151</xdr:rowOff>
    </xdr:to>
    <xdr:graphicFrame macro="">
      <xdr:nvGraphicFramePr>
        <xdr:cNvPr id="6" name="Chart 4">
          <a:extLst>
            <a:ext uri="{FF2B5EF4-FFF2-40B4-BE49-F238E27FC236}">
              <a16:creationId xmlns:a16="http://schemas.microsoft.com/office/drawing/2014/main" id="{1C35993C-DADD-6F4F-1522-020039DC1D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257175</xdr:colOff>
      <xdr:row>14</xdr:row>
      <xdr:rowOff>52388</xdr:rowOff>
    </xdr:from>
    <xdr:to>
      <xdr:col>19</xdr:col>
      <xdr:colOff>581025</xdr:colOff>
      <xdr:row>26</xdr:row>
      <xdr:rowOff>66676</xdr:rowOff>
    </xdr:to>
    <xdr:graphicFrame macro="">
      <xdr:nvGraphicFramePr>
        <xdr:cNvPr id="7" name="Chart 5">
          <a:extLst>
            <a:ext uri="{FF2B5EF4-FFF2-40B4-BE49-F238E27FC236}">
              <a16:creationId xmlns:a16="http://schemas.microsoft.com/office/drawing/2014/main" id="{895193E3-18D0-2447-C477-DC0DAAA09E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66675</xdr:colOff>
      <xdr:row>0</xdr:row>
      <xdr:rowOff>28575</xdr:rowOff>
    </xdr:from>
    <xdr:to>
      <xdr:col>20</xdr:col>
      <xdr:colOff>38100</xdr:colOff>
      <xdr:row>4</xdr:row>
      <xdr:rowOff>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FF23DAE-74F1-4543-DF47-930C0F567AF0}"/>
            </a:ext>
          </a:extLst>
        </xdr:cNvPr>
        <xdr:cNvSpPr txBox="1"/>
      </xdr:nvSpPr>
      <xdr:spPr>
        <a:xfrm>
          <a:off x="66675" y="28575"/>
          <a:ext cx="12163425" cy="733425"/>
        </a:xfrm>
        <a:prstGeom prst="rect">
          <a:avLst/>
        </a:prstGeom>
        <a:solidFill>
          <a:srgbClr val="00206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4400" b="1">
              <a:solidFill>
                <a:schemeClr val="bg1"/>
              </a:solidFill>
            </a:rPr>
            <a:t>Telco Customer Churn Analysis</a:t>
          </a:r>
        </a:p>
      </xdr:txBody>
    </xdr:sp>
    <xdr:clientData/>
  </xdr:twoCellAnchor>
  <xdr:twoCellAnchor>
    <xdr:from>
      <xdr:col>15</xdr:col>
      <xdr:colOff>523874</xdr:colOff>
      <xdr:row>4</xdr:row>
      <xdr:rowOff>76200</xdr:rowOff>
    </xdr:from>
    <xdr:to>
      <xdr:col>19</xdr:col>
      <xdr:colOff>590549</xdr:colOff>
      <xdr:row>7</xdr:row>
      <xdr:rowOff>9525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4D3441FC-E1C5-3C95-11A1-1C65E07BC12D}"/>
            </a:ext>
          </a:extLst>
        </xdr:cNvPr>
        <xdr:cNvSpPr/>
      </xdr:nvSpPr>
      <xdr:spPr>
        <a:xfrm>
          <a:off x="9667874" y="838200"/>
          <a:ext cx="2505075" cy="504825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b"/>
        <a:lstStyle/>
        <a:p>
          <a:pPr algn="ctr"/>
          <a:r>
            <a:rPr lang="en-US" sz="1100">
              <a:latin typeface="Bahnschrift SemiCondensed" panose="020B0502040204020203" pitchFamily="34" charset="0"/>
            </a:rPr>
            <a:t>Total</a:t>
          </a:r>
          <a:r>
            <a:rPr lang="en-US" sz="1100" baseline="0">
              <a:latin typeface="Bahnschrift SemiCondensed" panose="020B0502040204020203" pitchFamily="34" charset="0"/>
            </a:rPr>
            <a:t> Customers</a:t>
          </a:r>
        </a:p>
        <a:p>
          <a:pPr algn="ctr"/>
          <a:r>
            <a:rPr lang="en-US" sz="1200" baseline="0"/>
            <a:t>7,043</a:t>
          </a:r>
          <a:endParaRPr lang="en-US" sz="1200"/>
        </a:p>
      </xdr:txBody>
    </xdr:sp>
    <xdr:clientData/>
  </xdr:twoCellAnchor>
  <xdr:twoCellAnchor>
    <xdr:from>
      <xdr:col>15</xdr:col>
      <xdr:colOff>514349</xdr:colOff>
      <xdr:row>7</xdr:row>
      <xdr:rowOff>109538</xdr:rowOff>
    </xdr:from>
    <xdr:to>
      <xdr:col>19</xdr:col>
      <xdr:colOff>600074</xdr:colOff>
      <xdr:row>10</xdr:row>
      <xdr:rowOff>42863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D235265-52CE-4C23-A093-8FF655C1031C}"/>
            </a:ext>
          </a:extLst>
        </xdr:cNvPr>
        <xdr:cNvSpPr/>
      </xdr:nvSpPr>
      <xdr:spPr>
        <a:xfrm>
          <a:off x="9658349" y="1443038"/>
          <a:ext cx="2524125" cy="504825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latin typeface="Bahnschrift SemiCondensed" panose="020B0502040204020203" pitchFamily="34" charset="0"/>
            </a:rPr>
            <a:t>Total Churned</a:t>
          </a:r>
        </a:p>
        <a:p>
          <a:pPr algn="ctr"/>
          <a:r>
            <a:rPr lang="en-US" sz="1100"/>
            <a:t>1,869</a:t>
          </a:r>
        </a:p>
      </xdr:txBody>
    </xdr:sp>
    <xdr:clientData/>
  </xdr:twoCellAnchor>
  <xdr:twoCellAnchor>
    <xdr:from>
      <xdr:col>15</xdr:col>
      <xdr:colOff>514349</xdr:colOff>
      <xdr:row>10</xdr:row>
      <xdr:rowOff>142875</xdr:rowOff>
    </xdr:from>
    <xdr:to>
      <xdr:col>20</xdr:col>
      <xdr:colOff>9524</xdr:colOff>
      <xdr:row>13</xdr:row>
      <xdr:rowOff>76200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AD6FCC07-B6CD-4E2F-A64E-89428112FC31}"/>
            </a:ext>
          </a:extLst>
        </xdr:cNvPr>
        <xdr:cNvSpPr/>
      </xdr:nvSpPr>
      <xdr:spPr>
        <a:xfrm>
          <a:off x="9658349" y="2047875"/>
          <a:ext cx="2543175" cy="504825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latin typeface="Bahnschrift SemiCondensed" panose="020B0502040204020203" pitchFamily="34" charset="0"/>
            </a:rPr>
            <a:t>Churn Rate</a:t>
          </a:r>
        </a:p>
        <a:p>
          <a:pPr algn="ctr"/>
          <a:r>
            <a:rPr lang="en-US" sz="1100">
              <a:latin typeface="+mj-lt"/>
            </a:rPr>
            <a:t>26.5%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MED ISMAIL" refreshedDate="46118.104186458331" createdVersion="8" refreshedVersion="8" minRefreshableVersion="3" recordCount="7043" xr:uid="{ECDEE8A3-3FDC-45B2-803A-0EA82C3729BF}">
  <cacheSource type="worksheet">
    <worksheetSource name="Table1"/>
  </cacheSource>
  <cacheFields count="23">
    <cacheField name="customerID" numFmtId="0">
      <sharedItems/>
    </cacheField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 count="2">
        <n v="0"/>
        <n v="1"/>
      </sharedItems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 count="3">
        <s v="DSL"/>
        <s v="Fiber optic"/>
        <s v="No"/>
      </sharedItems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2">
      <sharedItems containsSemiMixedTypes="0" containsString="0" containsNumber="1" minValue="18.25" maxValue="118.75"/>
    </cacheField>
    <cacheField name="TotalCharges" numFmtId="2">
      <sharedItems containsSemiMixedTypes="0" containsString="0" containsNumber="1" minValue="0" maxValue="8684.7999999999993"/>
    </cacheField>
    <cacheField name="Churn" numFmtId="0">
      <sharedItems/>
    </cacheField>
    <cacheField name="Chum_Flags" numFmtId="0">
      <sharedItems containsSemiMixedTypes="0" containsString="0" containsNumber="1" containsInteger="1" minValue="0" maxValue="1"/>
    </cacheField>
    <cacheField name="Tenure_Group" numFmtId="0">
      <sharedItems count="4">
        <s v="New (0-12 Months)"/>
        <s v="Established (25-48 Months)"/>
        <s v="Developing (13-24 Months)"/>
        <s v="Loyal (49-72 Months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x v="0"/>
    <x v="0"/>
    <s v="Yes"/>
    <s v="No"/>
    <n v="1"/>
    <s v="No"/>
    <s v="No phone service"/>
    <x v="0"/>
    <s v="No"/>
    <s v="Yes"/>
    <s v="No"/>
    <s v="No"/>
    <s v="No"/>
    <s v="No"/>
    <x v="0"/>
    <s v="Yes"/>
    <x v="0"/>
    <n v="29.85"/>
    <n v="29.85"/>
    <s v="No"/>
    <n v="0"/>
    <x v="0"/>
  </r>
  <r>
    <s v="5575-GNVDE"/>
    <x v="1"/>
    <x v="0"/>
    <s v="No"/>
    <s v="No"/>
    <n v="34"/>
    <s v="Yes"/>
    <s v="No"/>
    <x v="0"/>
    <s v="Yes"/>
    <s v="No"/>
    <s v="Yes"/>
    <s v="No"/>
    <s v="No"/>
    <s v="No"/>
    <x v="1"/>
    <s v="No"/>
    <x v="1"/>
    <n v="56.95"/>
    <n v="1889.5"/>
    <s v="No"/>
    <n v="0"/>
    <x v="1"/>
  </r>
  <r>
    <s v="3668-QPYBK"/>
    <x v="1"/>
    <x v="0"/>
    <s v="No"/>
    <s v="No"/>
    <n v="2"/>
    <s v="Yes"/>
    <s v="No"/>
    <x v="0"/>
    <s v="Yes"/>
    <s v="Yes"/>
    <s v="No"/>
    <s v="No"/>
    <s v="No"/>
    <s v="No"/>
    <x v="0"/>
    <s v="Yes"/>
    <x v="1"/>
    <n v="53.85"/>
    <n v="108.15"/>
    <s v="Yes"/>
    <n v="1"/>
    <x v="0"/>
  </r>
  <r>
    <s v="7795-CFOCW"/>
    <x v="1"/>
    <x v="0"/>
    <s v="No"/>
    <s v="No"/>
    <n v="45"/>
    <s v="No"/>
    <s v="No phone service"/>
    <x v="0"/>
    <s v="Yes"/>
    <s v="No"/>
    <s v="Yes"/>
    <s v="Yes"/>
    <s v="No"/>
    <s v="No"/>
    <x v="1"/>
    <s v="No"/>
    <x v="2"/>
    <n v="42.3"/>
    <n v="1840.75"/>
    <s v="No"/>
    <n v="0"/>
    <x v="1"/>
  </r>
  <r>
    <s v="9237-HQITU"/>
    <x v="0"/>
    <x v="0"/>
    <s v="No"/>
    <s v="No"/>
    <n v="2"/>
    <s v="Yes"/>
    <s v="No"/>
    <x v="1"/>
    <s v="No"/>
    <s v="No"/>
    <s v="No"/>
    <s v="No"/>
    <s v="No"/>
    <s v="No"/>
    <x v="0"/>
    <s v="Yes"/>
    <x v="0"/>
    <n v="70.7"/>
    <n v="151.65"/>
    <s v="Yes"/>
    <n v="1"/>
    <x v="0"/>
  </r>
  <r>
    <s v="9305-CDSKC"/>
    <x v="0"/>
    <x v="0"/>
    <s v="No"/>
    <s v="No"/>
    <n v="8"/>
    <s v="Yes"/>
    <s v="Yes"/>
    <x v="1"/>
    <s v="No"/>
    <s v="No"/>
    <s v="Yes"/>
    <s v="No"/>
    <s v="Yes"/>
    <s v="Yes"/>
    <x v="0"/>
    <s v="Yes"/>
    <x v="0"/>
    <n v="99.65"/>
    <n v="820.5"/>
    <s v="Yes"/>
    <n v="1"/>
    <x v="0"/>
  </r>
  <r>
    <s v="1452-KIOVK"/>
    <x v="1"/>
    <x v="0"/>
    <s v="No"/>
    <s v="Yes"/>
    <n v="22"/>
    <s v="Yes"/>
    <s v="Yes"/>
    <x v="1"/>
    <s v="No"/>
    <s v="Yes"/>
    <s v="No"/>
    <s v="No"/>
    <s v="Yes"/>
    <s v="No"/>
    <x v="0"/>
    <s v="Yes"/>
    <x v="3"/>
    <n v="89.1"/>
    <n v="1949.4"/>
    <s v="No"/>
    <n v="0"/>
    <x v="2"/>
  </r>
  <r>
    <s v="6713-OKOMC"/>
    <x v="0"/>
    <x v="0"/>
    <s v="No"/>
    <s v="No"/>
    <n v="10"/>
    <s v="No"/>
    <s v="No phone service"/>
    <x v="0"/>
    <s v="Yes"/>
    <s v="No"/>
    <s v="No"/>
    <s v="No"/>
    <s v="No"/>
    <s v="No"/>
    <x v="0"/>
    <s v="No"/>
    <x v="1"/>
    <n v="29.75"/>
    <n v="301.89999999999998"/>
    <s v="No"/>
    <n v="0"/>
    <x v="0"/>
  </r>
  <r>
    <s v="7892-POOKP"/>
    <x v="0"/>
    <x v="0"/>
    <s v="Yes"/>
    <s v="No"/>
    <n v="28"/>
    <s v="Yes"/>
    <s v="Yes"/>
    <x v="1"/>
    <s v="No"/>
    <s v="No"/>
    <s v="Yes"/>
    <s v="Yes"/>
    <s v="Yes"/>
    <s v="Yes"/>
    <x v="0"/>
    <s v="Yes"/>
    <x v="0"/>
    <n v="104.8"/>
    <n v="3046.05"/>
    <s v="Yes"/>
    <n v="1"/>
    <x v="1"/>
  </r>
  <r>
    <s v="6388-TABGU"/>
    <x v="1"/>
    <x v="0"/>
    <s v="No"/>
    <s v="Yes"/>
    <n v="62"/>
    <s v="Yes"/>
    <s v="No"/>
    <x v="0"/>
    <s v="Yes"/>
    <s v="Yes"/>
    <s v="No"/>
    <s v="No"/>
    <s v="No"/>
    <s v="No"/>
    <x v="1"/>
    <s v="No"/>
    <x v="2"/>
    <n v="56.15"/>
    <n v="3487.95"/>
    <s v="No"/>
    <n v="0"/>
    <x v="3"/>
  </r>
  <r>
    <s v="9763-GRSKD"/>
    <x v="1"/>
    <x v="0"/>
    <s v="Yes"/>
    <s v="Yes"/>
    <n v="13"/>
    <s v="Yes"/>
    <s v="No"/>
    <x v="0"/>
    <s v="Yes"/>
    <s v="No"/>
    <s v="No"/>
    <s v="No"/>
    <s v="No"/>
    <s v="No"/>
    <x v="0"/>
    <s v="Yes"/>
    <x v="1"/>
    <n v="49.95"/>
    <n v="587.45000000000005"/>
    <s v="No"/>
    <n v="0"/>
    <x v="2"/>
  </r>
  <r>
    <s v="7469-LKBCI"/>
    <x v="1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8.95"/>
    <n v="326.8"/>
    <s v="No"/>
    <n v="0"/>
    <x v="2"/>
  </r>
  <r>
    <s v="8091-TTVAX"/>
    <x v="1"/>
    <x v="0"/>
    <s v="Yes"/>
    <s v="No"/>
    <n v="58"/>
    <s v="Yes"/>
    <s v="Yes"/>
    <x v="1"/>
    <s v="No"/>
    <s v="No"/>
    <s v="Yes"/>
    <s v="No"/>
    <s v="Yes"/>
    <s v="Yes"/>
    <x v="1"/>
    <s v="No"/>
    <x v="3"/>
    <n v="100.35"/>
    <n v="5681.1"/>
    <s v="No"/>
    <n v="0"/>
    <x v="3"/>
  </r>
  <r>
    <s v="0280-XJGEX"/>
    <x v="1"/>
    <x v="0"/>
    <s v="No"/>
    <s v="No"/>
    <n v="49"/>
    <s v="Yes"/>
    <s v="Yes"/>
    <x v="1"/>
    <s v="No"/>
    <s v="Yes"/>
    <s v="Yes"/>
    <s v="No"/>
    <s v="Yes"/>
    <s v="Yes"/>
    <x v="0"/>
    <s v="Yes"/>
    <x v="2"/>
    <n v="103.7"/>
    <n v="5036.3"/>
    <s v="Yes"/>
    <n v="1"/>
    <x v="3"/>
  </r>
  <r>
    <s v="5129-JLPIS"/>
    <x v="1"/>
    <x v="0"/>
    <s v="No"/>
    <s v="No"/>
    <n v="25"/>
    <s v="Yes"/>
    <s v="No"/>
    <x v="1"/>
    <s v="Yes"/>
    <s v="No"/>
    <s v="Yes"/>
    <s v="Yes"/>
    <s v="Yes"/>
    <s v="Yes"/>
    <x v="0"/>
    <s v="Yes"/>
    <x v="0"/>
    <n v="105.5"/>
    <n v="2686.05"/>
    <s v="No"/>
    <n v="0"/>
    <x v="1"/>
  </r>
  <r>
    <s v="3655-SNQYZ"/>
    <x v="0"/>
    <x v="0"/>
    <s v="Yes"/>
    <s v="Yes"/>
    <n v="69"/>
    <s v="Yes"/>
    <s v="Yes"/>
    <x v="1"/>
    <s v="Yes"/>
    <s v="Yes"/>
    <s v="Yes"/>
    <s v="Yes"/>
    <s v="Yes"/>
    <s v="Yes"/>
    <x v="2"/>
    <s v="No"/>
    <x v="3"/>
    <n v="113.25"/>
    <n v="7895.15"/>
    <s v="No"/>
    <n v="0"/>
    <x v="3"/>
  </r>
  <r>
    <s v="8191-XWSZG"/>
    <x v="0"/>
    <x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022.95"/>
    <s v="No"/>
    <n v="0"/>
    <x v="3"/>
  </r>
  <r>
    <s v="9959-WOFKT"/>
    <x v="1"/>
    <x v="0"/>
    <s v="No"/>
    <s v="Yes"/>
    <n v="71"/>
    <s v="Yes"/>
    <s v="Yes"/>
    <x v="1"/>
    <s v="Yes"/>
    <s v="No"/>
    <s v="Yes"/>
    <s v="No"/>
    <s v="Yes"/>
    <s v="Yes"/>
    <x v="2"/>
    <s v="No"/>
    <x v="2"/>
    <n v="106.7"/>
    <n v="7382.25"/>
    <s v="No"/>
    <n v="0"/>
    <x v="3"/>
  </r>
  <r>
    <s v="4190-MFLUW"/>
    <x v="0"/>
    <x v="0"/>
    <s v="Yes"/>
    <s v="Yes"/>
    <n v="10"/>
    <s v="Yes"/>
    <s v="No"/>
    <x v="0"/>
    <s v="No"/>
    <s v="No"/>
    <s v="Yes"/>
    <s v="Yes"/>
    <s v="No"/>
    <s v="No"/>
    <x v="0"/>
    <s v="No"/>
    <x v="3"/>
    <n v="55.2"/>
    <n v="528.35"/>
    <s v="Yes"/>
    <n v="1"/>
    <x v="0"/>
  </r>
  <r>
    <s v="4183-MYFRB"/>
    <x v="0"/>
    <x v="0"/>
    <s v="No"/>
    <s v="No"/>
    <n v="21"/>
    <s v="Yes"/>
    <s v="No"/>
    <x v="1"/>
    <s v="No"/>
    <s v="Yes"/>
    <s v="Yes"/>
    <s v="No"/>
    <s v="No"/>
    <s v="Yes"/>
    <x v="0"/>
    <s v="Yes"/>
    <x v="0"/>
    <n v="90.05"/>
    <n v="1862.9"/>
    <s v="No"/>
    <n v="0"/>
    <x v="2"/>
  </r>
  <r>
    <s v="8779-QRDMV"/>
    <x v="1"/>
    <x v="1"/>
    <s v="No"/>
    <s v="No"/>
    <n v="1"/>
    <s v="No"/>
    <s v="No phone service"/>
    <x v="0"/>
    <s v="No"/>
    <s v="No"/>
    <s v="Yes"/>
    <s v="No"/>
    <s v="No"/>
    <s v="Yes"/>
    <x v="0"/>
    <s v="Yes"/>
    <x v="0"/>
    <n v="39.65"/>
    <n v="39.65"/>
    <s v="Yes"/>
    <n v="1"/>
    <x v="0"/>
  </r>
  <r>
    <s v="1680-VDCWW"/>
    <x v="1"/>
    <x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202.25"/>
    <s v="No"/>
    <n v="0"/>
    <x v="0"/>
  </r>
  <r>
    <s v="1066-JKSGK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s v="Yes"/>
    <n v="1"/>
    <x v="0"/>
  </r>
  <r>
    <s v="3638-WEABW"/>
    <x v="0"/>
    <x v="0"/>
    <s v="Yes"/>
    <s v="No"/>
    <n v="58"/>
    <s v="Yes"/>
    <s v="Yes"/>
    <x v="0"/>
    <s v="No"/>
    <s v="Yes"/>
    <s v="No"/>
    <s v="Yes"/>
    <s v="No"/>
    <s v="No"/>
    <x v="2"/>
    <s v="Yes"/>
    <x v="3"/>
    <n v="59.9"/>
    <n v="3505.1"/>
    <s v="No"/>
    <n v="0"/>
    <x v="3"/>
  </r>
  <r>
    <s v="6322-HRPFA"/>
    <x v="1"/>
    <x v="0"/>
    <s v="Yes"/>
    <s v="Yes"/>
    <n v="49"/>
    <s v="Yes"/>
    <s v="No"/>
    <x v="0"/>
    <s v="Yes"/>
    <s v="Yes"/>
    <s v="No"/>
    <s v="Yes"/>
    <s v="No"/>
    <s v="No"/>
    <x v="0"/>
    <s v="No"/>
    <x v="3"/>
    <n v="59.6"/>
    <n v="2970.3"/>
    <s v="No"/>
    <n v="0"/>
    <x v="3"/>
  </r>
  <r>
    <s v="6865-JZNKO"/>
    <x v="0"/>
    <x v="0"/>
    <s v="No"/>
    <s v="No"/>
    <n v="30"/>
    <s v="Yes"/>
    <s v="No"/>
    <x v="0"/>
    <s v="Yes"/>
    <s v="Yes"/>
    <s v="No"/>
    <s v="No"/>
    <s v="No"/>
    <s v="No"/>
    <x v="0"/>
    <s v="Yes"/>
    <x v="2"/>
    <n v="55.3"/>
    <n v="1530.6"/>
    <s v="No"/>
    <n v="0"/>
    <x v="1"/>
  </r>
  <r>
    <s v="6467-CHFZW"/>
    <x v="1"/>
    <x v="0"/>
    <s v="Yes"/>
    <s v="Yes"/>
    <n v="47"/>
    <s v="Yes"/>
    <s v="Yes"/>
    <x v="1"/>
    <s v="No"/>
    <s v="Yes"/>
    <s v="No"/>
    <s v="No"/>
    <s v="Yes"/>
    <s v="Yes"/>
    <x v="0"/>
    <s v="Yes"/>
    <x v="0"/>
    <n v="99.35"/>
    <n v="4749.1499999999996"/>
    <s v="Yes"/>
    <n v="1"/>
    <x v="1"/>
  </r>
  <r>
    <s v="8665-UTDHZ"/>
    <x v="1"/>
    <x v="0"/>
    <s v="Yes"/>
    <s v="Yes"/>
    <n v="1"/>
    <s v="No"/>
    <s v="No phone service"/>
    <x v="0"/>
    <s v="No"/>
    <s v="Yes"/>
    <s v="No"/>
    <s v="No"/>
    <s v="No"/>
    <s v="No"/>
    <x v="0"/>
    <s v="No"/>
    <x v="0"/>
    <n v="30.2"/>
    <n v="30.2"/>
    <s v="Yes"/>
    <n v="1"/>
    <x v="0"/>
  </r>
  <r>
    <s v="5248-YGIJN"/>
    <x v="1"/>
    <x v="0"/>
    <s v="Yes"/>
    <s v="No"/>
    <n v="72"/>
    <s v="Yes"/>
    <s v="Yes"/>
    <x v="0"/>
    <s v="Yes"/>
    <s v="Yes"/>
    <s v="Yes"/>
    <s v="Yes"/>
    <s v="Yes"/>
    <s v="Yes"/>
    <x v="2"/>
    <s v="Yes"/>
    <x v="3"/>
    <n v="90.25"/>
    <n v="6369.45"/>
    <s v="No"/>
    <n v="0"/>
    <x v="3"/>
  </r>
  <r>
    <s v="8773-HHUOZ"/>
    <x v="0"/>
    <x v="0"/>
    <s v="No"/>
    <s v="Yes"/>
    <n v="17"/>
    <s v="Yes"/>
    <s v="No"/>
    <x v="0"/>
    <s v="No"/>
    <s v="No"/>
    <s v="No"/>
    <s v="No"/>
    <s v="Yes"/>
    <s v="Yes"/>
    <x v="0"/>
    <s v="Yes"/>
    <x v="1"/>
    <n v="64.7"/>
    <n v="1093.0999999999999"/>
    <s v="Yes"/>
    <n v="1"/>
    <x v="2"/>
  </r>
  <r>
    <s v="3841-NFECX"/>
    <x v="0"/>
    <x v="1"/>
    <s v="Yes"/>
    <s v="No"/>
    <n v="71"/>
    <s v="Yes"/>
    <s v="Yes"/>
    <x v="1"/>
    <s v="Yes"/>
    <s v="Yes"/>
    <s v="Yes"/>
    <s v="Yes"/>
    <s v="No"/>
    <s v="No"/>
    <x v="2"/>
    <s v="Yes"/>
    <x v="3"/>
    <n v="96.35"/>
    <n v="6766.95"/>
    <s v="No"/>
    <n v="0"/>
    <x v="3"/>
  </r>
  <r>
    <s v="4929-XIHVW"/>
    <x v="1"/>
    <x v="1"/>
    <s v="Yes"/>
    <s v="No"/>
    <n v="2"/>
    <s v="Yes"/>
    <s v="No"/>
    <x v="1"/>
    <s v="No"/>
    <s v="No"/>
    <s v="Yes"/>
    <s v="No"/>
    <s v="Yes"/>
    <s v="Yes"/>
    <x v="0"/>
    <s v="Yes"/>
    <x v="3"/>
    <n v="95.5"/>
    <n v="181.65"/>
    <s v="No"/>
    <n v="0"/>
    <x v="0"/>
  </r>
  <r>
    <s v="6827-IEAUQ"/>
    <x v="0"/>
    <x v="0"/>
    <s v="Yes"/>
    <s v="Yes"/>
    <n v="27"/>
    <s v="Yes"/>
    <s v="No"/>
    <x v="0"/>
    <s v="Yes"/>
    <s v="Yes"/>
    <s v="Yes"/>
    <s v="Yes"/>
    <s v="No"/>
    <s v="No"/>
    <x v="1"/>
    <s v="No"/>
    <x v="1"/>
    <n v="66.150000000000006"/>
    <n v="1874.45"/>
    <s v="No"/>
    <n v="0"/>
    <x v="1"/>
  </r>
  <r>
    <s v="7310-EGVHZ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"/>
    <n v="20.2"/>
    <s v="No"/>
    <n v="0"/>
    <x v="0"/>
  </r>
  <r>
    <s v="3413-BMNZE"/>
    <x v="1"/>
    <x v="1"/>
    <s v="No"/>
    <s v="No"/>
    <n v="1"/>
    <s v="Yes"/>
    <s v="No"/>
    <x v="0"/>
    <s v="No"/>
    <s v="No"/>
    <s v="No"/>
    <s v="No"/>
    <s v="No"/>
    <s v="No"/>
    <x v="0"/>
    <s v="No"/>
    <x v="2"/>
    <n v="45.25"/>
    <n v="45.25"/>
    <s v="No"/>
    <n v="0"/>
    <x v="0"/>
  </r>
  <r>
    <s v="6234-RAAPL"/>
    <x v="0"/>
    <x v="0"/>
    <s v="Yes"/>
    <s v="Yes"/>
    <n v="72"/>
    <s v="Yes"/>
    <s v="Yes"/>
    <x v="1"/>
    <s v="Yes"/>
    <s v="Yes"/>
    <s v="No"/>
    <s v="Yes"/>
    <s v="Yes"/>
    <s v="No"/>
    <x v="2"/>
    <s v="No"/>
    <x v="2"/>
    <n v="99.9"/>
    <n v="7251.7"/>
    <s v="No"/>
    <n v="0"/>
    <x v="3"/>
  </r>
  <r>
    <s v="6047-YHPVI"/>
    <x v="1"/>
    <x v="0"/>
    <s v="No"/>
    <s v="No"/>
    <n v="5"/>
    <s v="Yes"/>
    <s v="No"/>
    <x v="1"/>
    <s v="No"/>
    <s v="No"/>
    <s v="No"/>
    <s v="No"/>
    <s v="No"/>
    <s v="No"/>
    <x v="0"/>
    <s v="Yes"/>
    <x v="0"/>
    <n v="69.7"/>
    <n v="316.89999999999998"/>
    <s v="Yes"/>
    <n v="1"/>
    <x v="0"/>
  </r>
  <r>
    <s v="6572-ADKRS"/>
    <x v="0"/>
    <x v="0"/>
    <s v="No"/>
    <s v="No"/>
    <n v="46"/>
    <s v="Yes"/>
    <s v="No"/>
    <x v="1"/>
    <s v="No"/>
    <s v="No"/>
    <s v="Yes"/>
    <s v="No"/>
    <s v="No"/>
    <s v="No"/>
    <x v="0"/>
    <s v="Yes"/>
    <x v="3"/>
    <n v="74.8"/>
    <n v="3548.3"/>
    <s v="No"/>
    <n v="0"/>
    <x v="1"/>
  </r>
  <r>
    <s v="5380-WJKOV"/>
    <x v="1"/>
    <x v="0"/>
    <s v="No"/>
    <s v="No"/>
    <n v="34"/>
    <s v="Yes"/>
    <s v="Yes"/>
    <x v="1"/>
    <s v="No"/>
    <s v="Yes"/>
    <s v="Yes"/>
    <s v="No"/>
    <s v="Yes"/>
    <s v="Yes"/>
    <x v="0"/>
    <s v="Yes"/>
    <x v="0"/>
    <n v="106.35"/>
    <n v="3549.25"/>
    <s v="Yes"/>
    <n v="1"/>
    <x v="1"/>
  </r>
  <r>
    <s v="8168-UQWWF"/>
    <x v="0"/>
    <x v="0"/>
    <s v="No"/>
    <s v="No"/>
    <n v="11"/>
    <s v="Yes"/>
    <s v="Yes"/>
    <x v="1"/>
    <s v="No"/>
    <s v="No"/>
    <s v="Yes"/>
    <s v="No"/>
    <s v="Yes"/>
    <s v="Yes"/>
    <x v="0"/>
    <s v="Yes"/>
    <x v="2"/>
    <n v="97.85"/>
    <n v="1105.4000000000001"/>
    <s v="Yes"/>
    <n v="1"/>
    <x v="0"/>
  </r>
  <r>
    <s v="8865-TNMNX"/>
    <x v="1"/>
    <x v="0"/>
    <s v="Yes"/>
    <s v="Yes"/>
    <n v="10"/>
    <s v="Yes"/>
    <s v="No"/>
    <x v="0"/>
    <s v="No"/>
    <s v="Yes"/>
    <s v="No"/>
    <s v="No"/>
    <s v="No"/>
    <s v="No"/>
    <x v="1"/>
    <s v="No"/>
    <x v="1"/>
    <n v="49.55"/>
    <n v="475.7"/>
    <s v="No"/>
    <n v="0"/>
    <x v="0"/>
  </r>
  <r>
    <s v="9489-DEDVP"/>
    <x v="0"/>
    <x v="0"/>
    <s v="Yes"/>
    <s v="Yes"/>
    <n v="70"/>
    <s v="Yes"/>
    <s v="Yes"/>
    <x v="0"/>
    <s v="Yes"/>
    <s v="Yes"/>
    <s v="No"/>
    <s v="No"/>
    <s v="Yes"/>
    <s v="No"/>
    <x v="2"/>
    <s v="Yes"/>
    <x v="3"/>
    <n v="69.2"/>
    <n v="4872.3500000000004"/>
    <s v="No"/>
    <n v="0"/>
    <x v="3"/>
  </r>
  <r>
    <s v="9867-JCZSP"/>
    <x v="0"/>
    <x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75"/>
    <n v="418.25"/>
    <s v="No"/>
    <n v="0"/>
    <x v="2"/>
  </r>
  <r>
    <s v="4671-VJLCL"/>
    <x v="0"/>
    <x v="0"/>
    <s v="No"/>
    <s v="No"/>
    <n v="63"/>
    <s v="Yes"/>
    <s v="Yes"/>
    <x v="0"/>
    <s v="Yes"/>
    <s v="Yes"/>
    <s v="Yes"/>
    <s v="Yes"/>
    <s v="Yes"/>
    <s v="No"/>
    <x v="2"/>
    <s v="Yes"/>
    <x v="3"/>
    <n v="79.849999999999994"/>
    <n v="4861.45"/>
    <s v="No"/>
    <n v="0"/>
    <x v="3"/>
  </r>
  <r>
    <s v="4080-IIARD"/>
    <x v="0"/>
    <x v="0"/>
    <s v="Yes"/>
    <s v="No"/>
    <n v="13"/>
    <s v="Yes"/>
    <s v="Yes"/>
    <x v="0"/>
    <s v="Yes"/>
    <s v="Yes"/>
    <s v="No"/>
    <s v="Yes"/>
    <s v="Yes"/>
    <s v="No"/>
    <x v="0"/>
    <s v="Yes"/>
    <x v="0"/>
    <n v="76.2"/>
    <n v="981.45"/>
    <s v="No"/>
    <n v="0"/>
    <x v="2"/>
  </r>
  <r>
    <s v="3714-NTNFO"/>
    <x v="0"/>
    <x v="0"/>
    <s v="No"/>
    <s v="No"/>
    <n v="49"/>
    <s v="Yes"/>
    <s v="Yes"/>
    <x v="1"/>
    <s v="No"/>
    <s v="No"/>
    <s v="No"/>
    <s v="No"/>
    <s v="No"/>
    <s v="Yes"/>
    <x v="0"/>
    <s v="Yes"/>
    <x v="0"/>
    <n v="84.5"/>
    <n v="3906.7"/>
    <s v="No"/>
    <n v="0"/>
    <x v="3"/>
  </r>
  <r>
    <s v="5948-UJZLF"/>
    <x v="1"/>
    <x v="0"/>
    <s v="No"/>
    <s v="No"/>
    <n v="2"/>
    <s v="Yes"/>
    <s v="No"/>
    <x v="0"/>
    <s v="No"/>
    <s v="Yes"/>
    <s v="No"/>
    <s v="No"/>
    <s v="No"/>
    <s v="No"/>
    <x v="0"/>
    <s v="No"/>
    <x v="1"/>
    <n v="49.25"/>
    <n v="97"/>
    <s v="No"/>
    <n v="0"/>
    <x v="0"/>
  </r>
  <r>
    <s v="7760-OYPDY"/>
    <x v="0"/>
    <x v="0"/>
    <s v="No"/>
    <s v="No"/>
    <n v="2"/>
    <s v="Yes"/>
    <s v="No"/>
    <x v="1"/>
    <s v="No"/>
    <s v="No"/>
    <s v="No"/>
    <s v="No"/>
    <s v="Yes"/>
    <s v="No"/>
    <x v="0"/>
    <s v="Yes"/>
    <x v="0"/>
    <n v="80.650000000000006"/>
    <n v="144.15"/>
    <s v="Yes"/>
    <n v="1"/>
    <x v="0"/>
  </r>
  <r>
    <s v="7639-LIAYI"/>
    <x v="1"/>
    <x v="0"/>
    <s v="No"/>
    <s v="No"/>
    <n v="52"/>
    <s v="Yes"/>
    <s v="Yes"/>
    <x v="0"/>
    <s v="Yes"/>
    <s v="No"/>
    <s v="No"/>
    <s v="Yes"/>
    <s v="Yes"/>
    <s v="Yes"/>
    <x v="2"/>
    <s v="Yes"/>
    <x v="3"/>
    <n v="79.75"/>
    <n v="4217.8"/>
    <s v="No"/>
    <n v="0"/>
    <x v="3"/>
  </r>
  <r>
    <s v="2954-PIBKO"/>
    <x v="0"/>
    <x v="0"/>
    <s v="Yes"/>
    <s v="Yes"/>
    <n v="69"/>
    <s v="Yes"/>
    <s v="Yes"/>
    <x v="0"/>
    <s v="Yes"/>
    <s v="No"/>
    <s v="Yes"/>
    <s v="Yes"/>
    <s v="No"/>
    <s v="No"/>
    <x v="2"/>
    <s v="Yes"/>
    <x v="3"/>
    <n v="64.150000000000006"/>
    <n v="4254.1000000000004"/>
    <s v="No"/>
    <n v="0"/>
    <x v="3"/>
  </r>
  <r>
    <s v="8012-SOUDQ"/>
    <x v="0"/>
    <x v="1"/>
    <s v="No"/>
    <s v="No"/>
    <n v="43"/>
    <s v="Yes"/>
    <s v="Yes"/>
    <x v="1"/>
    <s v="No"/>
    <s v="Yes"/>
    <s v="No"/>
    <s v="No"/>
    <s v="Yes"/>
    <s v="No"/>
    <x v="0"/>
    <s v="Yes"/>
    <x v="0"/>
    <n v="90.25"/>
    <n v="3838.75"/>
    <s v="No"/>
    <n v="0"/>
    <x v="1"/>
  </r>
  <r>
    <s v="9420-LOJKX"/>
    <x v="0"/>
    <x v="0"/>
    <s v="No"/>
    <s v="No"/>
    <n v="15"/>
    <s v="Yes"/>
    <s v="No"/>
    <x v="1"/>
    <s v="Yes"/>
    <s v="Yes"/>
    <s v="No"/>
    <s v="No"/>
    <s v="Yes"/>
    <s v="Yes"/>
    <x v="0"/>
    <s v="Yes"/>
    <x v="3"/>
    <n v="99.1"/>
    <n v="1426.4"/>
    <s v="Yes"/>
    <n v="1"/>
    <x v="2"/>
  </r>
  <r>
    <s v="6575-SUVOI"/>
    <x v="0"/>
    <x v="1"/>
    <s v="Yes"/>
    <s v="No"/>
    <n v="25"/>
    <s v="Yes"/>
    <s v="Yes"/>
    <x v="0"/>
    <s v="Yes"/>
    <s v="No"/>
    <s v="No"/>
    <s v="Yes"/>
    <s v="Yes"/>
    <s v="No"/>
    <x v="0"/>
    <s v="Yes"/>
    <x v="3"/>
    <n v="69.5"/>
    <n v="1752.65"/>
    <s v="No"/>
    <n v="0"/>
    <x v="1"/>
  </r>
  <r>
    <s v="7495-OOKFY"/>
    <x v="0"/>
    <x v="1"/>
    <s v="Yes"/>
    <s v="No"/>
    <n v="8"/>
    <s v="Yes"/>
    <s v="Yes"/>
    <x v="1"/>
    <s v="No"/>
    <s v="Yes"/>
    <s v="No"/>
    <s v="No"/>
    <s v="No"/>
    <s v="No"/>
    <x v="0"/>
    <s v="Yes"/>
    <x v="3"/>
    <n v="80.650000000000006"/>
    <n v="633.29999999999995"/>
    <s v="Yes"/>
    <n v="1"/>
    <x v="0"/>
  </r>
  <r>
    <s v="4667-QONEA"/>
    <x v="0"/>
    <x v="1"/>
    <s v="Yes"/>
    <s v="Yes"/>
    <n v="60"/>
    <s v="Yes"/>
    <s v="No"/>
    <x v="0"/>
    <s v="Yes"/>
    <s v="Yes"/>
    <s v="Yes"/>
    <s v="Yes"/>
    <s v="No"/>
    <s v="Yes"/>
    <x v="1"/>
    <s v="Yes"/>
    <x v="3"/>
    <n v="74.849999999999994"/>
    <n v="4456.3500000000004"/>
    <s v="No"/>
    <n v="0"/>
    <x v="3"/>
  </r>
  <r>
    <s v="1658-BYGOY"/>
    <x v="1"/>
    <x v="1"/>
    <s v="No"/>
    <s v="No"/>
    <n v="18"/>
    <s v="Yes"/>
    <s v="Yes"/>
    <x v="1"/>
    <s v="No"/>
    <s v="No"/>
    <s v="No"/>
    <s v="No"/>
    <s v="Yes"/>
    <s v="Yes"/>
    <x v="0"/>
    <s v="Yes"/>
    <x v="0"/>
    <n v="95.45"/>
    <n v="1752.55"/>
    <s v="Yes"/>
    <n v="1"/>
    <x v="2"/>
  </r>
  <r>
    <s v="8769-KKTPH"/>
    <x v="0"/>
    <x v="0"/>
    <s v="Yes"/>
    <s v="Yes"/>
    <n v="63"/>
    <s v="Yes"/>
    <s v="Yes"/>
    <x v="1"/>
    <s v="Yes"/>
    <s v="No"/>
    <s v="No"/>
    <s v="No"/>
    <s v="Yes"/>
    <s v="Yes"/>
    <x v="1"/>
    <s v="Yes"/>
    <x v="3"/>
    <n v="99.65"/>
    <n v="6311.2"/>
    <s v="No"/>
    <n v="0"/>
    <x v="3"/>
  </r>
  <r>
    <s v="5067-XJQFU"/>
    <x v="1"/>
    <x v="1"/>
    <s v="Yes"/>
    <s v="Yes"/>
    <n v="66"/>
    <s v="Yes"/>
    <s v="Yes"/>
    <x v="1"/>
    <s v="No"/>
    <s v="Yes"/>
    <s v="Yes"/>
    <s v="Yes"/>
    <s v="Yes"/>
    <s v="Yes"/>
    <x v="1"/>
    <s v="Yes"/>
    <x v="0"/>
    <n v="108.45"/>
    <n v="7076.35"/>
    <s v="No"/>
    <n v="0"/>
    <x v="3"/>
  </r>
  <r>
    <s v="3957-SQXML"/>
    <x v="0"/>
    <x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95"/>
    <n v="894.3"/>
    <s v="No"/>
    <n v="0"/>
    <x v="1"/>
  </r>
  <r>
    <s v="5954-BDFSG"/>
    <x v="0"/>
    <x v="0"/>
    <s v="No"/>
    <s v="No"/>
    <n v="72"/>
    <s v="Yes"/>
    <s v="Yes"/>
    <x v="1"/>
    <s v="No"/>
    <s v="No"/>
    <s v="Yes"/>
    <s v="Yes"/>
    <s v="Yes"/>
    <s v="Yes"/>
    <x v="2"/>
    <s v="Yes"/>
    <x v="3"/>
    <n v="107.5"/>
    <n v="7853.7"/>
    <s v="No"/>
    <n v="0"/>
    <x v="3"/>
  </r>
  <r>
    <s v="0434-CSFON"/>
    <x v="0"/>
    <x v="0"/>
    <s v="Yes"/>
    <s v="No"/>
    <n v="47"/>
    <s v="Yes"/>
    <s v="Yes"/>
    <x v="1"/>
    <s v="No"/>
    <s v="No"/>
    <s v="Yes"/>
    <s v="No"/>
    <s v="Yes"/>
    <s v="Yes"/>
    <x v="0"/>
    <s v="Yes"/>
    <x v="0"/>
    <n v="100.5"/>
    <n v="4707.1000000000004"/>
    <s v="No"/>
    <n v="0"/>
    <x v="1"/>
  </r>
  <r>
    <s v="1215-FIGMP"/>
    <x v="1"/>
    <x v="0"/>
    <s v="No"/>
    <s v="No"/>
    <n v="60"/>
    <s v="Yes"/>
    <s v="Yes"/>
    <x v="1"/>
    <s v="No"/>
    <s v="Yes"/>
    <s v="No"/>
    <s v="No"/>
    <s v="Yes"/>
    <s v="No"/>
    <x v="0"/>
    <s v="Yes"/>
    <x v="2"/>
    <n v="89.9"/>
    <n v="5450.7"/>
    <s v="No"/>
    <n v="0"/>
    <x v="3"/>
  </r>
  <r>
    <s v="0526-SXDJP"/>
    <x v="1"/>
    <x v="0"/>
    <s v="Yes"/>
    <s v="No"/>
    <n v="72"/>
    <s v="No"/>
    <s v="No phone service"/>
    <x v="0"/>
    <s v="Yes"/>
    <s v="Yes"/>
    <s v="Yes"/>
    <s v="No"/>
    <s v="No"/>
    <s v="No"/>
    <x v="2"/>
    <s v="No"/>
    <x v="2"/>
    <n v="42.1"/>
    <n v="2962"/>
    <s v="No"/>
    <n v="0"/>
    <x v="3"/>
  </r>
  <r>
    <s v="0557-ASKVU"/>
    <x v="0"/>
    <x v="0"/>
    <s v="Yes"/>
    <s v="Yes"/>
    <n v="18"/>
    <s v="Yes"/>
    <s v="No"/>
    <x v="0"/>
    <s v="No"/>
    <s v="No"/>
    <s v="Yes"/>
    <s v="Yes"/>
    <s v="No"/>
    <s v="No"/>
    <x v="1"/>
    <s v="Yes"/>
    <x v="3"/>
    <n v="54.4"/>
    <n v="957.1"/>
    <s v="No"/>
    <n v="0"/>
    <x v="2"/>
  </r>
  <r>
    <s v="5698-BQJOH"/>
    <x v="0"/>
    <x v="0"/>
    <s v="No"/>
    <s v="No"/>
    <n v="9"/>
    <s v="Yes"/>
    <s v="Yes"/>
    <x v="1"/>
    <s v="No"/>
    <s v="No"/>
    <s v="No"/>
    <s v="No"/>
    <s v="Yes"/>
    <s v="Yes"/>
    <x v="0"/>
    <s v="No"/>
    <x v="0"/>
    <n v="94.4"/>
    <n v="857.25"/>
    <s v="Yes"/>
    <n v="1"/>
    <x v="0"/>
  </r>
  <r>
    <s v="5122-CYFXA"/>
    <x v="0"/>
    <x v="0"/>
    <s v="No"/>
    <s v="No"/>
    <n v="3"/>
    <s v="Yes"/>
    <s v="No"/>
    <x v="0"/>
    <s v="No"/>
    <s v="Yes"/>
    <s v="No"/>
    <s v="Yes"/>
    <s v="Yes"/>
    <s v="Yes"/>
    <x v="0"/>
    <s v="Yes"/>
    <x v="0"/>
    <n v="75.3"/>
    <n v="244.1"/>
    <s v="No"/>
    <n v="0"/>
    <x v="0"/>
  </r>
  <r>
    <s v="8627-ZYGSZ"/>
    <x v="1"/>
    <x v="0"/>
    <s v="Yes"/>
    <s v="No"/>
    <n v="47"/>
    <s v="Yes"/>
    <s v="Yes"/>
    <x v="1"/>
    <s v="No"/>
    <s v="Yes"/>
    <s v="No"/>
    <s v="No"/>
    <s v="No"/>
    <s v="No"/>
    <x v="1"/>
    <s v="Yes"/>
    <x v="0"/>
    <n v="78.900000000000006"/>
    <n v="3650.35"/>
    <s v="No"/>
    <n v="0"/>
    <x v="1"/>
  </r>
  <r>
    <s v="3410-YOQBQ"/>
    <x v="0"/>
    <x v="0"/>
    <s v="No"/>
    <s v="No"/>
    <n v="31"/>
    <s v="Yes"/>
    <s v="No"/>
    <x v="0"/>
    <s v="No"/>
    <s v="Yes"/>
    <s v="Yes"/>
    <s v="Yes"/>
    <s v="Yes"/>
    <s v="Yes"/>
    <x v="2"/>
    <s v="No"/>
    <x v="1"/>
    <n v="79.2"/>
    <n v="2497.1999999999998"/>
    <s v="No"/>
    <n v="0"/>
    <x v="1"/>
  </r>
  <r>
    <s v="3170-NMYVV"/>
    <x v="0"/>
    <x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930.9"/>
    <s v="No"/>
    <n v="0"/>
    <x v="3"/>
  </r>
  <r>
    <s v="7410-OIEDU"/>
    <x v="1"/>
    <x v="0"/>
    <s v="No"/>
    <s v="No"/>
    <n v="10"/>
    <s v="Yes"/>
    <s v="No"/>
    <x v="1"/>
    <s v="Yes"/>
    <s v="No"/>
    <s v="Yes"/>
    <s v="No"/>
    <s v="No"/>
    <s v="No"/>
    <x v="0"/>
    <s v="Yes"/>
    <x v="1"/>
    <n v="79.849999999999994"/>
    <n v="887.35"/>
    <s v="No"/>
    <n v="0"/>
    <x v="0"/>
  </r>
  <r>
    <s v="2273-QCKXA"/>
    <x v="1"/>
    <x v="0"/>
    <s v="No"/>
    <s v="No"/>
    <n v="1"/>
    <s v="Yes"/>
    <s v="No"/>
    <x v="0"/>
    <s v="No"/>
    <s v="No"/>
    <s v="No"/>
    <s v="Yes"/>
    <s v="No"/>
    <s v="No"/>
    <x v="0"/>
    <s v="No"/>
    <x v="1"/>
    <n v="49.05"/>
    <n v="49.05"/>
    <s v="No"/>
    <n v="0"/>
    <x v="0"/>
  </r>
  <r>
    <s v="0731-EBJQB"/>
    <x v="0"/>
    <x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1090.6500000000001"/>
    <s v="No"/>
    <n v="0"/>
    <x v="3"/>
  </r>
  <r>
    <s v="1891-QRQSA"/>
    <x v="1"/>
    <x v="1"/>
    <s v="Yes"/>
    <s v="Yes"/>
    <n v="64"/>
    <s v="Yes"/>
    <s v="Yes"/>
    <x v="1"/>
    <s v="Yes"/>
    <s v="No"/>
    <s v="Yes"/>
    <s v="Yes"/>
    <s v="Yes"/>
    <s v="Yes"/>
    <x v="2"/>
    <s v="Yes"/>
    <x v="2"/>
    <n v="111.6"/>
    <n v="7099"/>
    <s v="No"/>
    <n v="0"/>
    <x v="3"/>
  </r>
  <r>
    <s v="8028-PNXHQ"/>
    <x v="1"/>
    <x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25"/>
    <n v="1424.6"/>
    <s v="No"/>
    <n v="0"/>
    <x v="3"/>
  </r>
  <r>
    <s v="5630-AHZIL"/>
    <x v="0"/>
    <x v="0"/>
    <s v="No"/>
    <s v="Yes"/>
    <n v="3"/>
    <s v="Yes"/>
    <s v="No"/>
    <x v="0"/>
    <s v="Yes"/>
    <s v="No"/>
    <s v="No"/>
    <s v="Yes"/>
    <s v="No"/>
    <s v="Yes"/>
    <x v="0"/>
    <s v="Yes"/>
    <x v="2"/>
    <n v="64.5"/>
    <n v="177.4"/>
    <s v="No"/>
    <n v="0"/>
    <x v="0"/>
  </r>
  <r>
    <s v="2673-CXQEU"/>
    <x v="0"/>
    <x v="1"/>
    <s v="No"/>
    <s v="No"/>
    <n v="56"/>
    <s v="Yes"/>
    <s v="Yes"/>
    <x v="1"/>
    <s v="Yes"/>
    <s v="Yes"/>
    <s v="Yes"/>
    <s v="No"/>
    <s v="Yes"/>
    <s v="Yes"/>
    <x v="1"/>
    <s v="No"/>
    <x v="0"/>
    <n v="110.5"/>
    <n v="6139.5"/>
    <s v="No"/>
    <n v="0"/>
    <x v="3"/>
  </r>
  <r>
    <s v="6416-JNVRK"/>
    <x v="0"/>
    <x v="0"/>
    <s v="No"/>
    <s v="No"/>
    <n v="46"/>
    <s v="Yes"/>
    <s v="No"/>
    <x v="0"/>
    <s v="No"/>
    <s v="No"/>
    <s v="No"/>
    <s v="No"/>
    <s v="No"/>
    <s v="Yes"/>
    <x v="1"/>
    <s v="No"/>
    <x v="3"/>
    <n v="55.65"/>
    <n v="2688.85"/>
    <s v="No"/>
    <n v="0"/>
    <x v="1"/>
  </r>
  <r>
    <s v="5590-ZSKRV"/>
    <x v="0"/>
    <x v="0"/>
    <s v="Yes"/>
    <s v="Yes"/>
    <n v="8"/>
    <s v="Yes"/>
    <s v="No"/>
    <x v="0"/>
    <s v="Yes"/>
    <s v="Yes"/>
    <s v="No"/>
    <s v="No"/>
    <s v="No"/>
    <s v="No"/>
    <x v="0"/>
    <s v="No"/>
    <x v="1"/>
    <n v="54.65"/>
    <n v="482.25"/>
    <s v="No"/>
    <n v="0"/>
    <x v="0"/>
  </r>
  <r>
    <s v="0191-ZHSKZ"/>
    <x v="1"/>
    <x v="1"/>
    <s v="No"/>
    <s v="No"/>
    <n v="30"/>
    <s v="Yes"/>
    <s v="No"/>
    <x v="0"/>
    <s v="Yes"/>
    <s v="Yes"/>
    <s v="No"/>
    <s v="No"/>
    <s v="Yes"/>
    <s v="Yes"/>
    <x v="0"/>
    <s v="Yes"/>
    <x v="0"/>
    <n v="74.75"/>
    <n v="2111.3000000000002"/>
    <s v="No"/>
    <n v="0"/>
    <x v="1"/>
  </r>
  <r>
    <s v="3887-PBQAO"/>
    <x v="0"/>
    <x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9"/>
    <n v="1216.5999999999999"/>
    <s v="No"/>
    <n v="0"/>
    <x v="1"/>
  </r>
  <r>
    <s v="5919-TMRGD"/>
    <x v="0"/>
    <x v="0"/>
    <s v="No"/>
    <s v="Yes"/>
    <n v="1"/>
    <s v="Yes"/>
    <s v="No"/>
    <x v="1"/>
    <s v="No"/>
    <s v="No"/>
    <s v="No"/>
    <s v="No"/>
    <s v="Yes"/>
    <s v="No"/>
    <x v="0"/>
    <s v="Yes"/>
    <x v="0"/>
    <n v="79.349999999999994"/>
    <n v="79.349999999999994"/>
    <s v="Yes"/>
    <n v="1"/>
    <x v="0"/>
  </r>
  <r>
    <s v="8108-UXRQN"/>
    <x v="0"/>
    <x v="0"/>
    <s v="Yes"/>
    <s v="Yes"/>
    <n v="11"/>
    <s v="No"/>
    <s v="No phone service"/>
    <x v="0"/>
    <s v="Yes"/>
    <s v="No"/>
    <s v="No"/>
    <s v="No"/>
    <s v="Yes"/>
    <s v="Yes"/>
    <x v="0"/>
    <s v="No"/>
    <x v="0"/>
    <n v="50.55"/>
    <n v="565.35"/>
    <s v="No"/>
    <n v="0"/>
    <x v="0"/>
  </r>
  <r>
    <s v="9191-MYQKX"/>
    <x v="0"/>
    <x v="0"/>
    <s v="Yes"/>
    <s v="No"/>
    <n v="7"/>
    <s v="Yes"/>
    <s v="No"/>
    <x v="1"/>
    <s v="No"/>
    <s v="No"/>
    <s v="Yes"/>
    <s v="No"/>
    <s v="No"/>
    <s v="No"/>
    <x v="0"/>
    <s v="Yes"/>
    <x v="2"/>
    <n v="75.150000000000006"/>
    <n v="496.9"/>
    <s v="Yes"/>
    <n v="1"/>
    <x v="0"/>
  </r>
  <r>
    <s v="9919-YLNNG"/>
    <x v="0"/>
    <x v="0"/>
    <s v="No"/>
    <s v="No"/>
    <n v="42"/>
    <s v="Yes"/>
    <s v="No"/>
    <x v="1"/>
    <s v="No"/>
    <s v="Yes"/>
    <s v="Yes"/>
    <s v="Yes"/>
    <s v="Yes"/>
    <s v="Yes"/>
    <x v="0"/>
    <s v="Yes"/>
    <x v="2"/>
    <n v="103.8"/>
    <n v="4327.5"/>
    <s v="No"/>
    <n v="0"/>
    <x v="1"/>
  </r>
  <r>
    <s v="0318-ZOPWS"/>
    <x v="0"/>
    <x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149999999999999"/>
    <n v="973.35"/>
    <s v="No"/>
    <n v="0"/>
    <x v="3"/>
  </r>
  <r>
    <s v="4445-ZJNMU"/>
    <x v="1"/>
    <x v="0"/>
    <s v="No"/>
    <s v="No"/>
    <n v="9"/>
    <s v="Yes"/>
    <s v="Yes"/>
    <x v="1"/>
    <s v="No"/>
    <s v="Yes"/>
    <s v="No"/>
    <s v="No"/>
    <s v="Yes"/>
    <s v="Yes"/>
    <x v="0"/>
    <s v="Yes"/>
    <x v="3"/>
    <n v="99.3"/>
    <n v="918.75"/>
    <s v="No"/>
    <n v="0"/>
    <x v="0"/>
  </r>
  <r>
    <s v="4808-YNLEU"/>
    <x v="0"/>
    <x v="0"/>
    <s v="Yes"/>
    <s v="No"/>
    <n v="35"/>
    <s v="Yes"/>
    <s v="No"/>
    <x v="0"/>
    <s v="Yes"/>
    <s v="No"/>
    <s v="No"/>
    <s v="No"/>
    <s v="Yes"/>
    <s v="No"/>
    <x v="1"/>
    <s v="Yes"/>
    <x v="2"/>
    <n v="62.15"/>
    <n v="2215.4499999999998"/>
    <s v="No"/>
    <n v="0"/>
    <x v="1"/>
  </r>
  <r>
    <s v="1862-QRWPE"/>
    <x v="0"/>
    <x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057"/>
    <s v="No"/>
    <n v="0"/>
    <x v="1"/>
  </r>
  <r>
    <s v="2796-NNUFI"/>
    <x v="0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927.1"/>
    <s v="No"/>
    <n v="0"/>
    <x v="1"/>
  </r>
  <r>
    <s v="3016-KSVCP"/>
    <x v="1"/>
    <x v="0"/>
    <s v="Yes"/>
    <s v="No"/>
    <n v="29"/>
    <s v="No"/>
    <s v="No phone service"/>
    <x v="0"/>
    <s v="No"/>
    <s v="No"/>
    <s v="No"/>
    <s v="No"/>
    <s v="Yes"/>
    <s v="No"/>
    <x v="0"/>
    <s v="No"/>
    <x v="1"/>
    <n v="33.75"/>
    <n v="1009.25"/>
    <s v="No"/>
    <n v="0"/>
    <x v="1"/>
  </r>
  <r>
    <s v="4767-HZZHQ"/>
    <x v="1"/>
    <x v="0"/>
    <s v="Yes"/>
    <s v="Yes"/>
    <n v="30"/>
    <s v="Yes"/>
    <s v="No"/>
    <x v="1"/>
    <s v="No"/>
    <s v="Yes"/>
    <s v="Yes"/>
    <s v="No"/>
    <s v="No"/>
    <s v="No"/>
    <x v="0"/>
    <s v="No"/>
    <x v="2"/>
    <n v="82.05"/>
    <n v="2570.1999999999998"/>
    <s v="No"/>
    <n v="0"/>
    <x v="1"/>
  </r>
  <r>
    <s v="2424-WVHPL"/>
    <x v="1"/>
    <x v="1"/>
    <s v="No"/>
    <s v="No"/>
    <n v="1"/>
    <s v="Yes"/>
    <s v="No"/>
    <x v="1"/>
    <s v="No"/>
    <s v="No"/>
    <s v="No"/>
    <s v="Yes"/>
    <s v="No"/>
    <s v="No"/>
    <x v="0"/>
    <s v="No"/>
    <x v="0"/>
    <n v="74.7"/>
    <n v="74.7"/>
    <s v="No"/>
    <n v="0"/>
    <x v="0"/>
  </r>
  <r>
    <s v="7233-PAHHL"/>
    <x v="1"/>
    <x v="0"/>
    <s v="Yes"/>
    <s v="Yes"/>
    <n v="66"/>
    <s v="Yes"/>
    <s v="Yes"/>
    <x v="0"/>
    <s v="Yes"/>
    <s v="No"/>
    <s v="Yes"/>
    <s v="Yes"/>
    <s v="Yes"/>
    <s v="Yes"/>
    <x v="2"/>
    <s v="Yes"/>
    <x v="1"/>
    <n v="84"/>
    <n v="5714.25"/>
    <s v="No"/>
    <n v="0"/>
    <x v="3"/>
  </r>
  <r>
    <s v="6067-NGCEU"/>
    <x v="0"/>
    <x v="0"/>
    <s v="No"/>
    <s v="No"/>
    <n v="65"/>
    <s v="Yes"/>
    <s v="Yes"/>
    <x v="1"/>
    <s v="Yes"/>
    <s v="Yes"/>
    <s v="Yes"/>
    <s v="No"/>
    <s v="Yes"/>
    <s v="Yes"/>
    <x v="0"/>
    <s v="Yes"/>
    <x v="3"/>
    <n v="111.05"/>
    <n v="7107"/>
    <s v="No"/>
    <n v="0"/>
    <x v="3"/>
  </r>
  <r>
    <s v="9848-JQJTX"/>
    <x v="1"/>
    <x v="0"/>
    <s v="No"/>
    <s v="No"/>
    <n v="72"/>
    <s v="Yes"/>
    <s v="Yes"/>
    <x v="1"/>
    <s v="No"/>
    <s v="Yes"/>
    <s v="Yes"/>
    <s v="No"/>
    <s v="Yes"/>
    <s v="Yes"/>
    <x v="2"/>
    <s v="Yes"/>
    <x v="2"/>
    <n v="100.9"/>
    <n v="7459.05"/>
    <s v="No"/>
    <n v="0"/>
    <x v="3"/>
  </r>
  <r>
    <s v="8637-XJIVR"/>
    <x v="0"/>
    <x v="0"/>
    <s v="No"/>
    <s v="No"/>
    <n v="12"/>
    <s v="Yes"/>
    <s v="Yes"/>
    <x v="1"/>
    <s v="Yes"/>
    <s v="No"/>
    <s v="No"/>
    <s v="No"/>
    <s v="No"/>
    <s v="No"/>
    <x v="0"/>
    <s v="Yes"/>
    <x v="0"/>
    <n v="78.95"/>
    <n v="927.35"/>
    <s v="Yes"/>
    <n v="1"/>
    <x v="0"/>
  </r>
  <r>
    <s v="9803-FTJCG"/>
    <x v="1"/>
    <x v="0"/>
    <s v="Yes"/>
    <s v="Yes"/>
    <n v="71"/>
    <s v="Yes"/>
    <s v="Yes"/>
    <x v="0"/>
    <s v="Yes"/>
    <s v="Yes"/>
    <s v="No"/>
    <s v="Yes"/>
    <s v="No"/>
    <s v="No"/>
    <x v="1"/>
    <s v="Yes"/>
    <x v="3"/>
    <n v="66.849999999999994"/>
    <n v="4748.7"/>
    <s v="No"/>
    <n v="0"/>
    <x v="3"/>
  </r>
  <r>
    <s v="0278-YXOOG"/>
    <x v="1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1.05"/>
    <n v="113.85"/>
    <s v="Yes"/>
    <n v="1"/>
    <x v="0"/>
  </r>
  <r>
    <s v="3212-KXOCR"/>
    <x v="1"/>
    <x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"/>
    <n v="1107.2"/>
    <s v="No"/>
    <n v="0"/>
    <x v="3"/>
  </r>
  <r>
    <s v="4598-XLKNJ"/>
    <x v="0"/>
    <x v="1"/>
    <s v="Yes"/>
    <s v="No"/>
    <n v="25"/>
    <s v="Yes"/>
    <s v="No"/>
    <x v="1"/>
    <s v="No"/>
    <s v="Yes"/>
    <s v="Yes"/>
    <s v="No"/>
    <s v="Yes"/>
    <s v="Yes"/>
    <x v="0"/>
    <s v="Yes"/>
    <x v="0"/>
    <n v="98.5"/>
    <n v="2514.5"/>
    <s v="Yes"/>
    <n v="1"/>
    <x v="1"/>
  </r>
  <r>
    <s v="6380-ARCEH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s v="No"/>
    <n v="0"/>
    <x v="0"/>
  </r>
  <r>
    <s v="3679-XASPY"/>
    <x v="0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s v="No"/>
    <n v="0"/>
    <x v="0"/>
  </r>
  <r>
    <s v="7123-WQUHX"/>
    <x v="1"/>
    <x v="0"/>
    <s v="No"/>
    <s v="No"/>
    <n v="38"/>
    <s v="Yes"/>
    <s v="Yes"/>
    <x v="1"/>
    <s v="No"/>
    <s v="No"/>
    <s v="Yes"/>
    <s v="Yes"/>
    <s v="Yes"/>
    <s v="No"/>
    <x v="1"/>
    <s v="No"/>
    <x v="2"/>
    <n v="95"/>
    <n v="3605.6"/>
    <s v="No"/>
    <n v="0"/>
    <x v="1"/>
  </r>
  <r>
    <s v="5386-THSLQ"/>
    <x v="0"/>
    <x v="1"/>
    <s v="Yes"/>
    <s v="No"/>
    <n v="66"/>
    <s v="No"/>
    <s v="No phone service"/>
    <x v="0"/>
    <s v="No"/>
    <s v="Yes"/>
    <s v="Yes"/>
    <s v="No"/>
    <s v="Yes"/>
    <s v="No"/>
    <x v="1"/>
    <s v="No"/>
    <x v="2"/>
    <n v="45.55"/>
    <n v="3027.25"/>
    <s v="No"/>
    <n v="0"/>
    <x v="3"/>
  </r>
  <r>
    <s v="3192-NQECA"/>
    <x v="1"/>
    <x v="0"/>
    <s v="Yes"/>
    <s v="No"/>
    <n v="68"/>
    <s v="Yes"/>
    <s v="Yes"/>
    <x v="1"/>
    <s v="No"/>
    <s v="Yes"/>
    <s v="Yes"/>
    <s v="Yes"/>
    <s v="Yes"/>
    <s v="Yes"/>
    <x v="2"/>
    <s v="Yes"/>
    <x v="2"/>
    <n v="110"/>
    <n v="7611.85"/>
    <s v="Yes"/>
    <n v="1"/>
    <x v="3"/>
  </r>
  <r>
    <s v="6180-YBIQI"/>
    <x v="1"/>
    <x v="0"/>
    <s v="No"/>
    <s v="No"/>
    <n v="5"/>
    <s v="No"/>
    <s v="No phone service"/>
    <x v="0"/>
    <s v="No"/>
    <s v="No"/>
    <s v="No"/>
    <s v="No"/>
    <s v="No"/>
    <s v="No"/>
    <x v="0"/>
    <s v="No"/>
    <x v="1"/>
    <n v="24.3"/>
    <n v="100.2"/>
    <s v="No"/>
    <n v="0"/>
    <x v="0"/>
  </r>
  <r>
    <s v="6728-DKUCO"/>
    <x v="0"/>
    <x v="0"/>
    <s v="Yes"/>
    <s v="Yes"/>
    <n v="72"/>
    <s v="Yes"/>
    <s v="Yes"/>
    <x v="1"/>
    <s v="Yes"/>
    <s v="Yes"/>
    <s v="No"/>
    <s v="No"/>
    <s v="Yes"/>
    <s v="Yes"/>
    <x v="1"/>
    <s v="Yes"/>
    <x v="0"/>
    <n v="104.15"/>
    <n v="7303.05"/>
    <s v="No"/>
    <n v="0"/>
    <x v="3"/>
  </r>
  <r>
    <s v="9750-BOOHV"/>
    <x v="0"/>
    <x v="0"/>
    <s v="No"/>
    <s v="No"/>
    <n v="32"/>
    <s v="No"/>
    <s v="No phone service"/>
    <x v="0"/>
    <s v="Yes"/>
    <s v="No"/>
    <s v="No"/>
    <s v="No"/>
    <s v="No"/>
    <s v="No"/>
    <x v="1"/>
    <s v="No"/>
    <x v="1"/>
    <n v="30.15"/>
    <n v="927.65"/>
    <s v="No"/>
    <n v="0"/>
    <x v="1"/>
  </r>
  <r>
    <s v="8597-CWYHH"/>
    <x v="1"/>
    <x v="0"/>
    <s v="No"/>
    <s v="No"/>
    <n v="43"/>
    <s v="Yes"/>
    <s v="Yes"/>
    <x v="1"/>
    <s v="No"/>
    <s v="No"/>
    <s v="No"/>
    <s v="No"/>
    <s v="Yes"/>
    <s v="Yes"/>
    <x v="1"/>
    <s v="No"/>
    <x v="1"/>
    <n v="94.35"/>
    <n v="3921.3"/>
    <s v="No"/>
    <n v="0"/>
    <x v="1"/>
  </r>
  <r>
    <s v="2848-YXSMW"/>
    <x v="1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363.25"/>
    <s v="No"/>
    <n v="0"/>
    <x v="3"/>
  </r>
  <r>
    <s v="0486-HECZI"/>
    <x v="1"/>
    <x v="0"/>
    <s v="Yes"/>
    <s v="No"/>
    <n v="55"/>
    <s v="Yes"/>
    <s v="Yes"/>
    <x v="1"/>
    <s v="Yes"/>
    <s v="Yes"/>
    <s v="No"/>
    <s v="No"/>
    <s v="Yes"/>
    <s v="No"/>
    <x v="0"/>
    <s v="Yes"/>
    <x v="0"/>
    <n v="96.75"/>
    <n v="5238.8999999999996"/>
    <s v="Yes"/>
    <n v="1"/>
    <x v="3"/>
  </r>
  <r>
    <s v="4549-ZDQYY"/>
    <x v="0"/>
    <x v="0"/>
    <s v="No"/>
    <s v="No"/>
    <n v="52"/>
    <s v="Yes"/>
    <s v="No"/>
    <x v="0"/>
    <s v="Yes"/>
    <s v="No"/>
    <s v="Yes"/>
    <s v="Yes"/>
    <s v="No"/>
    <s v="No"/>
    <x v="1"/>
    <s v="No"/>
    <x v="3"/>
    <n v="57.95"/>
    <n v="3042.25"/>
    <s v="No"/>
    <n v="0"/>
    <x v="3"/>
  </r>
  <r>
    <s v="5712-AHQNN"/>
    <x v="0"/>
    <x v="0"/>
    <s v="No"/>
    <s v="No"/>
    <n v="43"/>
    <s v="Yes"/>
    <s v="No"/>
    <x v="1"/>
    <s v="No"/>
    <s v="Yes"/>
    <s v="Yes"/>
    <s v="No"/>
    <s v="Yes"/>
    <s v="No"/>
    <x v="0"/>
    <s v="Yes"/>
    <x v="0"/>
    <n v="91.65"/>
    <n v="3954.1"/>
    <s v="No"/>
    <n v="0"/>
    <x v="1"/>
  </r>
  <r>
    <s v="4846-WHAFZ"/>
    <x v="0"/>
    <x v="1"/>
    <s v="Yes"/>
    <s v="No"/>
    <n v="37"/>
    <s v="Yes"/>
    <s v="Yes"/>
    <x v="1"/>
    <s v="No"/>
    <s v="No"/>
    <s v="No"/>
    <s v="No"/>
    <s v="No"/>
    <s v="No"/>
    <x v="0"/>
    <s v="Yes"/>
    <x v="0"/>
    <n v="76.5"/>
    <n v="2868.15"/>
    <s v="Yes"/>
    <n v="1"/>
    <x v="1"/>
  </r>
  <r>
    <s v="5256-SKJGO"/>
    <x v="0"/>
    <x v="0"/>
    <s v="Yes"/>
    <s v="Yes"/>
    <n v="64"/>
    <s v="No"/>
    <s v="No phone service"/>
    <x v="0"/>
    <s v="No"/>
    <s v="Yes"/>
    <s v="No"/>
    <s v="Yes"/>
    <s v="Yes"/>
    <s v="Yes"/>
    <x v="2"/>
    <s v="Yes"/>
    <x v="0"/>
    <n v="54.6"/>
    <n v="3423.5"/>
    <s v="No"/>
    <n v="0"/>
    <x v="3"/>
  </r>
  <r>
    <s v="3071-VBYPO"/>
    <x v="1"/>
    <x v="0"/>
    <s v="Yes"/>
    <s v="Yes"/>
    <n v="3"/>
    <s v="Yes"/>
    <s v="No"/>
    <x v="1"/>
    <s v="Yes"/>
    <s v="Yes"/>
    <s v="No"/>
    <s v="No"/>
    <s v="Yes"/>
    <s v="No"/>
    <x v="0"/>
    <s v="No"/>
    <x v="0"/>
    <n v="89.85"/>
    <n v="248.4"/>
    <s v="No"/>
    <n v="0"/>
    <x v="0"/>
  </r>
  <r>
    <s v="9560-BBZXK"/>
    <x v="0"/>
    <x v="0"/>
    <s v="No"/>
    <s v="No"/>
    <n v="36"/>
    <s v="No"/>
    <s v="No phone service"/>
    <x v="0"/>
    <s v="Yes"/>
    <s v="No"/>
    <s v="No"/>
    <s v="No"/>
    <s v="No"/>
    <s v="No"/>
    <x v="2"/>
    <s v="No"/>
    <x v="2"/>
    <n v="31.05"/>
    <n v="1126.3499999999999"/>
    <s v="No"/>
    <n v="0"/>
    <x v="1"/>
  </r>
  <r>
    <s v="5299-RULOA"/>
    <x v="0"/>
    <x v="0"/>
    <s v="Yes"/>
    <s v="Yes"/>
    <n v="10"/>
    <s v="Yes"/>
    <s v="Yes"/>
    <x v="1"/>
    <s v="Yes"/>
    <s v="No"/>
    <s v="No"/>
    <s v="No"/>
    <s v="Yes"/>
    <s v="Yes"/>
    <x v="0"/>
    <s v="Yes"/>
    <x v="0"/>
    <n v="100.25"/>
    <n v="1064.6500000000001"/>
    <s v="Yes"/>
    <n v="1"/>
    <x v="0"/>
  </r>
  <r>
    <s v="8402-OOOHJ"/>
    <x v="0"/>
    <x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5"/>
    <n v="835.15"/>
    <s v="No"/>
    <n v="0"/>
    <x v="1"/>
  </r>
  <r>
    <s v="9445-ZUEQE"/>
    <x v="1"/>
    <x v="0"/>
    <s v="Yes"/>
    <s v="Yes"/>
    <n v="27"/>
    <s v="Yes"/>
    <s v="Yes"/>
    <x v="1"/>
    <s v="No"/>
    <s v="Yes"/>
    <s v="No"/>
    <s v="Yes"/>
    <s v="No"/>
    <s v="No"/>
    <x v="0"/>
    <s v="Yes"/>
    <x v="3"/>
    <n v="85.2"/>
    <n v="2151.6"/>
    <s v="No"/>
    <n v="0"/>
    <x v="1"/>
  </r>
  <r>
    <s v="1091-SOZGA"/>
    <x v="0"/>
    <x v="0"/>
    <s v="Yes"/>
    <s v="Yes"/>
    <n v="56"/>
    <s v="Yes"/>
    <s v="Yes"/>
    <x v="1"/>
    <s v="No"/>
    <s v="No"/>
    <s v="Yes"/>
    <s v="No"/>
    <s v="Yes"/>
    <s v="Yes"/>
    <x v="1"/>
    <s v="Yes"/>
    <x v="3"/>
    <n v="99.8"/>
    <n v="5515.45"/>
    <s v="No"/>
    <n v="0"/>
    <x v="3"/>
  </r>
  <r>
    <s v="2928-HLDBA"/>
    <x v="0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112.75"/>
    <s v="No"/>
    <n v="0"/>
    <x v="0"/>
  </r>
  <r>
    <s v="0404-SWRVG"/>
    <x v="1"/>
    <x v="0"/>
    <s v="No"/>
    <s v="No"/>
    <n v="3"/>
    <s v="Yes"/>
    <s v="Yes"/>
    <x v="1"/>
    <s v="No"/>
    <s v="No"/>
    <s v="No"/>
    <s v="No"/>
    <s v="No"/>
    <s v="No"/>
    <x v="0"/>
    <s v="Yes"/>
    <x v="0"/>
    <n v="74.400000000000006"/>
    <n v="229.55"/>
    <s v="Yes"/>
    <n v="1"/>
    <x v="0"/>
  </r>
  <r>
    <s v="6497-TILVL"/>
    <x v="0"/>
    <x v="0"/>
    <s v="Yes"/>
    <s v="Yes"/>
    <n v="7"/>
    <s v="Yes"/>
    <s v="No"/>
    <x v="0"/>
    <s v="Yes"/>
    <s v="No"/>
    <s v="No"/>
    <s v="No"/>
    <s v="No"/>
    <s v="No"/>
    <x v="0"/>
    <s v="No"/>
    <x v="1"/>
    <n v="50.7"/>
    <n v="350.35"/>
    <s v="No"/>
    <n v="0"/>
    <x v="0"/>
  </r>
  <r>
    <s v="7219-TLZHO"/>
    <x v="0"/>
    <x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62.9"/>
    <s v="No"/>
    <n v="0"/>
    <x v="0"/>
  </r>
  <r>
    <s v="4622-YNKIJ"/>
    <x v="1"/>
    <x v="0"/>
    <s v="No"/>
    <s v="No"/>
    <n v="33"/>
    <s v="Yes"/>
    <s v="No"/>
    <x v="1"/>
    <s v="Yes"/>
    <s v="No"/>
    <s v="No"/>
    <s v="Yes"/>
    <s v="Yes"/>
    <s v="No"/>
    <x v="2"/>
    <s v="Yes"/>
    <x v="0"/>
    <n v="88.95"/>
    <n v="3027.65"/>
    <s v="No"/>
    <n v="0"/>
    <x v="1"/>
  </r>
  <r>
    <s v="4412-YLTKF"/>
    <x v="0"/>
    <x v="1"/>
    <s v="No"/>
    <s v="No"/>
    <n v="27"/>
    <s v="Yes"/>
    <s v="Yes"/>
    <x v="1"/>
    <s v="No"/>
    <s v="No"/>
    <s v="Yes"/>
    <s v="No"/>
    <s v="No"/>
    <s v="No"/>
    <x v="0"/>
    <s v="Yes"/>
    <x v="0"/>
    <n v="78.05"/>
    <n v="2135.5"/>
    <s v="Yes"/>
    <n v="1"/>
    <x v="1"/>
  </r>
  <r>
    <s v="6734-PSBAW"/>
    <x v="1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3.55"/>
    <n v="1723.95"/>
    <s v="No"/>
    <n v="0"/>
    <x v="3"/>
  </r>
  <r>
    <s v="3930-ZGWVE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s v="No"/>
    <n v="0"/>
    <x v="0"/>
  </r>
  <r>
    <s v="2639-UGMAZ"/>
    <x v="1"/>
    <x v="1"/>
    <s v="No"/>
    <s v="No"/>
    <n v="71"/>
    <s v="No"/>
    <s v="No phone service"/>
    <x v="0"/>
    <s v="Yes"/>
    <s v="Yes"/>
    <s v="No"/>
    <s v="No"/>
    <s v="Yes"/>
    <s v="Yes"/>
    <x v="1"/>
    <s v="Yes"/>
    <x v="0"/>
    <n v="56.45"/>
    <n v="3985.35"/>
    <s v="No"/>
    <n v="0"/>
    <x v="3"/>
  </r>
  <r>
    <s v="2876-GZYZC"/>
    <x v="0"/>
    <x v="0"/>
    <s v="No"/>
    <s v="No"/>
    <n v="13"/>
    <s v="Yes"/>
    <s v="Yes"/>
    <x v="1"/>
    <s v="No"/>
    <s v="No"/>
    <s v="No"/>
    <s v="No"/>
    <s v="No"/>
    <s v="Yes"/>
    <x v="0"/>
    <s v="Yes"/>
    <x v="0"/>
    <n v="85.95"/>
    <n v="1215.6500000000001"/>
    <s v="No"/>
    <n v="0"/>
    <x v="2"/>
  </r>
  <r>
    <s v="6207-WIOLX"/>
    <x v="0"/>
    <x v="0"/>
    <s v="Yes"/>
    <s v="Yes"/>
    <n v="25"/>
    <s v="No"/>
    <s v="No phone service"/>
    <x v="0"/>
    <s v="Yes"/>
    <s v="Yes"/>
    <s v="Yes"/>
    <s v="No"/>
    <s v="Yes"/>
    <s v="Yes"/>
    <x v="0"/>
    <s v="Yes"/>
    <x v="3"/>
    <n v="58.6"/>
    <n v="1502.65"/>
    <s v="Yes"/>
    <n v="1"/>
    <x v="1"/>
  </r>
  <r>
    <s v="8587-XYZSF"/>
    <x v="1"/>
    <x v="0"/>
    <s v="No"/>
    <s v="No"/>
    <n v="67"/>
    <s v="Yes"/>
    <s v="No"/>
    <x v="0"/>
    <s v="No"/>
    <s v="No"/>
    <s v="No"/>
    <s v="Yes"/>
    <s v="No"/>
    <s v="No"/>
    <x v="2"/>
    <s v="No"/>
    <x v="2"/>
    <n v="50.55"/>
    <n v="3260.1"/>
    <s v="No"/>
    <n v="0"/>
    <x v="3"/>
  </r>
  <r>
    <s v="3091-FYHKI"/>
    <x v="1"/>
    <x v="0"/>
    <s v="No"/>
    <s v="No"/>
    <n v="1"/>
    <s v="No"/>
    <s v="No phone service"/>
    <x v="0"/>
    <s v="No"/>
    <s v="No"/>
    <s v="No"/>
    <s v="No"/>
    <s v="No"/>
    <s v="Yes"/>
    <x v="0"/>
    <s v="Yes"/>
    <x v="0"/>
    <n v="35.450000000000003"/>
    <n v="35.450000000000003"/>
    <s v="Yes"/>
    <n v="1"/>
    <x v="0"/>
  </r>
  <r>
    <s v="2372-HWUHI"/>
    <x v="1"/>
    <x v="0"/>
    <s v="No"/>
    <s v="No"/>
    <n v="2"/>
    <s v="Yes"/>
    <s v="No"/>
    <x v="0"/>
    <s v="No"/>
    <s v="No"/>
    <s v="No"/>
    <s v="No"/>
    <s v="No"/>
    <s v="No"/>
    <x v="0"/>
    <s v="No"/>
    <x v="0"/>
    <n v="44.35"/>
    <n v="81.25"/>
    <s v="Yes"/>
    <n v="1"/>
    <x v="0"/>
  </r>
  <r>
    <s v="7799-LGRDP"/>
    <x v="0"/>
    <x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7"/>
    <n v="1188.2"/>
    <s v="No"/>
    <n v="0"/>
    <x v="1"/>
  </r>
  <r>
    <s v="7850-VWJUU"/>
    <x v="0"/>
    <x v="0"/>
    <s v="No"/>
    <s v="No"/>
    <n v="23"/>
    <s v="Yes"/>
    <s v="No"/>
    <x v="1"/>
    <s v="Yes"/>
    <s v="No"/>
    <s v="No"/>
    <s v="No"/>
    <s v="No"/>
    <s v="No"/>
    <x v="0"/>
    <s v="Yes"/>
    <x v="2"/>
    <n v="75"/>
    <n v="1778.5"/>
    <s v="No"/>
    <n v="0"/>
    <x v="2"/>
  </r>
  <r>
    <s v="3774-VBNXY"/>
    <x v="0"/>
    <x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1277.75"/>
    <s v="No"/>
    <n v="0"/>
    <x v="3"/>
  </r>
  <r>
    <s v="6217-KDYWC"/>
    <x v="1"/>
    <x v="0"/>
    <s v="No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1170.55"/>
    <s v="No"/>
    <n v="0"/>
    <x v="3"/>
  </r>
  <r>
    <s v="0390-DCFDQ"/>
    <x v="0"/>
    <x v="1"/>
    <s v="Yes"/>
    <s v="No"/>
    <n v="1"/>
    <s v="Yes"/>
    <s v="No"/>
    <x v="1"/>
    <s v="No"/>
    <s v="No"/>
    <s v="No"/>
    <s v="No"/>
    <s v="No"/>
    <s v="No"/>
    <x v="0"/>
    <s v="Yes"/>
    <x v="1"/>
    <n v="70.45"/>
    <n v="70.45"/>
    <s v="Yes"/>
    <n v="1"/>
    <x v="0"/>
  </r>
  <r>
    <s v="3146-MSEGF"/>
    <x v="0"/>
    <x v="1"/>
    <s v="Yes"/>
    <s v="Yes"/>
    <n v="72"/>
    <s v="Yes"/>
    <s v="Yes"/>
    <x v="0"/>
    <s v="Yes"/>
    <s v="Yes"/>
    <s v="Yes"/>
    <s v="Yes"/>
    <s v="Yes"/>
    <s v="Yes"/>
    <x v="2"/>
    <s v="Yes"/>
    <x v="3"/>
    <n v="88.05"/>
    <n v="6425.65"/>
    <s v="No"/>
    <n v="0"/>
    <x v="3"/>
  </r>
  <r>
    <s v="4080-OGPJL"/>
    <x v="0"/>
    <x v="0"/>
    <s v="No"/>
    <s v="No"/>
    <n v="8"/>
    <s v="Yes"/>
    <s v="Yes"/>
    <x v="0"/>
    <s v="Yes"/>
    <s v="No"/>
    <s v="No"/>
    <s v="Yes"/>
    <s v="No"/>
    <s v="Yes"/>
    <x v="0"/>
    <s v="No"/>
    <x v="0"/>
    <n v="71.150000000000006"/>
    <n v="563.65"/>
    <s v="Yes"/>
    <n v="1"/>
    <x v="0"/>
  </r>
  <r>
    <s v="1095-WGNGG"/>
    <x v="0"/>
    <x v="0"/>
    <s v="Yes"/>
    <s v="No"/>
    <n v="61"/>
    <s v="Yes"/>
    <s v="Yes"/>
    <x v="1"/>
    <s v="No"/>
    <s v="Yes"/>
    <s v="No"/>
    <s v="No"/>
    <s v="Yes"/>
    <s v="Yes"/>
    <x v="2"/>
    <s v="Yes"/>
    <x v="2"/>
    <n v="101.05"/>
    <n v="5971.25"/>
    <s v="No"/>
    <n v="0"/>
    <x v="3"/>
  </r>
  <r>
    <s v="2636-SJDOU"/>
    <x v="1"/>
    <x v="0"/>
    <s v="No"/>
    <s v="No"/>
    <n v="64"/>
    <s v="Yes"/>
    <s v="Yes"/>
    <x v="1"/>
    <s v="Yes"/>
    <s v="Yes"/>
    <s v="No"/>
    <s v="No"/>
    <s v="No"/>
    <s v="No"/>
    <x v="1"/>
    <s v="Yes"/>
    <x v="3"/>
    <n v="84.3"/>
    <n v="5289.05"/>
    <s v="No"/>
    <n v="0"/>
    <x v="3"/>
  </r>
  <r>
    <s v="1131-QQZEB"/>
    <x v="1"/>
    <x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95"/>
    <n v="1756.2"/>
    <s v="No"/>
    <n v="0"/>
    <x v="3"/>
  </r>
  <r>
    <s v="5716-EZXZN"/>
    <x v="0"/>
    <x v="0"/>
    <s v="Yes"/>
    <s v="Yes"/>
    <n v="65"/>
    <s v="Yes"/>
    <s v="Yes"/>
    <x v="1"/>
    <s v="Yes"/>
    <s v="Yes"/>
    <s v="No"/>
    <s v="Yes"/>
    <s v="Yes"/>
    <s v="No"/>
    <x v="2"/>
    <s v="Yes"/>
    <x v="3"/>
    <n v="99.05"/>
    <n v="6416.7"/>
    <s v="No"/>
    <n v="0"/>
    <x v="3"/>
  </r>
  <r>
    <s v="6837-BJYDQ"/>
    <x v="1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61.35"/>
    <s v="No"/>
    <n v="0"/>
    <x v="0"/>
  </r>
  <r>
    <s v="2135-RXIHG"/>
    <x v="1"/>
    <x v="0"/>
    <s v="No"/>
    <s v="No"/>
    <n v="1"/>
    <s v="Yes"/>
    <s v="No"/>
    <x v="0"/>
    <s v="No"/>
    <s v="No"/>
    <s v="No"/>
    <s v="No"/>
    <s v="No"/>
    <s v="No"/>
    <x v="0"/>
    <s v="Yes"/>
    <x v="0"/>
    <n v="45.65"/>
    <n v="45.65"/>
    <s v="Yes"/>
    <n v="1"/>
    <x v="0"/>
  </r>
  <r>
    <s v="6440-DKQGE"/>
    <x v="1"/>
    <x v="0"/>
    <s v="No"/>
    <s v="Yes"/>
    <n v="30"/>
    <s v="Yes"/>
    <s v="No"/>
    <x v="0"/>
    <s v="No"/>
    <s v="Yes"/>
    <s v="Yes"/>
    <s v="No"/>
    <s v="Yes"/>
    <s v="No"/>
    <x v="1"/>
    <s v="No"/>
    <x v="3"/>
    <n v="64.5"/>
    <n v="1929.95"/>
    <s v="No"/>
    <n v="0"/>
    <x v="1"/>
  </r>
  <r>
    <s v="3466-BYAVD"/>
    <x v="1"/>
    <x v="0"/>
    <s v="Yes"/>
    <s v="Yes"/>
    <n v="15"/>
    <s v="Yes"/>
    <s v="No"/>
    <x v="0"/>
    <s v="No"/>
    <s v="Yes"/>
    <s v="Yes"/>
    <s v="Yes"/>
    <s v="No"/>
    <s v="Yes"/>
    <x v="0"/>
    <s v="Yes"/>
    <x v="1"/>
    <n v="69.5"/>
    <n v="1071.4000000000001"/>
    <s v="No"/>
    <n v="0"/>
    <x v="2"/>
  </r>
  <r>
    <s v="3780-YVMFA"/>
    <x v="0"/>
    <x v="0"/>
    <s v="Yes"/>
    <s v="Yes"/>
    <n v="8"/>
    <s v="Yes"/>
    <s v="No"/>
    <x v="0"/>
    <s v="No"/>
    <s v="No"/>
    <s v="No"/>
    <s v="Yes"/>
    <s v="Yes"/>
    <s v="Yes"/>
    <x v="0"/>
    <s v="Yes"/>
    <x v="0"/>
    <n v="68.55"/>
    <n v="564.35"/>
    <s v="No"/>
    <n v="0"/>
    <x v="0"/>
  </r>
  <r>
    <s v="3874-EQOEP"/>
    <x v="1"/>
    <x v="0"/>
    <s v="No"/>
    <s v="No"/>
    <n v="7"/>
    <s v="Yes"/>
    <s v="Yes"/>
    <x v="1"/>
    <s v="No"/>
    <s v="No"/>
    <s v="No"/>
    <s v="No"/>
    <s v="Yes"/>
    <s v="Yes"/>
    <x v="0"/>
    <s v="No"/>
    <x v="1"/>
    <n v="95"/>
    <n v="655.5"/>
    <s v="Yes"/>
    <n v="1"/>
    <x v="0"/>
  </r>
  <r>
    <s v="1679-JRFBR"/>
    <x v="0"/>
    <x v="0"/>
    <s v="Yes"/>
    <s v="Yes"/>
    <n v="70"/>
    <s v="Yes"/>
    <s v="Yes"/>
    <x v="1"/>
    <s v="Yes"/>
    <s v="Yes"/>
    <s v="Yes"/>
    <s v="No"/>
    <s v="Yes"/>
    <s v="Yes"/>
    <x v="1"/>
    <s v="Yes"/>
    <x v="3"/>
    <n v="108.15"/>
    <n v="7930.55"/>
    <s v="No"/>
    <n v="0"/>
    <x v="3"/>
  </r>
  <r>
    <s v="9073-ZZIAY"/>
    <x v="1"/>
    <x v="0"/>
    <s v="Yes"/>
    <s v="Yes"/>
    <n v="62"/>
    <s v="Yes"/>
    <s v="No"/>
    <x v="0"/>
    <s v="Yes"/>
    <s v="Yes"/>
    <s v="Yes"/>
    <s v="Yes"/>
    <s v="Yes"/>
    <s v="Yes"/>
    <x v="2"/>
    <s v="No"/>
    <x v="0"/>
    <n v="86.1"/>
    <n v="5215.25"/>
    <s v="No"/>
    <n v="0"/>
    <x v="3"/>
  </r>
  <r>
    <s v="3077-RSNTJ"/>
    <x v="0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13.5"/>
    <s v="No"/>
    <n v="0"/>
    <x v="0"/>
  </r>
  <r>
    <s v="6551-GNYDG"/>
    <x v="0"/>
    <x v="0"/>
    <s v="Yes"/>
    <s v="Yes"/>
    <n v="14"/>
    <s v="Yes"/>
    <s v="No"/>
    <x v="1"/>
    <s v="No"/>
    <s v="No"/>
    <s v="No"/>
    <s v="No"/>
    <s v="No"/>
    <s v="Yes"/>
    <x v="0"/>
    <s v="Yes"/>
    <x v="2"/>
    <n v="80.900000000000006"/>
    <n v="1152.8"/>
    <s v="No"/>
    <n v="0"/>
    <x v="2"/>
  </r>
  <r>
    <s v="9167-APMXZ"/>
    <x v="0"/>
    <x v="0"/>
    <s v="No"/>
    <s v="No"/>
    <n v="22"/>
    <s v="Yes"/>
    <s v="Yes"/>
    <x v="1"/>
    <s v="No"/>
    <s v="No"/>
    <s v="No"/>
    <s v="No"/>
    <s v="Yes"/>
    <s v="No"/>
    <x v="0"/>
    <s v="Yes"/>
    <x v="2"/>
    <n v="84.15"/>
    <n v="1821.95"/>
    <s v="No"/>
    <n v="0"/>
    <x v="2"/>
  </r>
  <r>
    <s v="2749-CTKAJ"/>
    <x v="1"/>
    <x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19.9"/>
    <s v="No"/>
    <n v="0"/>
    <x v="2"/>
  </r>
  <r>
    <s v="6371-NZYEG"/>
    <x v="1"/>
    <x v="0"/>
    <s v="Yes"/>
    <s v="Yes"/>
    <n v="16"/>
    <s v="Yes"/>
    <s v="No"/>
    <x v="0"/>
    <s v="Yes"/>
    <s v="No"/>
    <s v="Yes"/>
    <s v="No"/>
    <s v="Yes"/>
    <s v="No"/>
    <x v="2"/>
    <s v="No"/>
    <x v="1"/>
    <n v="64.25"/>
    <n v="1024"/>
    <s v="No"/>
    <n v="0"/>
    <x v="2"/>
  </r>
  <r>
    <s v="7554-NEWDD"/>
    <x v="1"/>
    <x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7"/>
    <n v="251.6"/>
    <s v="No"/>
    <n v="0"/>
    <x v="0"/>
  </r>
  <r>
    <s v="8992-VONJD"/>
    <x v="0"/>
    <x v="0"/>
    <s v="No"/>
    <s v="Yes"/>
    <n v="13"/>
    <s v="Yes"/>
    <s v="No"/>
    <x v="0"/>
    <s v="Yes"/>
    <s v="Yes"/>
    <s v="No"/>
    <s v="No"/>
    <s v="No"/>
    <s v="No"/>
    <x v="0"/>
    <s v="Yes"/>
    <x v="0"/>
    <n v="56"/>
    <n v="764.55"/>
    <s v="No"/>
    <n v="0"/>
    <x v="2"/>
  </r>
  <r>
    <s v="0867-MKZVY"/>
    <x v="0"/>
    <x v="0"/>
    <s v="Yes"/>
    <s v="No"/>
    <n v="20"/>
    <s v="Yes"/>
    <s v="Yes"/>
    <x v="1"/>
    <s v="Yes"/>
    <s v="No"/>
    <s v="No"/>
    <s v="No"/>
    <s v="No"/>
    <s v="No"/>
    <x v="0"/>
    <s v="No"/>
    <x v="0"/>
    <n v="82.4"/>
    <n v="1592.35"/>
    <s v="Yes"/>
    <n v="1"/>
    <x v="2"/>
  </r>
  <r>
    <s v="4482-EWFMI"/>
    <x v="0"/>
    <x v="0"/>
    <s v="No"/>
    <s v="No"/>
    <n v="2"/>
    <s v="Yes"/>
    <s v="No"/>
    <x v="1"/>
    <s v="No"/>
    <s v="No"/>
    <s v="No"/>
    <s v="No"/>
    <s v="No"/>
    <s v="No"/>
    <x v="0"/>
    <s v="Yes"/>
    <x v="0"/>
    <n v="69.7"/>
    <n v="135.19999999999999"/>
    <s v="No"/>
    <n v="0"/>
    <x v="0"/>
  </r>
  <r>
    <s v="4648-YPBTM"/>
    <x v="1"/>
    <x v="0"/>
    <s v="No"/>
    <s v="No"/>
    <n v="53"/>
    <s v="Yes"/>
    <s v="Yes"/>
    <x v="0"/>
    <s v="No"/>
    <s v="Yes"/>
    <s v="Yes"/>
    <s v="Yes"/>
    <s v="No"/>
    <s v="Yes"/>
    <x v="2"/>
    <s v="Yes"/>
    <x v="2"/>
    <n v="73.900000000000006"/>
    <n v="3958.25"/>
    <s v="No"/>
    <n v="0"/>
    <x v="3"/>
  </r>
  <r>
    <s v="2907-ILJBN"/>
    <x v="0"/>
    <x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233.9"/>
    <s v="No"/>
    <n v="0"/>
    <x v="0"/>
  </r>
  <r>
    <s v="6345-FZOQH"/>
    <x v="1"/>
    <x v="0"/>
    <s v="Yes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363.45"/>
    <s v="No"/>
    <n v="0"/>
    <x v="3"/>
  </r>
  <r>
    <s v="3376-BMGFE"/>
    <x v="0"/>
    <x v="0"/>
    <s v="No"/>
    <s v="No"/>
    <n v="4"/>
    <s v="Yes"/>
    <s v="No"/>
    <x v="1"/>
    <s v="No"/>
    <s v="No"/>
    <s v="No"/>
    <s v="No"/>
    <s v="No"/>
    <s v="No"/>
    <x v="0"/>
    <s v="Yes"/>
    <x v="2"/>
    <n v="70.900000000000006"/>
    <n v="273"/>
    <s v="Yes"/>
    <n v="1"/>
    <x v="0"/>
  </r>
  <r>
    <s v="5997-OPVFA"/>
    <x v="1"/>
    <x v="0"/>
    <s v="Yes"/>
    <s v="No"/>
    <n v="72"/>
    <s v="Yes"/>
    <s v="Yes"/>
    <x v="0"/>
    <s v="Yes"/>
    <s v="Yes"/>
    <s v="Yes"/>
    <s v="Yes"/>
    <s v="Yes"/>
    <s v="Yes"/>
    <x v="2"/>
    <s v="Yes"/>
    <x v="2"/>
    <n v="89.05"/>
    <n v="6254.45"/>
    <s v="No"/>
    <n v="0"/>
    <x v="3"/>
  </r>
  <r>
    <s v="3445-HXXGF"/>
    <x v="1"/>
    <x v="1"/>
    <s v="Yes"/>
    <s v="No"/>
    <n v="58"/>
    <s v="No"/>
    <s v="No phone service"/>
    <x v="0"/>
    <s v="No"/>
    <s v="Yes"/>
    <s v="Yes"/>
    <s v="No"/>
    <s v="No"/>
    <s v="Yes"/>
    <x v="0"/>
    <s v="Yes"/>
    <x v="0"/>
    <n v="45.3"/>
    <n v="2651.2"/>
    <s v="Yes"/>
    <n v="1"/>
    <x v="3"/>
  </r>
  <r>
    <s v="1159-WFSGR"/>
    <x v="0"/>
    <x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321.39999999999998"/>
    <s v="No"/>
    <n v="0"/>
    <x v="2"/>
  </r>
  <r>
    <s v="7654-YWJUF"/>
    <x v="1"/>
    <x v="0"/>
    <s v="Yes"/>
    <s v="No"/>
    <n v="43"/>
    <s v="Yes"/>
    <s v="No"/>
    <x v="1"/>
    <s v="Yes"/>
    <s v="No"/>
    <s v="Yes"/>
    <s v="Yes"/>
    <s v="No"/>
    <s v="No"/>
    <x v="1"/>
    <s v="Yes"/>
    <x v="2"/>
    <n v="84.25"/>
    <n v="3539.25"/>
    <s v="No"/>
    <n v="0"/>
    <x v="1"/>
  </r>
  <r>
    <s v="1875-QIVME"/>
    <x v="0"/>
    <x v="0"/>
    <s v="Yes"/>
    <s v="No"/>
    <n v="2"/>
    <s v="Yes"/>
    <s v="Yes"/>
    <x v="1"/>
    <s v="No"/>
    <s v="No"/>
    <s v="Yes"/>
    <s v="Yes"/>
    <s v="Yes"/>
    <s v="Yes"/>
    <x v="0"/>
    <s v="Yes"/>
    <x v="0"/>
    <n v="104.4"/>
    <n v="242.8"/>
    <s v="Yes"/>
    <n v="1"/>
    <x v="0"/>
  </r>
  <r>
    <s v="6727-IOTLZ"/>
    <x v="1"/>
    <x v="0"/>
    <s v="Yes"/>
    <s v="No"/>
    <n v="14"/>
    <s v="Yes"/>
    <s v="No"/>
    <x v="0"/>
    <s v="No"/>
    <s v="Yes"/>
    <s v="Yes"/>
    <s v="Yes"/>
    <s v="Yes"/>
    <s v="Yes"/>
    <x v="2"/>
    <s v="No"/>
    <x v="1"/>
    <n v="81.95"/>
    <n v="1181.75"/>
    <s v="No"/>
    <n v="0"/>
    <x v="2"/>
  </r>
  <r>
    <s v="0691-JVSYA"/>
    <x v="0"/>
    <x v="0"/>
    <s v="Yes"/>
    <s v="No"/>
    <n v="53"/>
    <s v="Yes"/>
    <s v="No"/>
    <x v="1"/>
    <s v="No"/>
    <s v="No"/>
    <s v="Yes"/>
    <s v="No"/>
    <s v="Yes"/>
    <s v="Yes"/>
    <x v="1"/>
    <s v="Yes"/>
    <x v="2"/>
    <n v="94.85"/>
    <n v="5000.2"/>
    <s v="Yes"/>
    <n v="1"/>
    <x v="3"/>
  </r>
  <r>
    <s v="5918-VUKWP"/>
    <x v="0"/>
    <x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5"/>
    <n v="654.54999999999995"/>
    <s v="No"/>
    <n v="0"/>
    <x v="1"/>
  </r>
  <r>
    <s v="1744-JHKYS"/>
    <x v="0"/>
    <x v="0"/>
    <s v="Yes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4.7"/>
    <n v="780.2"/>
    <s v="No"/>
    <n v="0"/>
    <x v="1"/>
  </r>
  <r>
    <s v="2656-FMOKZ"/>
    <x v="0"/>
    <x v="1"/>
    <s v="No"/>
    <s v="No"/>
    <n v="15"/>
    <s v="Yes"/>
    <s v="Yes"/>
    <x v="1"/>
    <s v="No"/>
    <s v="No"/>
    <s v="No"/>
    <s v="No"/>
    <s v="No"/>
    <s v="No"/>
    <x v="0"/>
    <s v="Yes"/>
    <x v="1"/>
    <n v="74.45"/>
    <n v="1145.7"/>
    <s v="Yes"/>
    <n v="1"/>
    <x v="2"/>
  </r>
  <r>
    <s v="2070-FNEXE"/>
    <x v="0"/>
    <x v="1"/>
    <s v="No"/>
    <s v="No"/>
    <n v="7"/>
    <s v="Yes"/>
    <s v="No"/>
    <x v="1"/>
    <s v="Yes"/>
    <s v="No"/>
    <s v="No"/>
    <s v="No"/>
    <s v="No"/>
    <s v="No"/>
    <x v="0"/>
    <s v="No"/>
    <x v="2"/>
    <n v="76.45"/>
    <n v="503.6"/>
    <s v="Yes"/>
    <n v="1"/>
    <x v="0"/>
  </r>
  <r>
    <s v="5947-SGKCL"/>
    <x v="0"/>
    <x v="0"/>
    <s v="Yes"/>
    <s v="Yes"/>
    <n v="15"/>
    <s v="Yes"/>
    <s v="Yes"/>
    <x v="1"/>
    <s v="No"/>
    <s v="Yes"/>
    <s v="Yes"/>
    <s v="No"/>
    <s v="Yes"/>
    <s v="Yes"/>
    <x v="0"/>
    <s v="Yes"/>
    <x v="2"/>
    <n v="105.35"/>
    <n v="1559.25"/>
    <s v="No"/>
    <n v="0"/>
    <x v="2"/>
  </r>
  <r>
    <s v="3712-PKXZA"/>
    <x v="1"/>
    <x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1252"/>
    <s v="No"/>
    <n v="0"/>
    <x v="3"/>
  </r>
  <r>
    <s v="6317-YPKDH"/>
    <x v="0"/>
    <x v="0"/>
    <s v="No"/>
    <s v="No"/>
    <n v="1"/>
    <s v="No"/>
    <s v="No phone service"/>
    <x v="0"/>
    <s v="No"/>
    <s v="Yes"/>
    <s v="No"/>
    <s v="No"/>
    <s v="No"/>
    <s v="No"/>
    <x v="0"/>
    <s v="No"/>
    <x v="2"/>
    <n v="29.95"/>
    <n v="29.95"/>
    <s v="Yes"/>
    <n v="1"/>
    <x v="0"/>
  </r>
  <r>
    <s v="6582-OIVSP"/>
    <x v="0"/>
    <x v="0"/>
    <s v="No"/>
    <s v="No"/>
    <n v="1"/>
    <s v="Yes"/>
    <s v="No"/>
    <x v="0"/>
    <s v="No"/>
    <s v="No"/>
    <s v="No"/>
    <s v="No"/>
    <s v="No"/>
    <s v="No"/>
    <x v="0"/>
    <s v="No"/>
    <x v="1"/>
    <n v="45.3"/>
    <n v="45.3"/>
    <s v="No"/>
    <n v="0"/>
    <x v="0"/>
  </r>
  <r>
    <s v="9367-WXLCH"/>
    <x v="1"/>
    <x v="0"/>
    <s v="No"/>
    <s v="No"/>
    <n v="8"/>
    <s v="Yes"/>
    <s v="Yes"/>
    <x v="1"/>
    <s v="No"/>
    <s v="No"/>
    <s v="No"/>
    <s v="No"/>
    <s v="No"/>
    <s v="Yes"/>
    <x v="0"/>
    <s v="No"/>
    <x v="2"/>
    <n v="84.5"/>
    <n v="662.65"/>
    <s v="Yes"/>
    <n v="1"/>
    <x v="0"/>
  </r>
  <r>
    <s v="5524-KHNJP"/>
    <x v="1"/>
    <x v="0"/>
    <s v="Yes"/>
    <s v="Yes"/>
    <n v="33"/>
    <s v="Yes"/>
    <s v="No"/>
    <x v="0"/>
    <s v="Yes"/>
    <s v="No"/>
    <s v="Yes"/>
    <s v="No"/>
    <s v="Yes"/>
    <s v="Yes"/>
    <x v="1"/>
    <s v="No"/>
    <x v="3"/>
    <n v="74.75"/>
    <n v="2453.3000000000002"/>
    <s v="No"/>
    <n v="0"/>
    <x v="1"/>
  </r>
  <r>
    <s v="1918-ZBFQJ"/>
    <x v="0"/>
    <x v="0"/>
    <s v="No"/>
    <s v="No"/>
    <n v="13"/>
    <s v="Yes"/>
    <s v="No"/>
    <x v="1"/>
    <s v="No"/>
    <s v="Yes"/>
    <s v="Yes"/>
    <s v="No"/>
    <s v="No"/>
    <s v="No"/>
    <x v="0"/>
    <s v="Yes"/>
    <x v="0"/>
    <n v="79.25"/>
    <n v="1111.6500000000001"/>
    <s v="Yes"/>
    <n v="1"/>
    <x v="2"/>
  </r>
  <r>
    <s v="1024-GUALD"/>
    <x v="0"/>
    <x v="0"/>
    <s v="Yes"/>
    <s v="No"/>
    <n v="1"/>
    <s v="No"/>
    <s v="No phone service"/>
    <x v="0"/>
    <s v="No"/>
    <s v="No"/>
    <s v="No"/>
    <s v="No"/>
    <s v="No"/>
    <s v="No"/>
    <x v="0"/>
    <s v="Yes"/>
    <x v="0"/>
    <n v="24.8"/>
    <n v="24.8"/>
    <s v="Yes"/>
    <n v="1"/>
    <x v="0"/>
  </r>
  <r>
    <s v="4827-USJHP"/>
    <x v="1"/>
    <x v="0"/>
    <s v="No"/>
    <s v="No"/>
    <n v="20"/>
    <s v="Yes"/>
    <s v="No"/>
    <x v="0"/>
    <s v="No"/>
    <s v="Yes"/>
    <s v="No"/>
    <s v="No"/>
    <s v="No"/>
    <s v="No"/>
    <x v="0"/>
    <s v="Yes"/>
    <x v="1"/>
    <n v="51.8"/>
    <n v="1023.85"/>
    <s v="No"/>
    <n v="0"/>
    <x v="2"/>
  </r>
  <r>
    <s v="8167-GJLRN"/>
    <x v="1"/>
    <x v="0"/>
    <s v="No"/>
    <s v="No"/>
    <n v="3"/>
    <s v="No"/>
    <s v="No phone service"/>
    <x v="0"/>
    <s v="No"/>
    <s v="No"/>
    <s v="No"/>
    <s v="Yes"/>
    <s v="No"/>
    <s v="No"/>
    <x v="0"/>
    <s v="No"/>
    <x v="0"/>
    <n v="30.4"/>
    <n v="82.15"/>
    <s v="No"/>
    <n v="0"/>
    <x v="0"/>
  </r>
  <r>
    <s v="0956-SYCWG"/>
    <x v="0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n v="244.8"/>
    <s v="No"/>
    <n v="0"/>
    <x v="2"/>
  </r>
  <r>
    <s v="8017-UVSZU"/>
    <x v="0"/>
    <x v="0"/>
    <s v="Yes"/>
    <s v="No"/>
    <n v="40"/>
    <s v="Yes"/>
    <s v="Yes"/>
    <x v="0"/>
    <s v="No"/>
    <s v="Yes"/>
    <s v="No"/>
    <s v="No"/>
    <s v="No"/>
    <s v="No"/>
    <x v="0"/>
    <s v="No"/>
    <x v="3"/>
    <n v="56.6"/>
    <n v="2379.1"/>
    <s v="No"/>
    <n v="0"/>
    <x v="1"/>
  </r>
  <r>
    <s v="7100-FQPRV"/>
    <x v="1"/>
    <x v="0"/>
    <s v="Yes"/>
    <s v="Yes"/>
    <n v="43"/>
    <s v="Yes"/>
    <s v="Yes"/>
    <x v="0"/>
    <s v="Yes"/>
    <s v="No"/>
    <s v="No"/>
    <s v="Yes"/>
    <s v="No"/>
    <s v="Yes"/>
    <x v="1"/>
    <s v="Yes"/>
    <x v="3"/>
    <n v="71.900000000000006"/>
    <n v="3173.35"/>
    <s v="No"/>
    <n v="0"/>
    <x v="1"/>
  </r>
  <r>
    <s v="2472-OVKUP"/>
    <x v="1"/>
    <x v="0"/>
    <s v="Yes"/>
    <s v="No"/>
    <n v="6"/>
    <s v="Yes"/>
    <s v="No"/>
    <x v="1"/>
    <s v="No"/>
    <s v="Yes"/>
    <s v="Yes"/>
    <s v="No"/>
    <s v="No"/>
    <s v="Yes"/>
    <x v="0"/>
    <s v="Yes"/>
    <x v="0"/>
    <n v="91"/>
    <n v="531"/>
    <s v="Yes"/>
    <n v="1"/>
    <x v="0"/>
  </r>
  <r>
    <s v="2984-RGEYA"/>
    <x v="0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375.4"/>
    <s v="No"/>
    <n v="0"/>
    <x v="3"/>
  </r>
  <r>
    <s v="9680-NIAUV"/>
    <x v="0"/>
    <x v="0"/>
    <s v="Yes"/>
    <s v="Yes"/>
    <n v="72"/>
    <s v="Yes"/>
    <s v="Yes"/>
    <x v="1"/>
    <s v="Yes"/>
    <s v="Yes"/>
    <s v="Yes"/>
    <s v="No"/>
    <s v="Yes"/>
    <s v="Yes"/>
    <x v="2"/>
    <s v="No"/>
    <x v="3"/>
    <n v="109.7"/>
    <n v="8129.3"/>
    <s v="No"/>
    <n v="0"/>
    <x v="3"/>
  </r>
  <r>
    <s v="2146-EGVDT"/>
    <x v="1"/>
    <x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n v="1192.7"/>
    <s v="No"/>
    <n v="0"/>
    <x v="3"/>
  </r>
  <r>
    <s v="2604-IJPDU"/>
    <x v="0"/>
    <x v="0"/>
    <s v="Yes"/>
    <s v="No"/>
    <n v="20"/>
    <s v="Yes"/>
    <s v="No"/>
    <x v="1"/>
    <s v="Yes"/>
    <s v="Yes"/>
    <s v="No"/>
    <s v="Yes"/>
    <s v="Yes"/>
    <s v="No"/>
    <x v="0"/>
    <s v="Yes"/>
    <x v="0"/>
    <n v="96.55"/>
    <n v="1901.65"/>
    <s v="No"/>
    <n v="0"/>
    <x v="2"/>
  </r>
  <r>
    <s v="9178-JHUVJ"/>
    <x v="1"/>
    <x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"/>
    <n v="587.4"/>
    <s v="No"/>
    <n v="0"/>
    <x v="2"/>
  </r>
  <r>
    <s v="6168-YBYNP"/>
    <x v="1"/>
    <x v="0"/>
    <s v="No"/>
    <s v="No"/>
    <n v="59"/>
    <s v="Yes"/>
    <s v="Yes"/>
    <x v="1"/>
    <s v="No"/>
    <s v="Yes"/>
    <s v="Yes"/>
    <s v="Yes"/>
    <s v="Yes"/>
    <s v="Yes"/>
    <x v="0"/>
    <s v="Yes"/>
    <x v="0"/>
    <n v="111.35"/>
    <n v="6519.75"/>
    <s v="No"/>
    <n v="0"/>
    <x v="3"/>
  </r>
  <r>
    <s v="7255-SSFBC"/>
    <x v="1"/>
    <x v="0"/>
    <s v="Yes"/>
    <s v="Yes"/>
    <n v="72"/>
    <s v="Yes"/>
    <s v="Yes"/>
    <x v="1"/>
    <s v="No"/>
    <s v="Yes"/>
    <s v="Yes"/>
    <s v="Yes"/>
    <s v="Yes"/>
    <s v="Yes"/>
    <x v="2"/>
    <s v="Yes"/>
    <x v="2"/>
    <n v="112.25"/>
    <n v="8041.65"/>
    <s v="No"/>
    <n v="0"/>
    <x v="3"/>
  </r>
  <r>
    <s v="3645-DEYGF"/>
    <x v="1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20.75"/>
    <s v="No"/>
    <n v="0"/>
    <x v="0"/>
  </r>
  <r>
    <s v="9323-HGFWY"/>
    <x v="0"/>
    <x v="0"/>
    <s v="Yes"/>
    <s v="No"/>
    <n v="27"/>
    <s v="Yes"/>
    <s v="No"/>
    <x v="1"/>
    <s v="Yes"/>
    <s v="No"/>
    <s v="No"/>
    <s v="Yes"/>
    <s v="Yes"/>
    <s v="Yes"/>
    <x v="1"/>
    <s v="Yes"/>
    <x v="3"/>
    <n v="101.9"/>
    <n v="2681.15"/>
    <s v="No"/>
    <n v="0"/>
    <x v="1"/>
  </r>
  <r>
    <s v="8544-GOQSH"/>
    <x v="0"/>
    <x v="0"/>
    <s v="No"/>
    <s v="No"/>
    <n v="14"/>
    <s v="Yes"/>
    <s v="No"/>
    <x v="1"/>
    <s v="No"/>
    <s v="Yes"/>
    <s v="No"/>
    <s v="Yes"/>
    <s v="No"/>
    <s v="No"/>
    <x v="0"/>
    <s v="Yes"/>
    <x v="3"/>
    <n v="80.05"/>
    <n v="1112.3"/>
    <s v="No"/>
    <n v="0"/>
    <x v="2"/>
  </r>
  <r>
    <s v="3363-DTIVD"/>
    <x v="1"/>
    <x v="0"/>
    <s v="Yes"/>
    <s v="Yes"/>
    <n v="71"/>
    <s v="Yes"/>
    <s v="Yes"/>
    <x v="1"/>
    <s v="Yes"/>
    <s v="No"/>
    <s v="Yes"/>
    <s v="No"/>
    <s v="Yes"/>
    <s v="Yes"/>
    <x v="2"/>
    <s v="No"/>
    <x v="0"/>
    <n v="105.55"/>
    <n v="7405.5"/>
    <s v="No"/>
    <n v="0"/>
    <x v="3"/>
  </r>
  <r>
    <s v="7018-WBJNK"/>
    <x v="1"/>
    <x v="0"/>
    <s v="No"/>
    <s v="Yes"/>
    <n v="13"/>
    <s v="Yes"/>
    <s v="No"/>
    <x v="1"/>
    <s v="No"/>
    <s v="No"/>
    <s v="No"/>
    <s v="No"/>
    <s v="Yes"/>
    <s v="No"/>
    <x v="0"/>
    <s v="Yes"/>
    <x v="3"/>
    <n v="78.3"/>
    <n v="1033.95"/>
    <s v="No"/>
    <n v="0"/>
    <x v="2"/>
  </r>
  <r>
    <s v="9142-KZXOP"/>
    <x v="1"/>
    <x v="0"/>
    <s v="No"/>
    <s v="No"/>
    <n v="44"/>
    <s v="Yes"/>
    <s v="No"/>
    <x v="1"/>
    <s v="No"/>
    <s v="No"/>
    <s v="No"/>
    <s v="No"/>
    <s v="No"/>
    <s v="No"/>
    <x v="0"/>
    <s v="No"/>
    <x v="3"/>
    <n v="68.849999999999994"/>
    <n v="2958.95"/>
    <s v="No"/>
    <n v="0"/>
    <x v="1"/>
  </r>
  <r>
    <s v="7674-YTAFD"/>
    <x v="0"/>
    <x v="0"/>
    <s v="No"/>
    <s v="No"/>
    <n v="33"/>
    <s v="Yes"/>
    <s v="No"/>
    <x v="1"/>
    <s v="No"/>
    <s v="Yes"/>
    <s v="No"/>
    <s v="Yes"/>
    <s v="No"/>
    <s v="No"/>
    <x v="1"/>
    <s v="Yes"/>
    <x v="2"/>
    <n v="79.95"/>
    <n v="2684.85"/>
    <s v="No"/>
    <n v="0"/>
    <x v="1"/>
  </r>
  <r>
    <s v="6348-SNFUS"/>
    <x v="1"/>
    <x v="0"/>
    <s v="Yes"/>
    <s v="Yes"/>
    <n v="72"/>
    <s v="No"/>
    <s v="No phone service"/>
    <x v="0"/>
    <s v="Yes"/>
    <s v="Yes"/>
    <s v="Yes"/>
    <s v="Yes"/>
    <s v="No"/>
    <s v="Yes"/>
    <x v="2"/>
    <s v="Yes"/>
    <x v="3"/>
    <n v="55.45"/>
    <n v="4179.2"/>
    <s v="No"/>
    <n v="0"/>
    <x v="3"/>
  </r>
  <r>
    <s v="1285-OKIPP"/>
    <x v="1"/>
    <x v="0"/>
    <s v="No"/>
    <s v="No"/>
    <n v="1"/>
    <s v="Yes"/>
    <s v="No"/>
    <x v="1"/>
    <s v="No"/>
    <s v="No"/>
    <s v="No"/>
    <s v="No"/>
    <s v="No"/>
    <s v="Yes"/>
    <x v="0"/>
    <s v="No"/>
    <x v="0"/>
    <n v="79.900000000000006"/>
    <n v="79.900000000000006"/>
    <s v="Yes"/>
    <n v="1"/>
    <x v="0"/>
  </r>
  <r>
    <s v="7825-ECJRF"/>
    <x v="0"/>
    <x v="0"/>
    <s v="No"/>
    <s v="No"/>
    <n v="19"/>
    <s v="Yes"/>
    <s v="No"/>
    <x v="1"/>
    <s v="Yes"/>
    <s v="No"/>
    <s v="Yes"/>
    <s v="Yes"/>
    <s v="Yes"/>
    <s v="Yes"/>
    <x v="0"/>
    <s v="Yes"/>
    <x v="0"/>
    <n v="106.6"/>
    <n v="1934.45"/>
    <s v="Yes"/>
    <n v="1"/>
    <x v="2"/>
  </r>
  <r>
    <s v="1347-KTTTA"/>
    <x v="1"/>
    <x v="0"/>
    <s v="Yes"/>
    <s v="No"/>
    <n v="64"/>
    <s v="Yes"/>
    <s v="No"/>
    <x v="1"/>
    <s v="No"/>
    <s v="Yes"/>
    <s v="Yes"/>
    <s v="Yes"/>
    <s v="Yes"/>
    <s v="Yes"/>
    <x v="1"/>
    <s v="Yes"/>
    <x v="3"/>
    <n v="102.45"/>
    <n v="6654.1"/>
    <s v="No"/>
    <n v="0"/>
    <x v="3"/>
  </r>
  <r>
    <s v="7841-TZDMQ"/>
    <x v="1"/>
    <x v="0"/>
    <s v="No"/>
    <s v="No"/>
    <n v="2"/>
    <s v="Yes"/>
    <s v="No"/>
    <x v="0"/>
    <s v="No"/>
    <s v="No"/>
    <s v="No"/>
    <s v="No"/>
    <s v="No"/>
    <s v="No"/>
    <x v="0"/>
    <s v="Yes"/>
    <x v="3"/>
    <n v="46"/>
    <n v="84.5"/>
    <s v="Yes"/>
    <n v="1"/>
    <x v="0"/>
  </r>
  <r>
    <s v="4195-NZGTA"/>
    <x v="0"/>
    <x v="0"/>
    <s v="No"/>
    <s v="No"/>
    <n v="1"/>
    <s v="No"/>
    <s v="No phone service"/>
    <x v="0"/>
    <s v="No"/>
    <s v="No"/>
    <s v="No"/>
    <s v="No"/>
    <s v="No"/>
    <s v="No"/>
    <x v="0"/>
    <s v="No"/>
    <x v="0"/>
    <n v="25.25"/>
    <n v="25.25"/>
    <s v="No"/>
    <n v="0"/>
    <x v="0"/>
  </r>
  <r>
    <s v="7157-SMCFK"/>
    <x v="1"/>
    <x v="0"/>
    <s v="No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1124.2"/>
    <s v="No"/>
    <n v="0"/>
    <x v="3"/>
  </r>
  <r>
    <s v="4709-LKHYG"/>
    <x v="0"/>
    <x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"/>
    <n v="540.04999999999995"/>
    <s v="No"/>
    <n v="0"/>
    <x v="1"/>
  </r>
  <r>
    <s v="2504-DSHIH"/>
    <x v="1"/>
    <x v="1"/>
    <s v="Yes"/>
    <s v="No"/>
    <n v="23"/>
    <s v="Yes"/>
    <s v="Yes"/>
    <x v="1"/>
    <s v="No"/>
    <s v="No"/>
    <s v="No"/>
    <s v="No"/>
    <s v="No"/>
    <s v="Yes"/>
    <x v="0"/>
    <s v="No"/>
    <x v="0"/>
    <n v="86.8"/>
    <n v="1975.85"/>
    <s v="No"/>
    <n v="0"/>
    <x v="2"/>
  </r>
  <r>
    <s v="0699-NDKJM"/>
    <x v="0"/>
    <x v="0"/>
    <s v="Yes"/>
    <s v="No"/>
    <n v="57"/>
    <s v="No"/>
    <s v="No phone service"/>
    <x v="0"/>
    <s v="Yes"/>
    <s v="Yes"/>
    <s v="Yes"/>
    <s v="No"/>
    <s v="Yes"/>
    <s v="Yes"/>
    <x v="0"/>
    <s v="Yes"/>
    <x v="2"/>
    <n v="58.75"/>
    <n v="3437.45"/>
    <s v="No"/>
    <n v="0"/>
    <x v="3"/>
  </r>
  <r>
    <s v="9286-BHDQG"/>
    <x v="1"/>
    <x v="0"/>
    <s v="Yes"/>
    <s v="Yes"/>
    <n v="72"/>
    <s v="No"/>
    <s v="No phone service"/>
    <x v="0"/>
    <s v="Yes"/>
    <s v="Yes"/>
    <s v="Yes"/>
    <s v="Yes"/>
    <s v="No"/>
    <s v="No"/>
    <x v="2"/>
    <s v="No"/>
    <x v="3"/>
    <n v="45.25"/>
    <n v="3139.8"/>
    <s v="No"/>
    <n v="0"/>
    <x v="3"/>
  </r>
  <r>
    <s v="0230-WEQUW"/>
    <x v="1"/>
    <x v="0"/>
    <s v="Yes"/>
    <s v="No"/>
    <n v="66"/>
    <s v="No"/>
    <s v="No phone service"/>
    <x v="0"/>
    <s v="Yes"/>
    <s v="Yes"/>
    <s v="Yes"/>
    <s v="Yes"/>
    <s v="Yes"/>
    <s v="No"/>
    <x v="2"/>
    <s v="Yes"/>
    <x v="2"/>
    <n v="56.6"/>
    <n v="3789.2"/>
    <s v="No"/>
    <n v="0"/>
    <x v="3"/>
  </r>
  <r>
    <s v="2040-LDIWQ"/>
    <x v="1"/>
    <x v="0"/>
    <s v="Yes"/>
    <s v="Yes"/>
    <n v="65"/>
    <s v="Yes"/>
    <s v="Yes"/>
    <x v="0"/>
    <s v="No"/>
    <s v="Yes"/>
    <s v="Yes"/>
    <s v="Yes"/>
    <s v="Yes"/>
    <s v="Yes"/>
    <x v="2"/>
    <s v="Yes"/>
    <x v="2"/>
    <n v="84.2"/>
    <n v="5324.5"/>
    <s v="No"/>
    <n v="0"/>
    <x v="3"/>
  </r>
  <r>
    <s v="6496-JDSSB"/>
    <x v="0"/>
    <x v="0"/>
    <s v="No"/>
    <s v="No"/>
    <n v="8"/>
    <s v="Yes"/>
    <s v="No"/>
    <x v="1"/>
    <s v="No"/>
    <s v="No"/>
    <s v="No"/>
    <s v="No"/>
    <s v="Yes"/>
    <s v="No"/>
    <x v="0"/>
    <s v="Yes"/>
    <x v="2"/>
    <n v="80"/>
    <n v="624.6"/>
    <s v="No"/>
    <n v="0"/>
    <x v="0"/>
  </r>
  <r>
    <s v="9408-SSNVZ"/>
    <x v="0"/>
    <x v="0"/>
    <s v="No"/>
    <s v="No"/>
    <n v="4"/>
    <s v="Yes"/>
    <s v="No"/>
    <x v="1"/>
    <s v="No"/>
    <s v="No"/>
    <s v="No"/>
    <s v="No"/>
    <s v="No"/>
    <s v="No"/>
    <x v="0"/>
    <s v="Yes"/>
    <x v="0"/>
    <n v="70.150000000000006"/>
    <n v="268.35000000000002"/>
    <s v="Yes"/>
    <n v="1"/>
    <x v="0"/>
  </r>
  <r>
    <s v="4443-EMBNA"/>
    <x v="0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836.9"/>
    <s v="No"/>
    <n v="0"/>
    <x v="3"/>
  </r>
  <r>
    <s v="6469-MRVET"/>
    <x v="1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2"/>
    <n v="20.2"/>
    <s v="No"/>
    <n v="0"/>
    <x v="0"/>
  </r>
  <r>
    <s v="0742-MOABM"/>
    <x v="1"/>
    <x v="0"/>
    <s v="Yes"/>
    <s v="No"/>
    <n v="4"/>
    <s v="Yes"/>
    <s v="No"/>
    <x v="0"/>
    <s v="No"/>
    <s v="No"/>
    <s v="No"/>
    <s v="Yes"/>
    <s v="No"/>
    <s v="No"/>
    <x v="0"/>
    <s v="No"/>
    <x v="1"/>
    <n v="50.05"/>
    <n v="179.35"/>
    <s v="Yes"/>
    <n v="1"/>
    <x v="0"/>
  </r>
  <r>
    <s v="5961-VUSRV"/>
    <x v="0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350000000000001"/>
    <n v="219.35"/>
    <s v="No"/>
    <n v="0"/>
    <x v="0"/>
  </r>
  <r>
    <s v="6778-JFCMK"/>
    <x v="1"/>
    <x v="0"/>
    <s v="No"/>
    <s v="No"/>
    <n v="24"/>
    <s v="No"/>
    <s v="No phone service"/>
    <x v="0"/>
    <s v="Yes"/>
    <s v="No"/>
    <s v="No"/>
    <s v="No"/>
    <s v="Yes"/>
    <s v="Yes"/>
    <x v="1"/>
    <s v="Yes"/>
    <x v="1"/>
    <n v="50.6"/>
    <n v="1288.75"/>
    <s v="No"/>
    <n v="0"/>
    <x v="2"/>
  </r>
  <r>
    <s v="6341-JVQGF"/>
    <x v="0"/>
    <x v="0"/>
    <s v="Yes"/>
    <s v="Yes"/>
    <n v="31"/>
    <s v="Yes"/>
    <s v="No"/>
    <x v="0"/>
    <s v="Yes"/>
    <s v="No"/>
    <s v="Yes"/>
    <s v="Yes"/>
    <s v="Yes"/>
    <s v="Yes"/>
    <x v="1"/>
    <s v="Yes"/>
    <x v="1"/>
    <n v="81.150000000000006"/>
    <n v="2545.75"/>
    <s v="No"/>
    <n v="0"/>
    <x v="1"/>
  </r>
  <r>
    <s v="2232-DMLXU"/>
    <x v="0"/>
    <x v="0"/>
    <s v="Yes"/>
    <s v="No"/>
    <n v="1"/>
    <s v="Yes"/>
    <s v="No"/>
    <x v="0"/>
    <s v="No"/>
    <s v="No"/>
    <s v="No"/>
    <s v="No"/>
    <s v="Yes"/>
    <s v="No"/>
    <x v="0"/>
    <s v="No"/>
    <x v="1"/>
    <n v="55.2"/>
    <n v="55.2"/>
    <s v="Yes"/>
    <n v="1"/>
    <x v="0"/>
  </r>
  <r>
    <s v="4811-JBUVU"/>
    <x v="1"/>
    <x v="0"/>
    <s v="No"/>
    <s v="No"/>
    <n v="30"/>
    <s v="Yes"/>
    <s v="Yes"/>
    <x v="1"/>
    <s v="No"/>
    <s v="No"/>
    <s v="No"/>
    <s v="Yes"/>
    <s v="No"/>
    <s v="Yes"/>
    <x v="0"/>
    <s v="Yes"/>
    <x v="3"/>
    <n v="89.9"/>
    <n v="2723.15"/>
    <s v="No"/>
    <n v="0"/>
    <x v="1"/>
  </r>
  <r>
    <s v="0945-TSONX"/>
    <x v="0"/>
    <x v="0"/>
    <s v="Yes"/>
    <s v="Yes"/>
    <n v="47"/>
    <s v="Yes"/>
    <s v="Yes"/>
    <x v="0"/>
    <s v="Yes"/>
    <s v="Yes"/>
    <s v="No"/>
    <s v="Yes"/>
    <s v="Yes"/>
    <s v="Yes"/>
    <x v="2"/>
    <s v="Yes"/>
    <x v="3"/>
    <n v="85.3"/>
    <n v="4107.25"/>
    <s v="No"/>
    <n v="0"/>
    <x v="1"/>
  </r>
  <r>
    <s v="2651-ZCBXV"/>
    <x v="1"/>
    <x v="0"/>
    <s v="No"/>
    <s v="No"/>
    <n v="54"/>
    <s v="Yes"/>
    <s v="Yes"/>
    <x v="1"/>
    <s v="Yes"/>
    <s v="Yes"/>
    <s v="No"/>
    <s v="Yes"/>
    <s v="Yes"/>
    <s v="Yes"/>
    <x v="2"/>
    <s v="Yes"/>
    <x v="3"/>
    <n v="108"/>
    <n v="5760.65"/>
    <s v="No"/>
    <n v="0"/>
    <x v="3"/>
  </r>
  <r>
    <s v="3316-UWXUY"/>
    <x v="1"/>
    <x v="0"/>
    <s v="No"/>
    <s v="No"/>
    <n v="50"/>
    <s v="Yes"/>
    <s v="No"/>
    <x v="1"/>
    <s v="Yes"/>
    <s v="Yes"/>
    <s v="No"/>
    <s v="Yes"/>
    <s v="No"/>
    <s v="Yes"/>
    <x v="0"/>
    <s v="Yes"/>
    <x v="3"/>
    <n v="93.5"/>
    <n v="4747.5"/>
    <s v="No"/>
    <n v="0"/>
    <x v="3"/>
  </r>
  <r>
    <s v="8937-RDTHP"/>
    <x v="1"/>
    <x v="0"/>
    <s v="No"/>
    <s v="No"/>
    <n v="1"/>
    <s v="Yes"/>
    <s v="No"/>
    <x v="1"/>
    <s v="Yes"/>
    <s v="No"/>
    <s v="No"/>
    <s v="No"/>
    <s v="No"/>
    <s v="Yes"/>
    <x v="0"/>
    <s v="Yes"/>
    <x v="1"/>
    <n v="84.6"/>
    <n v="84.6"/>
    <s v="Yes"/>
    <n v="1"/>
    <x v="0"/>
  </r>
  <r>
    <s v="7083-MIOPC"/>
    <x v="0"/>
    <x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566.9"/>
    <s v="No"/>
    <n v="0"/>
    <x v="3"/>
  </r>
  <r>
    <s v="1984-GPTEH"/>
    <x v="0"/>
    <x v="0"/>
    <s v="No"/>
    <s v="No"/>
    <n v="2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15"/>
    <n v="702"/>
    <s v="No"/>
    <n v="0"/>
    <x v="1"/>
  </r>
  <r>
    <s v="1251-KRREG"/>
    <x v="1"/>
    <x v="0"/>
    <s v="No"/>
    <s v="No"/>
    <n v="2"/>
    <s v="Yes"/>
    <s v="Yes"/>
    <x v="0"/>
    <s v="No"/>
    <s v="Yes"/>
    <s v="No"/>
    <s v="No"/>
    <s v="No"/>
    <s v="No"/>
    <x v="0"/>
    <s v="Yes"/>
    <x v="1"/>
    <n v="54.4"/>
    <n v="114.1"/>
    <s v="Yes"/>
    <n v="1"/>
    <x v="0"/>
  </r>
  <r>
    <s v="0621-JFHOL"/>
    <x v="0"/>
    <x v="0"/>
    <s v="No"/>
    <s v="No"/>
    <n v="10"/>
    <s v="No"/>
    <s v="No phone service"/>
    <x v="0"/>
    <s v="No"/>
    <s v="No"/>
    <s v="No"/>
    <s v="Yes"/>
    <s v="No"/>
    <s v="No"/>
    <x v="2"/>
    <s v="Yes"/>
    <x v="1"/>
    <n v="29.6"/>
    <n v="299.05"/>
    <s v="No"/>
    <n v="0"/>
    <x v="0"/>
  </r>
  <r>
    <s v="9903-LYSAB"/>
    <x v="1"/>
    <x v="0"/>
    <s v="Yes"/>
    <s v="No"/>
    <n v="18"/>
    <s v="Yes"/>
    <s v="Yes"/>
    <x v="1"/>
    <s v="No"/>
    <s v="No"/>
    <s v="No"/>
    <s v="No"/>
    <s v="No"/>
    <s v="No"/>
    <x v="0"/>
    <s v="Yes"/>
    <x v="0"/>
    <n v="73.150000000000006"/>
    <n v="1305.95"/>
    <s v="No"/>
    <n v="0"/>
    <x v="2"/>
  </r>
  <r>
    <s v="0094-OIFMO"/>
    <x v="0"/>
    <x v="1"/>
    <s v="No"/>
    <s v="No"/>
    <n v="11"/>
    <s v="Yes"/>
    <s v="No"/>
    <x v="1"/>
    <s v="No"/>
    <s v="Yes"/>
    <s v="No"/>
    <s v="No"/>
    <s v="Yes"/>
    <s v="Yes"/>
    <x v="0"/>
    <s v="Yes"/>
    <x v="0"/>
    <n v="95"/>
    <n v="1120.3"/>
    <s v="Yes"/>
    <n v="1"/>
    <x v="0"/>
  </r>
  <r>
    <s v="9227-UAQFT"/>
    <x v="1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84.35000000000002"/>
    <s v="No"/>
    <n v="0"/>
    <x v="2"/>
  </r>
  <r>
    <s v="7301-ABVAD"/>
    <x v="0"/>
    <x v="0"/>
    <s v="No"/>
    <s v="No"/>
    <n v="72"/>
    <s v="Yes"/>
    <s v="Yes"/>
    <x v="0"/>
    <s v="No"/>
    <s v="Yes"/>
    <s v="Yes"/>
    <s v="Yes"/>
    <s v="Yes"/>
    <s v="Yes"/>
    <x v="2"/>
    <s v="No"/>
    <x v="2"/>
    <n v="86.6"/>
    <n v="6350.5"/>
    <s v="No"/>
    <n v="0"/>
    <x v="3"/>
  </r>
  <r>
    <s v="6614-FHDBO"/>
    <x v="1"/>
    <x v="0"/>
    <s v="No"/>
    <s v="No"/>
    <n v="72"/>
    <s v="Yes"/>
    <s v="Yes"/>
    <x v="1"/>
    <s v="No"/>
    <s v="Yes"/>
    <s v="Yes"/>
    <s v="Yes"/>
    <s v="Yes"/>
    <s v="Yes"/>
    <x v="2"/>
    <s v="No"/>
    <x v="2"/>
    <n v="109.2"/>
    <n v="7878.3"/>
    <s v="No"/>
    <n v="0"/>
    <x v="3"/>
  </r>
  <r>
    <s v="7576-ASEJU"/>
    <x v="0"/>
    <x v="0"/>
    <s v="Yes"/>
    <s v="Yes"/>
    <n v="41"/>
    <s v="Yes"/>
    <s v="No"/>
    <x v="0"/>
    <s v="Yes"/>
    <s v="No"/>
    <s v="No"/>
    <s v="Yes"/>
    <s v="Yes"/>
    <s v="Yes"/>
    <x v="1"/>
    <s v="Yes"/>
    <x v="3"/>
    <n v="74.7"/>
    <n v="3187.65"/>
    <s v="No"/>
    <n v="0"/>
    <x v="1"/>
  </r>
  <r>
    <s v="9058-HRZSV"/>
    <x v="0"/>
    <x v="1"/>
    <s v="Yes"/>
    <s v="No"/>
    <n v="65"/>
    <s v="Yes"/>
    <s v="No"/>
    <x v="1"/>
    <s v="Yes"/>
    <s v="Yes"/>
    <s v="Yes"/>
    <s v="No"/>
    <s v="No"/>
    <s v="Yes"/>
    <x v="0"/>
    <s v="No"/>
    <x v="0"/>
    <n v="94.4"/>
    <n v="6126.15"/>
    <s v="No"/>
    <n v="0"/>
    <x v="3"/>
  </r>
  <r>
    <s v="4522-AKYLR"/>
    <x v="0"/>
    <x v="1"/>
    <s v="No"/>
    <s v="No"/>
    <n v="13"/>
    <s v="Yes"/>
    <s v="No"/>
    <x v="0"/>
    <s v="No"/>
    <s v="Yes"/>
    <s v="Yes"/>
    <s v="No"/>
    <s v="No"/>
    <s v="No"/>
    <x v="0"/>
    <s v="Yes"/>
    <x v="0"/>
    <n v="54.8"/>
    <n v="731.3"/>
    <s v="No"/>
    <n v="0"/>
    <x v="2"/>
  </r>
  <r>
    <s v="0221-WMXNQ"/>
    <x v="1"/>
    <x v="1"/>
    <s v="No"/>
    <s v="No"/>
    <n v="4"/>
    <s v="Yes"/>
    <s v="No"/>
    <x v="1"/>
    <s v="Yes"/>
    <s v="No"/>
    <s v="No"/>
    <s v="No"/>
    <s v="No"/>
    <s v="No"/>
    <x v="0"/>
    <s v="No"/>
    <x v="0"/>
    <n v="75.349999999999994"/>
    <n v="273.39999999999998"/>
    <s v="No"/>
    <n v="0"/>
    <x v="0"/>
  </r>
  <r>
    <s v="0303-UNCIP"/>
    <x v="1"/>
    <x v="0"/>
    <s v="No"/>
    <s v="No"/>
    <n v="41"/>
    <s v="Yes"/>
    <s v="Yes"/>
    <x v="0"/>
    <s v="No"/>
    <s v="No"/>
    <s v="Yes"/>
    <s v="No"/>
    <s v="No"/>
    <s v="Yes"/>
    <x v="1"/>
    <s v="No"/>
    <x v="1"/>
    <n v="65"/>
    <n v="2531.8000000000002"/>
    <s v="No"/>
    <n v="0"/>
    <x v="1"/>
  </r>
  <r>
    <s v="9947-OTFQU"/>
    <x v="1"/>
    <x v="1"/>
    <s v="No"/>
    <s v="No"/>
    <n v="15"/>
    <s v="Yes"/>
    <s v="No"/>
    <x v="1"/>
    <s v="No"/>
    <s v="Yes"/>
    <s v="No"/>
    <s v="No"/>
    <s v="No"/>
    <s v="No"/>
    <x v="0"/>
    <s v="Yes"/>
    <x v="0"/>
    <n v="74.400000000000006"/>
    <n v="1074.3"/>
    <s v="Yes"/>
    <n v="1"/>
    <x v="2"/>
  </r>
  <r>
    <s v="0322-YINQP"/>
    <x v="1"/>
    <x v="0"/>
    <s v="No"/>
    <s v="No"/>
    <n v="1"/>
    <s v="Yes"/>
    <s v="No"/>
    <x v="0"/>
    <s v="Yes"/>
    <s v="No"/>
    <s v="No"/>
    <s v="No"/>
    <s v="No"/>
    <s v="No"/>
    <x v="0"/>
    <s v="Yes"/>
    <x v="1"/>
    <n v="48.55"/>
    <n v="48.55"/>
    <s v="Yes"/>
    <n v="1"/>
    <x v="0"/>
  </r>
  <r>
    <s v="0959-WHOKV"/>
    <x v="1"/>
    <x v="0"/>
    <s v="No"/>
    <s v="No"/>
    <n v="42"/>
    <s v="Yes"/>
    <s v="Yes"/>
    <x v="1"/>
    <s v="Yes"/>
    <s v="Yes"/>
    <s v="Yes"/>
    <s v="No"/>
    <s v="No"/>
    <s v="Yes"/>
    <x v="1"/>
    <s v="Yes"/>
    <x v="0"/>
    <n v="99"/>
    <n v="4298.45"/>
    <s v="No"/>
    <n v="0"/>
    <x v="1"/>
  </r>
  <r>
    <s v="4075-JFPGR"/>
    <x v="0"/>
    <x v="0"/>
    <s v="Yes"/>
    <s v="No"/>
    <n v="51"/>
    <s v="Yes"/>
    <s v="No"/>
    <x v="1"/>
    <s v="Yes"/>
    <s v="Yes"/>
    <s v="Yes"/>
    <s v="No"/>
    <s v="Yes"/>
    <s v="No"/>
    <x v="1"/>
    <s v="Yes"/>
    <x v="0"/>
    <n v="93.5"/>
    <n v="4619.55"/>
    <s v="No"/>
    <n v="0"/>
    <x v="3"/>
  </r>
  <r>
    <s v="4629-NRXKX"/>
    <x v="0"/>
    <x v="0"/>
    <s v="Yes"/>
    <s v="Yes"/>
    <n v="2"/>
    <s v="Yes"/>
    <s v="No"/>
    <x v="1"/>
    <s v="No"/>
    <s v="No"/>
    <s v="No"/>
    <s v="No"/>
    <s v="No"/>
    <s v="No"/>
    <x v="0"/>
    <s v="No"/>
    <x v="0"/>
    <n v="70.400000000000006"/>
    <n v="147.15"/>
    <s v="Yes"/>
    <n v="1"/>
    <x v="0"/>
  </r>
  <r>
    <s v="9514-JDSKI"/>
    <x v="1"/>
    <x v="1"/>
    <s v="Yes"/>
    <s v="No"/>
    <n v="1"/>
    <s v="No"/>
    <s v="No phone service"/>
    <x v="0"/>
    <s v="No"/>
    <s v="Yes"/>
    <s v="No"/>
    <s v="No"/>
    <s v="Yes"/>
    <s v="No"/>
    <x v="0"/>
    <s v="No"/>
    <x v="0"/>
    <n v="40.200000000000003"/>
    <n v="40.200000000000003"/>
    <s v="Yes"/>
    <n v="1"/>
    <x v="0"/>
  </r>
  <r>
    <s v="3282-ZISZV"/>
    <x v="1"/>
    <x v="0"/>
    <s v="No"/>
    <s v="Yes"/>
    <n v="32"/>
    <s v="Yes"/>
    <s v="Yes"/>
    <x v="0"/>
    <s v="No"/>
    <s v="Yes"/>
    <s v="Yes"/>
    <s v="Yes"/>
    <s v="Yes"/>
    <s v="Yes"/>
    <x v="1"/>
    <s v="No"/>
    <x v="3"/>
    <n v="83.7"/>
    <n v="2633.3"/>
    <s v="No"/>
    <n v="0"/>
    <x v="1"/>
  </r>
  <r>
    <s v="3675-YDUPJ"/>
    <x v="1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193.05"/>
    <s v="No"/>
    <n v="0"/>
    <x v="0"/>
  </r>
  <r>
    <s v="4111-BNXIF"/>
    <x v="0"/>
    <x v="0"/>
    <s v="Yes"/>
    <s v="Yes"/>
    <n v="67"/>
    <s v="No"/>
    <s v="No phone service"/>
    <x v="0"/>
    <s v="No"/>
    <s v="Yes"/>
    <s v="Yes"/>
    <s v="Yes"/>
    <s v="Yes"/>
    <s v="Yes"/>
    <x v="2"/>
    <s v="Yes"/>
    <x v="0"/>
    <n v="59.55"/>
    <n v="4103.8999999999996"/>
    <s v="No"/>
    <n v="0"/>
    <x v="3"/>
  </r>
  <r>
    <s v="7017-VFHAY"/>
    <x v="0"/>
    <x v="0"/>
    <s v="Yes"/>
    <s v="Yes"/>
    <n v="61"/>
    <s v="Yes"/>
    <s v="Yes"/>
    <x v="1"/>
    <s v="Yes"/>
    <s v="Yes"/>
    <s v="Yes"/>
    <s v="Yes"/>
    <s v="Yes"/>
    <s v="Yes"/>
    <x v="2"/>
    <s v="No"/>
    <x v="3"/>
    <n v="115.1"/>
    <n v="7008.15"/>
    <s v="No"/>
    <n v="0"/>
    <x v="3"/>
  </r>
  <r>
    <s v="6655-LHBYW"/>
    <x v="1"/>
    <x v="0"/>
    <s v="No"/>
    <s v="No"/>
    <n v="50"/>
    <s v="Yes"/>
    <s v="Yes"/>
    <x v="1"/>
    <s v="Yes"/>
    <s v="Yes"/>
    <s v="Yes"/>
    <s v="Yes"/>
    <s v="Yes"/>
    <s v="Yes"/>
    <x v="1"/>
    <s v="No"/>
    <x v="3"/>
    <n v="114.35"/>
    <n v="5791.1"/>
    <s v="No"/>
    <n v="0"/>
    <x v="3"/>
  </r>
  <r>
    <s v="4959-JOSRX"/>
    <x v="0"/>
    <x v="0"/>
    <s v="Yes"/>
    <s v="No"/>
    <n v="2"/>
    <s v="Yes"/>
    <s v="No"/>
    <x v="0"/>
    <s v="No"/>
    <s v="No"/>
    <s v="No"/>
    <s v="No"/>
    <s v="No"/>
    <s v="No"/>
    <x v="0"/>
    <s v="Yes"/>
    <x v="3"/>
    <n v="44.6"/>
    <n v="80.55"/>
    <s v="Yes"/>
    <n v="1"/>
    <x v="0"/>
  </r>
  <r>
    <s v="5046-NUHWD"/>
    <x v="0"/>
    <x v="1"/>
    <s v="Yes"/>
    <s v="No"/>
    <n v="29"/>
    <s v="No"/>
    <s v="No phone service"/>
    <x v="0"/>
    <s v="Yes"/>
    <s v="No"/>
    <s v="Yes"/>
    <s v="No"/>
    <s v="No"/>
    <s v="Yes"/>
    <x v="0"/>
    <s v="Yes"/>
    <x v="0"/>
    <n v="45"/>
    <n v="1228.6500000000001"/>
    <s v="No"/>
    <n v="0"/>
    <x v="1"/>
  </r>
  <r>
    <s v="7273-TEFQD"/>
    <x v="1"/>
    <x v="1"/>
    <s v="No"/>
    <s v="No"/>
    <n v="3"/>
    <s v="No"/>
    <s v="No phone service"/>
    <x v="0"/>
    <s v="No"/>
    <s v="No"/>
    <s v="Yes"/>
    <s v="No"/>
    <s v="No"/>
    <s v="Yes"/>
    <x v="0"/>
    <s v="Yes"/>
    <x v="0"/>
    <n v="41.15"/>
    <n v="132.19999999999999"/>
    <s v="Yes"/>
    <n v="1"/>
    <x v="0"/>
  </r>
  <r>
    <s v="3606-TWKGI"/>
    <x v="1"/>
    <x v="1"/>
    <s v="No"/>
    <s v="No"/>
    <n v="13"/>
    <s v="Yes"/>
    <s v="Yes"/>
    <x v="1"/>
    <s v="No"/>
    <s v="Yes"/>
    <s v="Yes"/>
    <s v="No"/>
    <s v="Yes"/>
    <s v="Yes"/>
    <x v="0"/>
    <s v="Yes"/>
    <x v="0"/>
    <n v="106.9"/>
    <n v="1364.3"/>
    <s v="Yes"/>
    <n v="1"/>
    <x v="2"/>
  </r>
  <r>
    <s v="7529-ZDFXI"/>
    <x v="1"/>
    <x v="1"/>
    <s v="Yes"/>
    <s v="No"/>
    <n v="57"/>
    <s v="Yes"/>
    <s v="Yes"/>
    <x v="1"/>
    <s v="No"/>
    <s v="Yes"/>
    <s v="No"/>
    <s v="No"/>
    <s v="No"/>
    <s v="Yes"/>
    <x v="0"/>
    <s v="Yes"/>
    <x v="0"/>
    <n v="89.85"/>
    <n v="4925.3500000000004"/>
    <s v="No"/>
    <n v="0"/>
    <x v="3"/>
  </r>
  <r>
    <s v="7605-BDWDC"/>
    <x v="0"/>
    <x v="0"/>
    <s v="No"/>
    <s v="No"/>
    <n v="31"/>
    <s v="No"/>
    <s v="No phone service"/>
    <x v="0"/>
    <s v="Yes"/>
    <s v="Yes"/>
    <s v="No"/>
    <s v="Yes"/>
    <s v="No"/>
    <s v="Yes"/>
    <x v="2"/>
    <s v="Yes"/>
    <x v="2"/>
    <n v="49.85"/>
    <n v="1520.1"/>
    <s v="No"/>
    <n v="0"/>
    <x v="1"/>
  </r>
  <r>
    <s v="1950-KSVVJ"/>
    <x v="0"/>
    <x v="0"/>
    <s v="Yes"/>
    <s v="No"/>
    <n v="45"/>
    <s v="Yes"/>
    <s v="Yes"/>
    <x v="1"/>
    <s v="Yes"/>
    <s v="Yes"/>
    <s v="Yes"/>
    <s v="Yes"/>
    <s v="Yes"/>
    <s v="Yes"/>
    <x v="1"/>
    <s v="No"/>
    <x v="1"/>
    <n v="113.3"/>
    <n v="5032.25"/>
    <s v="No"/>
    <n v="0"/>
    <x v="1"/>
  </r>
  <r>
    <s v="0123-CRBRT"/>
    <x v="0"/>
    <x v="0"/>
    <s v="Yes"/>
    <s v="Yes"/>
    <n v="61"/>
    <s v="Yes"/>
    <s v="Yes"/>
    <x v="0"/>
    <s v="Yes"/>
    <s v="Yes"/>
    <s v="Yes"/>
    <s v="Yes"/>
    <s v="Yes"/>
    <s v="Yes"/>
    <x v="2"/>
    <s v="No"/>
    <x v="1"/>
    <n v="88.1"/>
    <n v="5526.75"/>
    <s v="No"/>
    <n v="0"/>
    <x v="3"/>
  </r>
  <r>
    <s v="6292-TOSSS"/>
    <x v="1"/>
    <x v="0"/>
    <s v="No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9"/>
    <n v="1195.25"/>
    <s v="No"/>
    <n v="0"/>
    <x v="3"/>
  </r>
  <r>
    <s v="3197-ARFOY"/>
    <x v="0"/>
    <x v="1"/>
    <s v="No"/>
    <s v="No"/>
    <n v="19"/>
    <s v="Yes"/>
    <s v="No"/>
    <x v="1"/>
    <s v="Yes"/>
    <s v="Yes"/>
    <s v="No"/>
    <s v="Yes"/>
    <s v="Yes"/>
    <s v="Yes"/>
    <x v="0"/>
    <s v="Yes"/>
    <x v="1"/>
    <n v="105"/>
    <n v="2007.25"/>
    <s v="No"/>
    <n v="0"/>
    <x v="2"/>
  </r>
  <r>
    <s v="6323-AYBRX"/>
    <x v="1"/>
    <x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99.5999999999999"/>
    <s v="Yes"/>
    <n v="1"/>
    <x v="3"/>
  </r>
  <r>
    <s v="7014-ZZXAW"/>
    <x v="0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25"/>
    <n v="1732.95"/>
    <s v="No"/>
    <n v="0"/>
    <x v="3"/>
  </r>
  <r>
    <s v="4385-GZQXV"/>
    <x v="0"/>
    <x v="1"/>
    <s v="No"/>
    <s v="No"/>
    <n v="16"/>
    <s v="Yes"/>
    <s v="No"/>
    <x v="1"/>
    <s v="No"/>
    <s v="No"/>
    <s v="No"/>
    <s v="Yes"/>
    <s v="Yes"/>
    <s v="Yes"/>
    <x v="0"/>
    <s v="Yes"/>
    <x v="0"/>
    <n v="94.45"/>
    <n v="1511.2"/>
    <s v="Yes"/>
    <n v="1"/>
    <x v="2"/>
  </r>
  <r>
    <s v="7633-MVPUY"/>
    <x v="1"/>
    <x v="0"/>
    <s v="Yes"/>
    <s v="No"/>
    <n v="57"/>
    <s v="Yes"/>
    <s v="No"/>
    <x v="0"/>
    <s v="Yes"/>
    <s v="Yes"/>
    <s v="No"/>
    <s v="Yes"/>
    <s v="No"/>
    <s v="No"/>
    <x v="2"/>
    <s v="Yes"/>
    <x v="0"/>
    <n v="59.75"/>
    <n v="3450.15"/>
    <s v="No"/>
    <n v="0"/>
    <x v="3"/>
  </r>
  <r>
    <s v="6366-ZGQGL"/>
    <x v="1"/>
    <x v="0"/>
    <s v="No"/>
    <s v="No"/>
    <n v="1"/>
    <s v="No"/>
    <s v="No phone service"/>
    <x v="0"/>
    <s v="No"/>
    <s v="No"/>
    <s v="No"/>
    <s v="No"/>
    <s v="No"/>
    <s v="No"/>
    <x v="0"/>
    <s v="No"/>
    <x v="2"/>
    <n v="24.8"/>
    <n v="24.8"/>
    <s v="Yes"/>
    <n v="1"/>
    <x v="0"/>
  </r>
  <r>
    <s v="4716-HHKQH"/>
    <x v="1"/>
    <x v="1"/>
    <s v="Yes"/>
    <s v="No"/>
    <n v="20"/>
    <s v="Yes"/>
    <s v="Yes"/>
    <x v="1"/>
    <s v="No"/>
    <s v="Yes"/>
    <s v="No"/>
    <s v="Yes"/>
    <s v="Yes"/>
    <s v="Yes"/>
    <x v="0"/>
    <s v="No"/>
    <x v="0"/>
    <n v="107.05"/>
    <n v="2172.0500000000002"/>
    <s v="No"/>
    <n v="0"/>
    <x v="2"/>
  </r>
  <r>
    <s v="5940-AHUHD"/>
    <x v="1"/>
    <x v="0"/>
    <s v="No"/>
    <s v="No"/>
    <n v="1"/>
    <s v="Yes"/>
    <s v="No"/>
    <x v="1"/>
    <s v="No"/>
    <s v="No"/>
    <s v="No"/>
    <s v="No"/>
    <s v="No"/>
    <s v="No"/>
    <x v="0"/>
    <s v="No"/>
    <x v="1"/>
    <n v="70.599999999999994"/>
    <n v="70.599999999999994"/>
    <s v="Yes"/>
    <n v="1"/>
    <x v="0"/>
  </r>
  <r>
    <s v="6432-TWQLB"/>
    <x v="1"/>
    <x v="0"/>
    <s v="Yes"/>
    <s v="No"/>
    <n v="5"/>
    <s v="Yes"/>
    <s v="Yes"/>
    <x v="1"/>
    <s v="No"/>
    <s v="Yes"/>
    <s v="No"/>
    <s v="Yes"/>
    <s v="No"/>
    <s v="No"/>
    <x v="0"/>
    <s v="Yes"/>
    <x v="0"/>
    <n v="85.4"/>
    <n v="401.1"/>
    <s v="Yes"/>
    <n v="1"/>
    <x v="0"/>
  </r>
  <r>
    <s v="4484-GLZOU"/>
    <x v="0"/>
    <x v="0"/>
    <s v="Yes"/>
    <s v="No"/>
    <n v="52"/>
    <s v="Yes"/>
    <s v="Yes"/>
    <x v="1"/>
    <s v="No"/>
    <s v="Yes"/>
    <s v="Yes"/>
    <s v="No"/>
    <s v="Yes"/>
    <s v="Yes"/>
    <x v="0"/>
    <s v="Yes"/>
    <x v="0"/>
    <n v="105.05"/>
    <n v="5624.85"/>
    <s v="Yes"/>
    <n v="1"/>
    <x v="3"/>
  </r>
  <r>
    <s v="3179-GBRWV"/>
    <x v="1"/>
    <x v="1"/>
    <s v="Yes"/>
    <s v="No"/>
    <n v="21"/>
    <s v="Yes"/>
    <s v="No"/>
    <x v="0"/>
    <s v="Yes"/>
    <s v="Yes"/>
    <s v="No"/>
    <s v="No"/>
    <s v="No"/>
    <s v="Yes"/>
    <x v="0"/>
    <s v="Yes"/>
    <x v="2"/>
    <n v="64.95"/>
    <n v="1339.8"/>
    <s v="No"/>
    <n v="0"/>
    <x v="2"/>
  </r>
  <r>
    <s v="8645-KWHJO"/>
    <x v="1"/>
    <x v="0"/>
    <s v="No"/>
    <s v="No"/>
    <n v="14"/>
    <s v="No"/>
    <s v="No phone service"/>
    <x v="0"/>
    <s v="No"/>
    <s v="No"/>
    <s v="Yes"/>
    <s v="Yes"/>
    <s v="Yes"/>
    <s v="Yes"/>
    <x v="0"/>
    <s v="Yes"/>
    <x v="0"/>
    <n v="55"/>
    <n v="771.95"/>
    <s v="No"/>
    <n v="0"/>
    <x v="2"/>
  </r>
  <r>
    <s v="4130-MZLCC"/>
    <x v="0"/>
    <x v="0"/>
    <s v="No"/>
    <s v="No"/>
    <n v="5"/>
    <s v="Yes"/>
    <s v="No"/>
    <x v="0"/>
    <s v="No"/>
    <s v="Yes"/>
    <s v="No"/>
    <s v="No"/>
    <s v="No"/>
    <s v="No"/>
    <x v="0"/>
    <s v="No"/>
    <x v="2"/>
    <n v="50.55"/>
    <n v="244.75"/>
    <s v="No"/>
    <n v="0"/>
    <x v="0"/>
  </r>
  <r>
    <s v="0314-TKOSI"/>
    <x v="0"/>
    <x v="0"/>
    <s v="No"/>
    <s v="No"/>
    <n v="6"/>
    <s v="Yes"/>
    <s v="No"/>
    <x v="0"/>
    <s v="Yes"/>
    <s v="Yes"/>
    <s v="No"/>
    <s v="No"/>
    <s v="No"/>
    <s v="No"/>
    <x v="0"/>
    <s v="No"/>
    <x v="1"/>
    <n v="55.15"/>
    <n v="322.89999999999998"/>
    <s v="No"/>
    <n v="0"/>
    <x v="0"/>
  </r>
  <r>
    <s v="8229-MYEJZ"/>
    <x v="0"/>
    <x v="0"/>
    <s v="No"/>
    <s v="No"/>
    <n v="10"/>
    <s v="Yes"/>
    <s v="No"/>
    <x v="0"/>
    <s v="No"/>
    <s v="Yes"/>
    <s v="No"/>
    <s v="No"/>
    <s v="No"/>
    <s v="No"/>
    <x v="0"/>
    <s v="No"/>
    <x v="0"/>
    <n v="51.2"/>
    <n v="498.25"/>
    <s v="No"/>
    <n v="0"/>
    <x v="0"/>
  </r>
  <r>
    <s v="2080-SRCDE"/>
    <x v="0"/>
    <x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4"/>
    <n v="25.4"/>
    <s v="No"/>
    <n v="0"/>
    <x v="0"/>
  </r>
  <r>
    <s v="9577-WJVCQ"/>
    <x v="0"/>
    <x v="0"/>
    <s v="No"/>
    <s v="No"/>
    <n v="68"/>
    <s v="Yes"/>
    <s v="Yes"/>
    <x v="0"/>
    <s v="Yes"/>
    <s v="No"/>
    <s v="No"/>
    <s v="No"/>
    <s v="No"/>
    <s v="No"/>
    <x v="0"/>
    <s v="No"/>
    <x v="1"/>
    <n v="54.45"/>
    <n v="3687.75"/>
    <s v="No"/>
    <n v="0"/>
    <x v="3"/>
  </r>
  <r>
    <s v="9512-UIBFX"/>
    <x v="1"/>
    <x v="0"/>
    <s v="Yes"/>
    <s v="Yes"/>
    <n v="18"/>
    <s v="Yes"/>
    <s v="No"/>
    <x v="1"/>
    <s v="No"/>
    <s v="No"/>
    <s v="Yes"/>
    <s v="No"/>
    <s v="Yes"/>
    <s v="Yes"/>
    <x v="0"/>
    <s v="No"/>
    <x v="1"/>
    <n v="95.15"/>
    <n v="1779.95"/>
    <s v="Yes"/>
    <n v="1"/>
    <x v="2"/>
  </r>
  <r>
    <s v="6202-DYYFX"/>
    <x v="0"/>
    <x v="0"/>
    <s v="No"/>
    <s v="No"/>
    <n v="22"/>
    <s v="Yes"/>
    <s v="Yes"/>
    <x v="1"/>
    <s v="No"/>
    <s v="No"/>
    <s v="No"/>
    <s v="No"/>
    <s v="No"/>
    <s v="No"/>
    <x v="1"/>
    <s v="Yes"/>
    <x v="3"/>
    <n v="76"/>
    <n v="1783.6"/>
    <s v="No"/>
    <n v="0"/>
    <x v="2"/>
  </r>
  <r>
    <s v="3808-HFKDE"/>
    <x v="0"/>
    <x v="0"/>
    <s v="No"/>
    <s v="No"/>
    <n v="20"/>
    <s v="Yes"/>
    <s v="No"/>
    <x v="0"/>
    <s v="No"/>
    <s v="No"/>
    <s v="No"/>
    <s v="No"/>
    <s v="No"/>
    <s v="No"/>
    <x v="0"/>
    <s v="Yes"/>
    <x v="0"/>
    <n v="44.35"/>
    <n v="927.15"/>
    <s v="No"/>
    <n v="0"/>
    <x v="2"/>
  </r>
  <r>
    <s v="5583-SXDAG"/>
    <x v="1"/>
    <x v="0"/>
    <s v="Yes"/>
    <s v="No"/>
    <n v="1"/>
    <s v="Yes"/>
    <s v="No"/>
    <x v="1"/>
    <s v="No"/>
    <s v="No"/>
    <s v="No"/>
    <s v="No"/>
    <s v="No"/>
    <s v="No"/>
    <x v="0"/>
    <s v="No"/>
    <x v="0"/>
    <n v="70"/>
    <n v="70"/>
    <s v="Yes"/>
    <n v="1"/>
    <x v="0"/>
  </r>
  <r>
    <s v="3488-PGMQJ"/>
    <x v="1"/>
    <x v="1"/>
    <s v="No"/>
    <s v="No"/>
    <n v="8"/>
    <s v="Yes"/>
    <s v="No"/>
    <x v="1"/>
    <s v="No"/>
    <s v="Yes"/>
    <s v="No"/>
    <s v="No"/>
    <s v="No"/>
    <s v="No"/>
    <x v="0"/>
    <s v="Yes"/>
    <x v="0"/>
    <n v="74.5"/>
    <n v="606.54999999999995"/>
    <s v="Yes"/>
    <n v="1"/>
    <x v="0"/>
  </r>
  <r>
    <s v="3580-REOAC"/>
    <x v="1"/>
    <x v="0"/>
    <s v="No"/>
    <s v="No"/>
    <n v="10"/>
    <s v="Yes"/>
    <s v="No"/>
    <x v="0"/>
    <s v="No"/>
    <s v="No"/>
    <s v="No"/>
    <s v="No"/>
    <s v="No"/>
    <s v="No"/>
    <x v="0"/>
    <s v="Yes"/>
    <x v="3"/>
    <n v="44.85"/>
    <n v="435.4"/>
    <s v="Yes"/>
    <n v="1"/>
    <x v="0"/>
  </r>
  <r>
    <s v="7534-BFESC"/>
    <x v="1"/>
    <x v="1"/>
    <s v="No"/>
    <s v="No"/>
    <n v="24"/>
    <s v="Yes"/>
    <s v="Yes"/>
    <x v="1"/>
    <s v="No"/>
    <s v="No"/>
    <s v="No"/>
    <s v="No"/>
    <s v="No"/>
    <s v="No"/>
    <x v="0"/>
    <s v="Yes"/>
    <x v="0"/>
    <n v="76.099999999999994"/>
    <n v="1712.7"/>
    <s v="Yes"/>
    <n v="1"/>
    <x v="2"/>
  </r>
  <r>
    <s v="3727-OWVYD"/>
    <x v="1"/>
    <x v="0"/>
    <s v="No"/>
    <s v="No"/>
    <n v="35"/>
    <s v="Yes"/>
    <s v="No"/>
    <x v="0"/>
    <s v="Yes"/>
    <s v="Yes"/>
    <s v="Yes"/>
    <s v="No"/>
    <s v="No"/>
    <s v="No"/>
    <x v="1"/>
    <s v="No"/>
    <x v="1"/>
    <n v="61.2"/>
    <n v="2021.2"/>
    <s v="No"/>
    <n v="0"/>
    <x v="1"/>
  </r>
  <r>
    <s v="2294-SALNE"/>
    <x v="1"/>
    <x v="0"/>
    <s v="Yes"/>
    <s v="Yes"/>
    <n v="23"/>
    <s v="Yes"/>
    <s v="No"/>
    <x v="1"/>
    <s v="No"/>
    <s v="Yes"/>
    <s v="Yes"/>
    <s v="Yes"/>
    <s v="No"/>
    <s v="No"/>
    <x v="1"/>
    <s v="No"/>
    <x v="1"/>
    <n v="86.8"/>
    <n v="1940.8"/>
    <s v="No"/>
    <n v="0"/>
    <x v="2"/>
  </r>
  <r>
    <s v="4847-TAJYI"/>
    <x v="0"/>
    <x v="1"/>
    <s v="No"/>
    <s v="No"/>
    <n v="6"/>
    <s v="Yes"/>
    <s v="No"/>
    <x v="1"/>
    <s v="No"/>
    <s v="No"/>
    <s v="No"/>
    <s v="No"/>
    <s v="Yes"/>
    <s v="Yes"/>
    <x v="0"/>
    <s v="Yes"/>
    <x v="0"/>
    <n v="89.35"/>
    <n v="567.79999999999995"/>
    <s v="No"/>
    <n v="0"/>
    <x v="0"/>
  </r>
  <r>
    <s v="1563-IWQEX"/>
    <x v="0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220.35"/>
    <s v="No"/>
    <n v="0"/>
    <x v="0"/>
  </r>
  <r>
    <s v="8203-XJZRC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s v="No"/>
    <n v="0"/>
    <x v="0"/>
  </r>
  <r>
    <s v="6556-DBKZF"/>
    <x v="0"/>
    <x v="0"/>
    <s v="Yes"/>
    <s v="Yes"/>
    <n v="71"/>
    <s v="Yes"/>
    <s v="No"/>
    <x v="1"/>
    <s v="No"/>
    <s v="No"/>
    <s v="Yes"/>
    <s v="No"/>
    <s v="No"/>
    <s v="No"/>
    <x v="2"/>
    <s v="No"/>
    <x v="0"/>
    <n v="76.05"/>
    <n v="5436.45"/>
    <s v="No"/>
    <n v="0"/>
    <x v="3"/>
  </r>
  <r>
    <s v="6851-WEFYX"/>
    <x v="1"/>
    <x v="1"/>
    <s v="Yes"/>
    <s v="No"/>
    <n v="35"/>
    <s v="Yes"/>
    <s v="Yes"/>
    <x v="1"/>
    <s v="No"/>
    <s v="No"/>
    <s v="Yes"/>
    <s v="No"/>
    <s v="Yes"/>
    <s v="Yes"/>
    <x v="0"/>
    <s v="Yes"/>
    <x v="0"/>
    <n v="100.8"/>
    <n v="3437.5"/>
    <s v="No"/>
    <n v="0"/>
    <x v="1"/>
  </r>
  <r>
    <s v="2985-JUUBZ"/>
    <x v="1"/>
    <x v="0"/>
    <s v="Yes"/>
    <s v="Yes"/>
    <n v="40"/>
    <s v="Yes"/>
    <s v="Yes"/>
    <x v="0"/>
    <s v="No"/>
    <s v="No"/>
    <s v="Yes"/>
    <s v="No"/>
    <s v="Yes"/>
    <s v="Yes"/>
    <x v="0"/>
    <s v="Yes"/>
    <x v="0"/>
    <n v="74.55"/>
    <n v="3015.75"/>
    <s v="No"/>
    <n v="0"/>
    <x v="1"/>
  </r>
  <r>
    <s v="6390-DSAZX"/>
    <x v="0"/>
    <x v="0"/>
    <s v="No"/>
    <s v="Yes"/>
    <n v="1"/>
    <s v="Yes"/>
    <s v="No"/>
    <x v="1"/>
    <s v="Yes"/>
    <s v="No"/>
    <s v="No"/>
    <s v="No"/>
    <s v="No"/>
    <s v="No"/>
    <x v="0"/>
    <s v="Yes"/>
    <x v="1"/>
    <n v="73.599999999999994"/>
    <n v="73.599999999999994"/>
    <s v="Yes"/>
    <n v="1"/>
    <x v="0"/>
  </r>
  <r>
    <s v="0895-LMRSF"/>
    <x v="1"/>
    <x v="0"/>
    <s v="No"/>
    <s v="No"/>
    <n v="23"/>
    <s v="Yes"/>
    <s v="No"/>
    <x v="0"/>
    <s v="No"/>
    <s v="No"/>
    <s v="No"/>
    <s v="No"/>
    <s v="Yes"/>
    <s v="Yes"/>
    <x v="1"/>
    <s v="Yes"/>
    <x v="2"/>
    <n v="64.900000000000006"/>
    <n v="1509.8"/>
    <s v="No"/>
    <n v="0"/>
    <x v="2"/>
  </r>
  <r>
    <s v="8098-LLAZX"/>
    <x v="0"/>
    <x v="1"/>
    <s v="No"/>
    <s v="No"/>
    <n v="4"/>
    <s v="Yes"/>
    <s v="Yes"/>
    <x v="1"/>
    <s v="No"/>
    <s v="No"/>
    <s v="No"/>
    <s v="No"/>
    <s v="Yes"/>
    <s v="Yes"/>
    <x v="0"/>
    <s v="Yes"/>
    <x v="0"/>
    <n v="95.45"/>
    <n v="396.1"/>
    <s v="Yes"/>
    <n v="1"/>
    <x v="0"/>
  </r>
  <r>
    <s v="8266-VBFQL"/>
    <x v="1"/>
    <x v="0"/>
    <s v="No"/>
    <s v="No"/>
    <n v="4"/>
    <s v="Yes"/>
    <s v="No"/>
    <x v="1"/>
    <s v="No"/>
    <s v="No"/>
    <s v="Yes"/>
    <s v="Yes"/>
    <s v="No"/>
    <s v="Yes"/>
    <x v="0"/>
    <s v="Yes"/>
    <x v="0"/>
    <n v="90.4"/>
    <n v="356.65"/>
    <s v="No"/>
    <n v="0"/>
    <x v="0"/>
  </r>
  <r>
    <s v="8181-YHCMF"/>
    <x v="0"/>
    <x v="0"/>
    <s v="Yes"/>
    <s v="Yes"/>
    <n v="68"/>
    <s v="No"/>
    <s v="No phone service"/>
    <x v="0"/>
    <s v="No"/>
    <s v="Yes"/>
    <s v="Yes"/>
    <s v="Yes"/>
    <s v="Yes"/>
    <s v="Yes"/>
    <x v="2"/>
    <s v="No"/>
    <x v="3"/>
    <n v="60.3"/>
    <n v="4109"/>
    <s v="No"/>
    <n v="0"/>
    <x v="3"/>
  </r>
  <r>
    <s v="2240-HSJQD"/>
    <x v="1"/>
    <x v="0"/>
    <s v="No"/>
    <s v="Yes"/>
    <n v="38"/>
    <s v="Yes"/>
    <s v="Yes"/>
    <x v="1"/>
    <s v="No"/>
    <s v="Yes"/>
    <s v="No"/>
    <s v="No"/>
    <s v="No"/>
    <s v="No"/>
    <x v="0"/>
    <s v="Yes"/>
    <x v="1"/>
    <n v="81.849999999999994"/>
    <n v="3141.7"/>
    <s v="No"/>
    <n v="0"/>
    <x v="1"/>
  </r>
  <r>
    <s v="1248-DYXUB"/>
    <x v="1"/>
    <x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8"/>
    <n v="1229.0999999999999"/>
    <s v="No"/>
    <n v="0"/>
    <x v="3"/>
  </r>
  <r>
    <s v="0265-EDXBD"/>
    <x v="1"/>
    <x v="1"/>
    <s v="Yes"/>
    <s v="No"/>
    <n v="32"/>
    <s v="Yes"/>
    <s v="Yes"/>
    <x v="1"/>
    <s v="No"/>
    <s v="No"/>
    <s v="No"/>
    <s v="No"/>
    <s v="No"/>
    <s v="No"/>
    <x v="0"/>
    <s v="Yes"/>
    <x v="0"/>
    <n v="74.900000000000006"/>
    <n v="2303.35"/>
    <s v="Yes"/>
    <n v="1"/>
    <x v="1"/>
  </r>
  <r>
    <s v="4115-BNPJY"/>
    <x v="1"/>
    <x v="0"/>
    <s v="Yes"/>
    <s v="Yes"/>
    <n v="29"/>
    <s v="Yes"/>
    <s v="No"/>
    <x v="0"/>
    <s v="No"/>
    <s v="No"/>
    <s v="Yes"/>
    <s v="Yes"/>
    <s v="Yes"/>
    <s v="Yes"/>
    <x v="2"/>
    <s v="No"/>
    <x v="1"/>
    <n v="75.55"/>
    <n v="2054.4"/>
    <s v="No"/>
    <n v="0"/>
    <x v="1"/>
  </r>
  <r>
    <s v="3167-SNQPL"/>
    <x v="1"/>
    <x v="1"/>
    <s v="Yes"/>
    <s v="Yes"/>
    <n v="38"/>
    <s v="Yes"/>
    <s v="Yes"/>
    <x v="1"/>
    <s v="No"/>
    <s v="Yes"/>
    <s v="No"/>
    <s v="No"/>
    <s v="Yes"/>
    <s v="Yes"/>
    <x v="0"/>
    <s v="No"/>
    <x v="0"/>
    <n v="101.15"/>
    <n v="3741.85"/>
    <s v="No"/>
    <n v="0"/>
    <x v="1"/>
  </r>
  <r>
    <s v="4091-TVOCN"/>
    <x v="1"/>
    <x v="0"/>
    <s v="No"/>
    <s v="Yes"/>
    <n v="48"/>
    <s v="Yes"/>
    <s v="Yes"/>
    <x v="0"/>
    <s v="Yes"/>
    <s v="No"/>
    <s v="Yes"/>
    <s v="No"/>
    <s v="Yes"/>
    <s v="Yes"/>
    <x v="1"/>
    <s v="Yes"/>
    <x v="3"/>
    <n v="78.75"/>
    <n v="3682.45"/>
    <s v="No"/>
    <n v="0"/>
    <x v="1"/>
  </r>
  <r>
    <s v="1098-TDVUQ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25"/>
    <n v="19.25"/>
    <s v="No"/>
    <n v="0"/>
    <x v="0"/>
  </r>
  <r>
    <s v="7277-OZCGZ"/>
    <x v="0"/>
    <x v="0"/>
    <s v="No"/>
    <s v="No"/>
    <n v="22"/>
    <s v="Yes"/>
    <s v="No"/>
    <x v="1"/>
    <s v="Yes"/>
    <s v="No"/>
    <s v="No"/>
    <s v="Yes"/>
    <s v="No"/>
    <s v="Yes"/>
    <x v="0"/>
    <s v="Yes"/>
    <x v="0"/>
    <n v="89.05"/>
    <n v="1886.25"/>
    <s v="No"/>
    <n v="0"/>
    <x v="2"/>
  </r>
  <r>
    <s v="1557-EMYVT"/>
    <x v="0"/>
    <x v="0"/>
    <s v="No"/>
    <s v="No"/>
    <n v="43"/>
    <s v="Yes"/>
    <s v="Yes"/>
    <x v="1"/>
    <s v="Yes"/>
    <s v="Yes"/>
    <s v="Yes"/>
    <s v="Yes"/>
    <s v="Yes"/>
    <s v="Yes"/>
    <x v="2"/>
    <s v="No"/>
    <x v="3"/>
    <n v="115.05"/>
    <n v="4895.1000000000004"/>
    <s v="No"/>
    <n v="0"/>
    <x v="1"/>
  </r>
  <r>
    <s v="2799-ARNLO"/>
    <x v="0"/>
    <x v="1"/>
    <s v="Yes"/>
    <s v="No"/>
    <n v="5"/>
    <s v="Yes"/>
    <s v="No"/>
    <x v="1"/>
    <s v="No"/>
    <s v="No"/>
    <s v="No"/>
    <s v="No"/>
    <s v="No"/>
    <s v="No"/>
    <x v="0"/>
    <s v="Yes"/>
    <x v="0"/>
    <n v="69.349999999999994"/>
    <n v="341.6"/>
    <s v="No"/>
    <n v="0"/>
    <x v="0"/>
  </r>
  <r>
    <s v="7563-BIUPC"/>
    <x v="1"/>
    <x v="0"/>
    <s v="No"/>
    <s v="No"/>
    <n v="5"/>
    <s v="Yes"/>
    <s v="No"/>
    <x v="1"/>
    <s v="No"/>
    <s v="No"/>
    <s v="No"/>
    <s v="No"/>
    <s v="Yes"/>
    <s v="No"/>
    <x v="0"/>
    <s v="Yes"/>
    <x v="0"/>
    <n v="80.599999999999994"/>
    <n v="415.55"/>
    <s v="Yes"/>
    <n v="1"/>
    <x v="0"/>
  </r>
  <r>
    <s v="5027-YOCXN"/>
    <x v="1"/>
    <x v="0"/>
    <s v="Yes"/>
    <s v="Yes"/>
    <n v="51"/>
    <s v="Yes"/>
    <s v="Yes"/>
    <x v="1"/>
    <s v="Yes"/>
    <s v="Yes"/>
    <s v="No"/>
    <s v="Yes"/>
    <s v="Yes"/>
    <s v="Yes"/>
    <x v="1"/>
    <s v="No"/>
    <x v="3"/>
    <n v="110.05"/>
    <n v="5686.4"/>
    <s v="No"/>
    <n v="0"/>
    <x v="3"/>
  </r>
  <r>
    <s v="3973-SKMLN"/>
    <x v="1"/>
    <x v="0"/>
    <s v="No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355.1"/>
    <s v="No"/>
    <n v="0"/>
    <x v="3"/>
  </r>
  <r>
    <s v="2321-OMBXY"/>
    <x v="0"/>
    <x v="0"/>
    <s v="Yes"/>
    <s v="Yes"/>
    <n v="38"/>
    <s v="Yes"/>
    <s v="No"/>
    <x v="0"/>
    <s v="Yes"/>
    <s v="Yes"/>
    <s v="No"/>
    <s v="Yes"/>
    <s v="Yes"/>
    <s v="Yes"/>
    <x v="1"/>
    <s v="No"/>
    <x v="3"/>
    <n v="80.3"/>
    <n v="3058.65"/>
    <s v="Yes"/>
    <n v="1"/>
    <x v="1"/>
  </r>
  <r>
    <s v="2840-XANRC"/>
    <x v="1"/>
    <x v="1"/>
    <s v="Yes"/>
    <s v="No"/>
    <n v="24"/>
    <s v="Yes"/>
    <s v="No"/>
    <x v="1"/>
    <s v="No"/>
    <s v="No"/>
    <s v="Yes"/>
    <s v="No"/>
    <s v="Yes"/>
    <s v="Yes"/>
    <x v="0"/>
    <s v="Yes"/>
    <x v="0"/>
    <n v="93.15"/>
    <n v="2231.0500000000002"/>
    <s v="Yes"/>
    <n v="1"/>
    <x v="2"/>
  </r>
  <r>
    <s v="6745-JEFZB"/>
    <x v="1"/>
    <x v="0"/>
    <s v="Yes"/>
    <s v="No"/>
    <n v="35"/>
    <s v="Yes"/>
    <s v="Yes"/>
    <x v="1"/>
    <s v="No"/>
    <s v="No"/>
    <s v="No"/>
    <s v="Yes"/>
    <s v="Yes"/>
    <s v="No"/>
    <x v="0"/>
    <s v="Yes"/>
    <x v="3"/>
    <n v="91.5"/>
    <n v="3236.35"/>
    <s v="No"/>
    <n v="0"/>
    <x v="1"/>
  </r>
  <r>
    <s v="5020-ZSTTY"/>
    <x v="0"/>
    <x v="1"/>
    <s v="No"/>
    <s v="No"/>
    <n v="54"/>
    <s v="Yes"/>
    <s v="Yes"/>
    <x v="0"/>
    <s v="Yes"/>
    <s v="Yes"/>
    <s v="No"/>
    <s v="Yes"/>
    <s v="Yes"/>
    <s v="Yes"/>
    <x v="1"/>
    <s v="No"/>
    <x v="2"/>
    <n v="82.45"/>
    <n v="4350.1000000000004"/>
    <s v="Yes"/>
    <n v="1"/>
    <x v="3"/>
  </r>
  <r>
    <s v="9880-TDQAC"/>
    <x v="0"/>
    <x v="0"/>
    <s v="Yes"/>
    <s v="Yes"/>
    <n v="72"/>
    <s v="No"/>
    <s v="No phone service"/>
    <x v="0"/>
    <s v="No"/>
    <s v="Yes"/>
    <s v="Yes"/>
    <s v="Yes"/>
    <s v="Yes"/>
    <s v="Yes"/>
    <x v="2"/>
    <s v="Yes"/>
    <x v="0"/>
    <n v="60"/>
    <n v="4264"/>
    <s v="No"/>
    <n v="0"/>
    <x v="3"/>
  </r>
  <r>
    <s v="8705-WZCYL"/>
    <x v="1"/>
    <x v="0"/>
    <s v="No"/>
    <s v="No"/>
    <n v="1"/>
    <s v="Yes"/>
    <s v="No"/>
    <x v="0"/>
    <s v="No"/>
    <s v="No"/>
    <s v="No"/>
    <s v="No"/>
    <s v="No"/>
    <s v="No"/>
    <x v="0"/>
    <s v="Yes"/>
    <x v="0"/>
    <n v="44.8"/>
    <n v="44.8"/>
    <s v="No"/>
    <n v="0"/>
    <x v="0"/>
  </r>
  <r>
    <s v="7102-JJVTX"/>
    <x v="0"/>
    <x v="0"/>
    <s v="Yes"/>
    <s v="Yes"/>
    <n v="9"/>
    <s v="Yes"/>
    <s v="No"/>
    <x v="0"/>
    <s v="Yes"/>
    <s v="No"/>
    <s v="No"/>
    <s v="No"/>
    <s v="No"/>
    <s v="No"/>
    <x v="1"/>
    <s v="No"/>
    <x v="1"/>
    <n v="48.6"/>
    <n v="422.3"/>
    <s v="No"/>
    <n v="0"/>
    <x v="0"/>
  </r>
  <r>
    <s v="8626-PTQGE"/>
    <x v="1"/>
    <x v="0"/>
    <s v="No"/>
    <s v="No"/>
    <n v="69"/>
    <s v="No"/>
    <s v="No phone service"/>
    <x v="0"/>
    <s v="Yes"/>
    <s v="Yes"/>
    <s v="No"/>
    <s v="Yes"/>
    <s v="Yes"/>
    <s v="Yes"/>
    <x v="2"/>
    <s v="Yes"/>
    <x v="2"/>
    <n v="60.05"/>
    <n v="4176.7"/>
    <s v="No"/>
    <n v="0"/>
    <x v="3"/>
  </r>
  <r>
    <s v="4983-CLMLV"/>
    <x v="0"/>
    <x v="0"/>
    <s v="Yes"/>
    <s v="No"/>
    <n v="52"/>
    <s v="Yes"/>
    <s v="Yes"/>
    <x v="1"/>
    <s v="No"/>
    <s v="Yes"/>
    <s v="No"/>
    <s v="Yes"/>
    <s v="Yes"/>
    <s v="Yes"/>
    <x v="0"/>
    <s v="Yes"/>
    <x v="3"/>
    <n v="102.7"/>
    <n v="5138.1000000000004"/>
    <s v="No"/>
    <n v="0"/>
    <x v="3"/>
  </r>
  <r>
    <s v="5701-YVSVF"/>
    <x v="0"/>
    <x v="1"/>
    <s v="Yes"/>
    <s v="No"/>
    <n v="11"/>
    <s v="Yes"/>
    <s v="No"/>
    <x v="1"/>
    <s v="No"/>
    <s v="No"/>
    <s v="No"/>
    <s v="Yes"/>
    <s v="Yes"/>
    <s v="No"/>
    <x v="0"/>
    <s v="Yes"/>
    <x v="0"/>
    <n v="82.9"/>
    <n v="880.05"/>
    <s v="No"/>
    <n v="0"/>
    <x v="0"/>
  </r>
  <r>
    <s v="5804-LEPIM"/>
    <x v="0"/>
    <x v="1"/>
    <s v="No"/>
    <s v="No"/>
    <n v="2"/>
    <s v="Yes"/>
    <s v="No"/>
    <x v="1"/>
    <s v="No"/>
    <s v="No"/>
    <s v="No"/>
    <s v="No"/>
    <s v="No"/>
    <s v="No"/>
    <x v="0"/>
    <s v="Yes"/>
    <x v="0"/>
    <n v="70.349999999999994"/>
    <n v="139.05000000000001"/>
    <s v="Yes"/>
    <n v="1"/>
    <x v="0"/>
  </r>
  <r>
    <s v="5697-GOMBF"/>
    <x v="0"/>
    <x v="1"/>
    <s v="Yes"/>
    <s v="Yes"/>
    <n v="28"/>
    <s v="No"/>
    <s v="No phone service"/>
    <x v="0"/>
    <s v="No"/>
    <s v="No"/>
    <s v="No"/>
    <s v="No"/>
    <s v="Yes"/>
    <s v="No"/>
    <x v="0"/>
    <s v="Yes"/>
    <x v="0"/>
    <n v="35.9"/>
    <n v="973.65"/>
    <s v="No"/>
    <n v="0"/>
    <x v="1"/>
  </r>
  <r>
    <s v="2739-CACDQ"/>
    <x v="0"/>
    <x v="1"/>
    <s v="No"/>
    <s v="No"/>
    <n v="17"/>
    <s v="Yes"/>
    <s v="Yes"/>
    <x v="1"/>
    <s v="No"/>
    <s v="No"/>
    <s v="Yes"/>
    <s v="No"/>
    <s v="No"/>
    <s v="No"/>
    <x v="0"/>
    <s v="Yes"/>
    <x v="3"/>
    <n v="82.65"/>
    <n v="1470.05"/>
    <s v="No"/>
    <n v="0"/>
    <x v="2"/>
  </r>
  <r>
    <s v="9385-EHGDO"/>
    <x v="0"/>
    <x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739.35"/>
    <s v="No"/>
    <n v="0"/>
    <x v="1"/>
  </r>
  <r>
    <s v="9498-FIMXL"/>
    <x v="0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"/>
    <n v="161.94999999999999"/>
    <s v="No"/>
    <n v="0"/>
    <x v="0"/>
  </r>
  <r>
    <s v="2379-GYFLQ"/>
    <x v="1"/>
    <x v="0"/>
    <s v="No"/>
    <s v="No"/>
    <n v="46"/>
    <s v="Yes"/>
    <s v="Yes"/>
    <x v="1"/>
    <s v="No"/>
    <s v="Yes"/>
    <s v="Yes"/>
    <s v="No"/>
    <s v="Yes"/>
    <s v="No"/>
    <x v="1"/>
    <s v="Yes"/>
    <x v="3"/>
    <n v="94.9"/>
    <n v="4422.95"/>
    <s v="No"/>
    <n v="0"/>
    <x v="1"/>
  </r>
  <r>
    <s v="0122-OAHPZ"/>
    <x v="0"/>
    <x v="0"/>
    <s v="No"/>
    <s v="No"/>
    <n v="7"/>
    <s v="Yes"/>
    <s v="Yes"/>
    <x v="1"/>
    <s v="No"/>
    <s v="No"/>
    <s v="No"/>
    <s v="No"/>
    <s v="No"/>
    <s v="No"/>
    <x v="0"/>
    <s v="Yes"/>
    <x v="0"/>
    <n v="73.849999999999994"/>
    <n v="511.25"/>
    <s v="Yes"/>
    <n v="1"/>
    <x v="0"/>
  </r>
  <r>
    <s v="2868-SNELZ"/>
    <x v="0"/>
    <x v="0"/>
    <s v="No"/>
    <s v="No"/>
    <n v="2"/>
    <s v="Yes"/>
    <s v="Yes"/>
    <x v="1"/>
    <s v="No"/>
    <s v="No"/>
    <s v="Yes"/>
    <s v="No"/>
    <s v="No"/>
    <s v="No"/>
    <x v="0"/>
    <s v="No"/>
    <x v="1"/>
    <n v="80.599999999999994"/>
    <n v="155.80000000000001"/>
    <s v="Yes"/>
    <n v="1"/>
    <x v="0"/>
  </r>
  <r>
    <s v="4322-RCYMT"/>
    <x v="1"/>
    <x v="0"/>
    <s v="Yes"/>
    <s v="Yes"/>
    <n v="68"/>
    <s v="Yes"/>
    <s v="Yes"/>
    <x v="0"/>
    <s v="No"/>
    <s v="Yes"/>
    <s v="Yes"/>
    <s v="Yes"/>
    <s v="No"/>
    <s v="Yes"/>
    <x v="1"/>
    <s v="Yes"/>
    <x v="2"/>
    <n v="75.8"/>
    <n v="5293.95"/>
    <s v="Yes"/>
    <n v="1"/>
    <x v="3"/>
  </r>
  <r>
    <s v="6680-NENYN"/>
    <x v="0"/>
    <x v="0"/>
    <s v="No"/>
    <s v="No"/>
    <n v="43"/>
    <s v="Yes"/>
    <s v="Yes"/>
    <x v="1"/>
    <s v="No"/>
    <s v="Yes"/>
    <s v="Yes"/>
    <s v="No"/>
    <s v="Yes"/>
    <s v="Yes"/>
    <x v="2"/>
    <s v="Yes"/>
    <x v="0"/>
    <n v="104.6"/>
    <n v="4759.8500000000004"/>
    <s v="Yes"/>
    <n v="1"/>
    <x v="1"/>
  </r>
  <r>
    <s v="2088-IEBAU"/>
    <x v="0"/>
    <x v="0"/>
    <s v="No"/>
    <s v="No"/>
    <n v="68"/>
    <s v="Yes"/>
    <s v="Yes"/>
    <x v="0"/>
    <s v="Yes"/>
    <s v="Yes"/>
    <s v="Yes"/>
    <s v="Yes"/>
    <s v="Yes"/>
    <s v="Yes"/>
    <x v="2"/>
    <s v="Yes"/>
    <x v="0"/>
    <n v="88.15"/>
    <n v="6148.45"/>
    <s v="No"/>
    <n v="0"/>
    <x v="3"/>
  </r>
  <r>
    <s v="7982-VCELR"/>
    <x v="0"/>
    <x v="0"/>
    <s v="No"/>
    <s v="No"/>
    <n v="36"/>
    <s v="Yes"/>
    <s v="No"/>
    <x v="1"/>
    <s v="No"/>
    <s v="Yes"/>
    <s v="No"/>
    <s v="No"/>
    <s v="Yes"/>
    <s v="Yes"/>
    <x v="0"/>
    <s v="Yes"/>
    <x v="3"/>
    <n v="94.8"/>
    <n v="3565.65"/>
    <s v="No"/>
    <n v="0"/>
    <x v="1"/>
  </r>
  <r>
    <s v="1343-EHPYB"/>
    <x v="1"/>
    <x v="0"/>
    <s v="Yes"/>
    <s v="No"/>
    <n v="63"/>
    <s v="Yes"/>
    <s v="Yes"/>
    <x v="1"/>
    <s v="No"/>
    <s v="Yes"/>
    <s v="Yes"/>
    <s v="No"/>
    <s v="Yes"/>
    <s v="Yes"/>
    <x v="0"/>
    <s v="Yes"/>
    <x v="0"/>
    <n v="103.4"/>
    <n v="6603"/>
    <s v="Yes"/>
    <n v="1"/>
    <x v="3"/>
  </r>
  <r>
    <s v="6035-BXTTY"/>
    <x v="0"/>
    <x v="1"/>
    <s v="No"/>
    <s v="No"/>
    <n v="32"/>
    <s v="Yes"/>
    <s v="No"/>
    <x v="0"/>
    <s v="No"/>
    <s v="Yes"/>
    <s v="No"/>
    <s v="Yes"/>
    <s v="No"/>
    <s v="No"/>
    <x v="0"/>
    <s v="No"/>
    <x v="2"/>
    <n v="54.65"/>
    <n v="1830.1"/>
    <s v="No"/>
    <n v="0"/>
    <x v="1"/>
  </r>
  <r>
    <s v="6885-PKOAM"/>
    <x v="0"/>
    <x v="0"/>
    <s v="Yes"/>
    <s v="No"/>
    <n v="71"/>
    <s v="Yes"/>
    <s v="Yes"/>
    <x v="0"/>
    <s v="Yes"/>
    <s v="Yes"/>
    <s v="Yes"/>
    <s v="Yes"/>
    <s v="Yes"/>
    <s v="Yes"/>
    <x v="2"/>
    <s v="No"/>
    <x v="3"/>
    <n v="85.75"/>
    <n v="6223.8"/>
    <s v="No"/>
    <n v="0"/>
    <x v="3"/>
  </r>
  <r>
    <s v="7520-HQWJU"/>
    <x v="0"/>
    <x v="0"/>
    <s v="Yes"/>
    <s v="Yes"/>
    <n v="66"/>
    <s v="Yes"/>
    <s v="Yes"/>
    <x v="0"/>
    <s v="Yes"/>
    <s v="Yes"/>
    <s v="Yes"/>
    <s v="No"/>
    <s v="No"/>
    <s v="No"/>
    <x v="0"/>
    <s v="Yes"/>
    <x v="2"/>
    <n v="67.45"/>
    <n v="4508.6499999999996"/>
    <s v="No"/>
    <n v="0"/>
    <x v="3"/>
  </r>
  <r>
    <s v="9639-BUJXT"/>
    <x v="1"/>
    <x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5"/>
    <n v="1328.15"/>
    <s v="No"/>
    <n v="0"/>
    <x v="3"/>
  </r>
  <r>
    <s v="5924-SNGKP"/>
    <x v="0"/>
    <x v="0"/>
    <s v="No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25"/>
    <n v="865"/>
    <s v="No"/>
    <n v="0"/>
    <x v="1"/>
  </r>
  <r>
    <s v="0021-IKXGC"/>
    <x v="0"/>
    <x v="1"/>
    <s v="No"/>
    <s v="No"/>
    <n v="1"/>
    <s v="Yes"/>
    <s v="Yes"/>
    <x v="1"/>
    <s v="No"/>
    <s v="No"/>
    <s v="No"/>
    <s v="No"/>
    <s v="No"/>
    <s v="No"/>
    <x v="0"/>
    <s v="Yes"/>
    <x v="0"/>
    <n v="72.099999999999994"/>
    <n v="72.099999999999994"/>
    <s v="No"/>
    <n v="0"/>
    <x v="0"/>
  </r>
  <r>
    <s v="2034-GDRCN"/>
    <x v="0"/>
    <x v="0"/>
    <s v="No"/>
    <s v="No"/>
    <n v="2"/>
    <s v="Yes"/>
    <s v="No"/>
    <x v="1"/>
    <s v="No"/>
    <s v="No"/>
    <s v="No"/>
    <s v="No"/>
    <s v="Yes"/>
    <s v="Yes"/>
    <x v="0"/>
    <s v="Yes"/>
    <x v="0"/>
    <n v="90.4"/>
    <n v="168.2"/>
    <s v="Yes"/>
    <n v="1"/>
    <x v="0"/>
  </r>
  <r>
    <s v="8966-SNIZF"/>
    <x v="0"/>
    <x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45"/>
    <n v="1303.5"/>
    <s v="No"/>
    <n v="0"/>
    <x v="3"/>
  </r>
  <r>
    <s v="6243-OZGFH"/>
    <x v="0"/>
    <x v="0"/>
    <s v="No"/>
    <s v="No"/>
    <n v="23"/>
    <s v="No"/>
    <s v="No phone service"/>
    <x v="0"/>
    <s v="No"/>
    <s v="No"/>
    <s v="No"/>
    <s v="No"/>
    <s v="Yes"/>
    <s v="Yes"/>
    <x v="0"/>
    <s v="Yes"/>
    <x v="0"/>
    <n v="44.95"/>
    <n v="996.85"/>
    <s v="No"/>
    <n v="0"/>
    <x v="2"/>
  </r>
  <r>
    <s v="4654-DLAMQ"/>
    <x v="0"/>
    <x v="1"/>
    <s v="Yes"/>
    <s v="No"/>
    <n v="64"/>
    <s v="Yes"/>
    <s v="No"/>
    <x v="1"/>
    <s v="Yes"/>
    <s v="Yes"/>
    <s v="Yes"/>
    <s v="No"/>
    <s v="No"/>
    <s v="Yes"/>
    <x v="1"/>
    <s v="No"/>
    <x v="2"/>
    <n v="97"/>
    <n v="6430.9"/>
    <s v="No"/>
    <n v="0"/>
    <x v="3"/>
  </r>
  <r>
    <s v="0513-RBGPE"/>
    <x v="1"/>
    <x v="0"/>
    <s v="Yes"/>
    <s v="Yes"/>
    <n v="37"/>
    <s v="Yes"/>
    <s v="Yes"/>
    <x v="0"/>
    <s v="Yes"/>
    <s v="No"/>
    <s v="Yes"/>
    <s v="Yes"/>
    <s v="No"/>
    <s v="No"/>
    <x v="2"/>
    <s v="Yes"/>
    <x v="3"/>
    <n v="62.8"/>
    <n v="2278.75"/>
    <s v="No"/>
    <n v="0"/>
    <x v="1"/>
  </r>
  <r>
    <s v="5160-UXJED"/>
    <x v="1"/>
    <x v="0"/>
    <s v="No"/>
    <s v="Yes"/>
    <n v="17"/>
    <s v="Yes"/>
    <s v="No"/>
    <x v="0"/>
    <s v="No"/>
    <s v="No"/>
    <s v="No"/>
    <s v="No"/>
    <s v="No"/>
    <s v="No"/>
    <x v="1"/>
    <s v="No"/>
    <x v="1"/>
    <n v="44.6"/>
    <n v="681.4"/>
    <s v="No"/>
    <n v="0"/>
    <x v="2"/>
  </r>
  <r>
    <s v="4115-NZRKS"/>
    <x v="0"/>
    <x v="1"/>
    <s v="No"/>
    <s v="No"/>
    <n v="7"/>
    <s v="Yes"/>
    <s v="No"/>
    <x v="1"/>
    <s v="No"/>
    <s v="No"/>
    <s v="No"/>
    <s v="No"/>
    <s v="Yes"/>
    <s v="Yes"/>
    <x v="0"/>
    <s v="Yes"/>
    <x v="0"/>
    <n v="89.15"/>
    <n v="574.35"/>
    <s v="No"/>
    <n v="0"/>
    <x v="0"/>
  </r>
  <r>
    <s v="0219-YTZUE"/>
    <x v="1"/>
    <x v="0"/>
    <s v="Yes"/>
    <s v="Yes"/>
    <n v="4"/>
    <s v="Yes"/>
    <s v="Yes"/>
    <x v="1"/>
    <s v="No"/>
    <s v="Yes"/>
    <s v="Yes"/>
    <s v="No"/>
    <s v="No"/>
    <s v="No"/>
    <x v="0"/>
    <s v="Yes"/>
    <x v="2"/>
    <n v="84.8"/>
    <n v="371.9"/>
    <s v="Yes"/>
    <n v="1"/>
    <x v="0"/>
  </r>
  <r>
    <s v="0623-IIHUG"/>
    <x v="0"/>
    <x v="1"/>
    <s v="No"/>
    <s v="No"/>
    <n v="21"/>
    <s v="No"/>
    <s v="No phone service"/>
    <x v="0"/>
    <s v="Yes"/>
    <s v="No"/>
    <s v="No"/>
    <s v="No"/>
    <s v="Yes"/>
    <s v="No"/>
    <x v="0"/>
    <s v="Yes"/>
    <x v="0"/>
    <n v="41.9"/>
    <n v="840.1"/>
    <s v="Yes"/>
    <n v="1"/>
    <x v="2"/>
  </r>
  <r>
    <s v="4572-DVCGN"/>
    <x v="0"/>
    <x v="0"/>
    <s v="No"/>
    <s v="No"/>
    <n v="10"/>
    <s v="Yes"/>
    <s v="No"/>
    <x v="1"/>
    <s v="No"/>
    <s v="No"/>
    <s v="No"/>
    <s v="No"/>
    <s v="No"/>
    <s v="Yes"/>
    <x v="0"/>
    <s v="Yes"/>
    <x v="2"/>
    <n v="80.25"/>
    <n v="846"/>
    <s v="Yes"/>
    <n v="1"/>
    <x v="0"/>
  </r>
  <r>
    <s v="3351-NGXYI"/>
    <x v="0"/>
    <x v="1"/>
    <s v="No"/>
    <s v="No"/>
    <n v="16"/>
    <s v="Yes"/>
    <s v="Yes"/>
    <x v="0"/>
    <s v="Yes"/>
    <s v="No"/>
    <s v="No"/>
    <s v="No"/>
    <s v="No"/>
    <s v="No"/>
    <x v="0"/>
    <s v="Yes"/>
    <x v="0"/>
    <n v="54.1"/>
    <n v="889"/>
    <s v="No"/>
    <n v="0"/>
    <x v="2"/>
  </r>
  <r>
    <s v="8984-EYLLL"/>
    <x v="1"/>
    <x v="0"/>
    <s v="Yes"/>
    <s v="No"/>
    <n v="64"/>
    <s v="Yes"/>
    <s v="Yes"/>
    <x v="1"/>
    <s v="No"/>
    <s v="Yes"/>
    <s v="No"/>
    <s v="Yes"/>
    <s v="Yes"/>
    <s v="Yes"/>
    <x v="2"/>
    <s v="Yes"/>
    <x v="0"/>
    <n v="105.25"/>
    <n v="6823.4"/>
    <s v="No"/>
    <n v="0"/>
    <x v="3"/>
  </r>
  <r>
    <s v="9057-MSWCO"/>
    <x v="1"/>
    <x v="1"/>
    <s v="Yes"/>
    <s v="No"/>
    <n v="27"/>
    <s v="No"/>
    <s v="No phone service"/>
    <x v="0"/>
    <s v="Yes"/>
    <s v="No"/>
    <s v="No"/>
    <s v="No"/>
    <s v="No"/>
    <s v="No"/>
    <x v="0"/>
    <s v="No"/>
    <x v="3"/>
    <n v="30.75"/>
    <n v="805.1"/>
    <s v="Yes"/>
    <n v="1"/>
    <x v="1"/>
  </r>
  <r>
    <s v="9833-TGFHX"/>
    <x v="1"/>
    <x v="0"/>
    <s v="Yes"/>
    <s v="Yes"/>
    <n v="42"/>
    <s v="Yes"/>
    <s v="Yes"/>
    <x v="1"/>
    <s v="Yes"/>
    <s v="No"/>
    <s v="No"/>
    <s v="No"/>
    <s v="Yes"/>
    <s v="Yes"/>
    <x v="1"/>
    <s v="No"/>
    <x v="0"/>
    <n v="97.1"/>
    <n v="4016.75"/>
    <s v="No"/>
    <n v="0"/>
    <x v="1"/>
  </r>
  <r>
    <s v="9294-TDIPC"/>
    <x v="1"/>
    <x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83.75"/>
    <s v="No"/>
    <n v="0"/>
    <x v="0"/>
  </r>
  <r>
    <s v="5229-DTFYB"/>
    <x v="0"/>
    <x v="0"/>
    <s v="No"/>
    <s v="No"/>
    <n v="41"/>
    <s v="Yes"/>
    <s v="No"/>
    <x v="1"/>
    <s v="No"/>
    <s v="Yes"/>
    <s v="No"/>
    <s v="Yes"/>
    <s v="Yes"/>
    <s v="Yes"/>
    <x v="2"/>
    <s v="Yes"/>
    <x v="2"/>
    <n v="98.8"/>
    <n v="3959.15"/>
    <s v="No"/>
    <n v="0"/>
    <x v="1"/>
  </r>
  <r>
    <s v="0104-PPXDV"/>
    <x v="1"/>
    <x v="0"/>
    <s v="Yes"/>
    <s v="No"/>
    <n v="58"/>
    <s v="Yes"/>
    <s v="No"/>
    <x v="0"/>
    <s v="No"/>
    <s v="No"/>
    <s v="Yes"/>
    <s v="No"/>
    <s v="No"/>
    <s v="No"/>
    <x v="1"/>
    <s v="No"/>
    <x v="3"/>
    <n v="50.3"/>
    <n v="2878.55"/>
    <s v="No"/>
    <n v="0"/>
    <x v="3"/>
  </r>
  <r>
    <s v="5176-LMJXE"/>
    <x v="0"/>
    <x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55"/>
    <n v="945.7"/>
    <s v="No"/>
    <n v="0"/>
    <x v="1"/>
  </r>
  <r>
    <s v="3583-KRKMD"/>
    <x v="1"/>
    <x v="0"/>
    <s v="No"/>
    <s v="No"/>
    <n v="18"/>
    <s v="Yes"/>
    <s v="No"/>
    <x v="1"/>
    <s v="No"/>
    <s v="No"/>
    <s v="No"/>
    <s v="Yes"/>
    <s v="No"/>
    <s v="No"/>
    <x v="0"/>
    <s v="Yes"/>
    <x v="2"/>
    <n v="75.900000000000006"/>
    <n v="1373.05"/>
    <s v="No"/>
    <n v="0"/>
    <x v="2"/>
  </r>
  <r>
    <s v="1010-DIAUQ"/>
    <x v="1"/>
    <x v="0"/>
    <s v="No"/>
    <s v="No"/>
    <n v="5"/>
    <s v="Yes"/>
    <s v="No"/>
    <x v="1"/>
    <s v="No"/>
    <s v="No"/>
    <s v="Yes"/>
    <s v="No"/>
    <s v="Yes"/>
    <s v="Yes"/>
    <x v="0"/>
    <s v="No"/>
    <x v="2"/>
    <n v="96.5"/>
    <n v="492.55"/>
    <s v="Yes"/>
    <n v="1"/>
    <x v="0"/>
  </r>
  <r>
    <s v="9069-LGEUL"/>
    <x v="1"/>
    <x v="0"/>
    <s v="Yes"/>
    <s v="No"/>
    <n v="23"/>
    <s v="Yes"/>
    <s v="No"/>
    <x v="0"/>
    <s v="Yes"/>
    <s v="No"/>
    <s v="No"/>
    <s v="No"/>
    <s v="No"/>
    <s v="Yes"/>
    <x v="0"/>
    <s v="Yes"/>
    <x v="2"/>
    <n v="59.95"/>
    <n v="1406"/>
    <s v="No"/>
    <n v="0"/>
    <x v="2"/>
  </r>
  <r>
    <s v="7302-ZHMHP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19.149999999999999"/>
    <s v="No"/>
    <n v="0"/>
    <x v="0"/>
  </r>
  <r>
    <s v="9571-EDEBV"/>
    <x v="1"/>
    <x v="0"/>
    <s v="Yes"/>
    <s v="No"/>
    <n v="71"/>
    <s v="Yes"/>
    <s v="Yes"/>
    <x v="1"/>
    <s v="No"/>
    <s v="No"/>
    <s v="Yes"/>
    <s v="No"/>
    <s v="Yes"/>
    <s v="Yes"/>
    <x v="1"/>
    <s v="Yes"/>
    <x v="3"/>
    <n v="98.65"/>
    <n v="6962.85"/>
    <s v="No"/>
    <n v="0"/>
    <x v="3"/>
  </r>
  <r>
    <s v="3520-FJGCV"/>
    <x v="1"/>
    <x v="0"/>
    <s v="Yes"/>
    <s v="Yes"/>
    <n v="72"/>
    <s v="Yes"/>
    <s v="Yes"/>
    <x v="1"/>
    <s v="Yes"/>
    <s v="Yes"/>
    <s v="Yes"/>
    <s v="Yes"/>
    <s v="Yes"/>
    <s v="Yes"/>
    <x v="2"/>
    <s v="Yes"/>
    <x v="3"/>
    <n v="112.6"/>
    <n v="8126.65"/>
    <s v="No"/>
    <n v="0"/>
    <x v="3"/>
  </r>
  <r>
    <s v="6563-VRERX"/>
    <x v="1"/>
    <x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690.25"/>
    <s v="No"/>
    <n v="0"/>
    <x v="1"/>
  </r>
  <r>
    <s v="0259-GBZSH"/>
    <x v="1"/>
    <x v="0"/>
    <s v="No"/>
    <s v="No"/>
    <n v="2"/>
    <s v="Yes"/>
    <s v="Yes"/>
    <x v="1"/>
    <s v="No"/>
    <s v="No"/>
    <s v="No"/>
    <s v="No"/>
    <s v="Yes"/>
    <s v="No"/>
    <x v="0"/>
    <s v="Yes"/>
    <x v="0"/>
    <n v="85.65"/>
    <n v="181.5"/>
    <s v="Yes"/>
    <n v="1"/>
    <x v="0"/>
  </r>
  <r>
    <s v="6122-EFVKN"/>
    <x v="1"/>
    <x v="0"/>
    <s v="No"/>
    <s v="Yes"/>
    <n v="24"/>
    <s v="No"/>
    <s v="No phone service"/>
    <x v="0"/>
    <s v="Yes"/>
    <s v="No"/>
    <s v="No"/>
    <s v="Yes"/>
    <s v="No"/>
    <s v="No"/>
    <x v="2"/>
    <s v="No"/>
    <x v="1"/>
    <n v="35.75"/>
    <n v="830.8"/>
    <s v="No"/>
    <n v="0"/>
    <x v="2"/>
  </r>
  <r>
    <s v="2805-EDJPQ"/>
    <x v="0"/>
    <x v="0"/>
    <s v="Yes"/>
    <s v="Yes"/>
    <n v="56"/>
    <s v="Yes"/>
    <s v="Yes"/>
    <x v="1"/>
    <s v="No"/>
    <s v="Yes"/>
    <s v="Yes"/>
    <s v="Yes"/>
    <s v="No"/>
    <s v="Yes"/>
    <x v="1"/>
    <s v="Yes"/>
    <x v="3"/>
    <n v="99.75"/>
    <n v="5608.4"/>
    <s v="No"/>
    <n v="0"/>
    <x v="3"/>
  </r>
  <r>
    <s v="6862-CQUMB"/>
    <x v="1"/>
    <x v="0"/>
    <s v="No"/>
    <s v="No"/>
    <n v="37"/>
    <s v="Yes"/>
    <s v="No"/>
    <x v="1"/>
    <s v="No"/>
    <s v="Yes"/>
    <s v="No"/>
    <s v="No"/>
    <s v="Yes"/>
    <s v="Yes"/>
    <x v="0"/>
    <s v="Yes"/>
    <x v="3"/>
    <n v="96.1"/>
    <n v="3646.8"/>
    <s v="No"/>
    <n v="0"/>
    <x v="1"/>
  </r>
  <r>
    <s v="7156-MXBJE"/>
    <x v="0"/>
    <x v="0"/>
    <s v="No"/>
    <s v="No"/>
    <n v="43"/>
    <s v="Yes"/>
    <s v="Yes"/>
    <x v="0"/>
    <s v="No"/>
    <s v="Yes"/>
    <s v="Yes"/>
    <s v="Yes"/>
    <s v="Yes"/>
    <s v="Yes"/>
    <x v="1"/>
    <s v="No"/>
    <x v="3"/>
    <n v="85.1"/>
    <n v="3662.25"/>
    <s v="No"/>
    <n v="0"/>
    <x v="1"/>
  </r>
  <r>
    <s v="6158-HDPXZ"/>
    <x v="1"/>
    <x v="0"/>
    <s v="No"/>
    <s v="No"/>
    <n v="1"/>
    <s v="No"/>
    <s v="No phone service"/>
    <x v="0"/>
    <s v="No"/>
    <s v="No"/>
    <s v="No"/>
    <s v="No"/>
    <s v="No"/>
    <s v="No"/>
    <x v="0"/>
    <s v="No"/>
    <x v="1"/>
    <n v="25.35"/>
    <n v="25.35"/>
    <s v="No"/>
    <n v="0"/>
    <x v="0"/>
  </r>
  <r>
    <s v="9601-BRXPO"/>
    <x v="0"/>
    <x v="0"/>
    <s v="Yes"/>
    <s v="No"/>
    <n v="25"/>
    <s v="Yes"/>
    <s v="Yes"/>
    <x v="1"/>
    <s v="No"/>
    <s v="No"/>
    <s v="Yes"/>
    <s v="Yes"/>
    <s v="Yes"/>
    <s v="Yes"/>
    <x v="0"/>
    <s v="Yes"/>
    <x v="2"/>
    <n v="104.95"/>
    <n v="2566.5"/>
    <s v="Yes"/>
    <n v="1"/>
    <x v="1"/>
  </r>
  <r>
    <s v="2863-IMQDR"/>
    <x v="0"/>
    <x v="0"/>
    <s v="No"/>
    <s v="No"/>
    <n v="61"/>
    <s v="Yes"/>
    <s v="Yes"/>
    <x v="0"/>
    <s v="Yes"/>
    <s v="Yes"/>
    <s v="Yes"/>
    <s v="Yes"/>
    <s v="Yes"/>
    <s v="Yes"/>
    <x v="2"/>
    <s v="No"/>
    <x v="0"/>
    <n v="89.65"/>
    <n v="5308.7"/>
    <s v="No"/>
    <n v="0"/>
    <x v="3"/>
  </r>
  <r>
    <s v="5686-CMAWK"/>
    <x v="1"/>
    <x v="0"/>
    <s v="No"/>
    <s v="No"/>
    <n v="17"/>
    <s v="Yes"/>
    <s v="Yes"/>
    <x v="1"/>
    <s v="No"/>
    <s v="No"/>
    <s v="Yes"/>
    <s v="Yes"/>
    <s v="No"/>
    <s v="No"/>
    <x v="1"/>
    <s v="No"/>
    <x v="0"/>
    <n v="86.75"/>
    <n v="1410.25"/>
    <s v="No"/>
    <n v="0"/>
    <x v="2"/>
  </r>
  <r>
    <s v="5651-CRHKQ"/>
    <x v="0"/>
    <x v="0"/>
    <s v="Yes"/>
    <s v="No"/>
    <n v="41"/>
    <s v="Yes"/>
    <s v="No"/>
    <x v="1"/>
    <s v="No"/>
    <s v="Yes"/>
    <s v="Yes"/>
    <s v="Yes"/>
    <s v="No"/>
    <s v="No"/>
    <x v="1"/>
    <s v="Yes"/>
    <x v="2"/>
    <n v="86.2"/>
    <n v="3339.05"/>
    <s v="No"/>
    <n v="0"/>
    <x v="1"/>
  </r>
  <r>
    <s v="6905-NIQIN"/>
    <x v="1"/>
    <x v="0"/>
    <s v="No"/>
    <s v="No"/>
    <n v="1"/>
    <s v="Yes"/>
    <s v="No"/>
    <x v="0"/>
    <s v="No"/>
    <s v="Yes"/>
    <s v="No"/>
    <s v="No"/>
    <s v="No"/>
    <s v="No"/>
    <x v="0"/>
    <s v="No"/>
    <x v="1"/>
    <n v="50.65"/>
    <n v="50.65"/>
    <s v="Yes"/>
    <n v="1"/>
    <x v="0"/>
  </r>
  <r>
    <s v="8204-YJCLA"/>
    <x v="1"/>
    <x v="1"/>
    <s v="Yes"/>
    <s v="Yes"/>
    <n v="72"/>
    <s v="No"/>
    <s v="No phone service"/>
    <x v="0"/>
    <s v="Yes"/>
    <s v="Yes"/>
    <s v="Yes"/>
    <s v="Yes"/>
    <s v="Yes"/>
    <s v="Yes"/>
    <x v="2"/>
    <s v="Yes"/>
    <x v="2"/>
    <n v="64.8"/>
    <n v="4732.3500000000004"/>
    <s v="No"/>
    <n v="0"/>
    <x v="3"/>
  </r>
  <r>
    <s v="5167-ZFFMM"/>
    <x v="1"/>
    <x v="0"/>
    <s v="No"/>
    <s v="No"/>
    <n v="1"/>
    <s v="Yes"/>
    <s v="Yes"/>
    <x v="1"/>
    <s v="No"/>
    <s v="Yes"/>
    <s v="No"/>
    <s v="No"/>
    <s v="No"/>
    <s v="Yes"/>
    <x v="0"/>
    <s v="Yes"/>
    <x v="3"/>
    <n v="90.85"/>
    <n v="90.85"/>
    <s v="Yes"/>
    <n v="1"/>
    <x v="0"/>
  </r>
  <r>
    <s v="6583-SZVGP"/>
    <x v="1"/>
    <x v="0"/>
    <s v="No"/>
    <s v="No"/>
    <n v="48"/>
    <s v="Yes"/>
    <s v="Yes"/>
    <x v="1"/>
    <s v="No"/>
    <s v="Yes"/>
    <s v="Yes"/>
    <s v="No"/>
    <s v="Yes"/>
    <s v="Yes"/>
    <x v="2"/>
    <s v="Yes"/>
    <x v="2"/>
    <n v="108.1"/>
    <n v="5067.45"/>
    <s v="No"/>
    <n v="0"/>
    <x v="1"/>
  </r>
  <r>
    <s v="4895-TMWIR"/>
    <x v="1"/>
    <x v="1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214.75"/>
    <s v="Yes"/>
    <n v="1"/>
    <x v="0"/>
  </r>
  <r>
    <s v="0533-BNWKF"/>
    <x v="0"/>
    <x v="1"/>
    <s v="Yes"/>
    <s v="No"/>
    <n v="55"/>
    <s v="Yes"/>
    <s v="Yes"/>
    <x v="1"/>
    <s v="No"/>
    <s v="Yes"/>
    <s v="Yes"/>
    <s v="No"/>
    <s v="No"/>
    <s v="No"/>
    <x v="0"/>
    <s v="Yes"/>
    <x v="0"/>
    <n v="85.45"/>
    <n v="4874.7"/>
    <s v="Yes"/>
    <n v="1"/>
    <x v="3"/>
  </r>
  <r>
    <s v="1708-PBBOA"/>
    <x v="0"/>
    <x v="0"/>
    <s v="No"/>
    <s v="No"/>
    <n v="42"/>
    <s v="No"/>
    <s v="No phone service"/>
    <x v="0"/>
    <s v="Yes"/>
    <s v="Yes"/>
    <s v="Yes"/>
    <s v="Yes"/>
    <s v="No"/>
    <s v="Yes"/>
    <x v="1"/>
    <s v="Yes"/>
    <x v="0"/>
    <n v="54.75"/>
    <n v="2348.4499999999998"/>
    <s v="No"/>
    <n v="0"/>
    <x v="1"/>
  </r>
  <r>
    <s v="8782-LKFPK"/>
    <x v="1"/>
    <x v="0"/>
    <s v="No"/>
    <s v="No"/>
    <n v="44"/>
    <s v="Yes"/>
    <s v="Yes"/>
    <x v="1"/>
    <s v="No"/>
    <s v="No"/>
    <s v="Yes"/>
    <s v="No"/>
    <s v="No"/>
    <s v="Yes"/>
    <x v="0"/>
    <s v="Yes"/>
    <x v="1"/>
    <n v="90.4"/>
    <n v="4063"/>
    <s v="No"/>
    <n v="0"/>
    <x v="1"/>
  </r>
  <r>
    <s v="5522-JBWMO"/>
    <x v="1"/>
    <x v="0"/>
    <s v="No"/>
    <s v="Yes"/>
    <n v="1"/>
    <s v="Yes"/>
    <s v="No"/>
    <x v="0"/>
    <s v="No"/>
    <s v="No"/>
    <s v="No"/>
    <s v="No"/>
    <s v="No"/>
    <s v="No"/>
    <x v="0"/>
    <s v="No"/>
    <x v="0"/>
    <n v="44"/>
    <n v="44"/>
    <s v="No"/>
    <n v="0"/>
    <x v="0"/>
  </r>
  <r>
    <s v="3597-MVHJT"/>
    <x v="0"/>
    <x v="0"/>
    <s v="No"/>
    <s v="No"/>
    <n v="27"/>
    <s v="Yes"/>
    <s v="Yes"/>
    <x v="1"/>
    <s v="No"/>
    <s v="No"/>
    <s v="No"/>
    <s v="No"/>
    <s v="Yes"/>
    <s v="Yes"/>
    <x v="0"/>
    <s v="Yes"/>
    <x v="2"/>
    <n v="95.6"/>
    <n v="2595.25"/>
    <s v="No"/>
    <n v="0"/>
    <x v="1"/>
  </r>
  <r>
    <s v="9774-NRNAU"/>
    <x v="1"/>
    <x v="1"/>
    <s v="Yes"/>
    <s v="No"/>
    <n v="27"/>
    <s v="Yes"/>
    <s v="Yes"/>
    <x v="0"/>
    <s v="No"/>
    <s v="Yes"/>
    <s v="Yes"/>
    <s v="Yes"/>
    <s v="Yes"/>
    <s v="Yes"/>
    <x v="0"/>
    <s v="Yes"/>
    <x v="2"/>
    <n v="84.8"/>
    <n v="2309.5500000000002"/>
    <s v="No"/>
    <n v="0"/>
    <x v="1"/>
  </r>
  <r>
    <s v="0224-RLWWD"/>
    <x v="0"/>
    <x v="1"/>
    <s v="No"/>
    <s v="No"/>
    <n v="2"/>
    <s v="Yes"/>
    <s v="No"/>
    <x v="0"/>
    <s v="No"/>
    <s v="No"/>
    <s v="No"/>
    <s v="No"/>
    <s v="No"/>
    <s v="No"/>
    <x v="0"/>
    <s v="Yes"/>
    <x v="0"/>
    <n v="44.3"/>
    <n v="89.3"/>
    <s v="No"/>
    <n v="0"/>
    <x v="0"/>
  </r>
  <r>
    <s v="9967-ATRFS"/>
    <x v="0"/>
    <x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67.55"/>
    <s v="No"/>
    <n v="0"/>
    <x v="2"/>
  </r>
  <r>
    <s v="3951-NJCVI"/>
    <x v="0"/>
    <x v="1"/>
    <s v="Yes"/>
    <s v="No"/>
    <n v="42"/>
    <s v="Yes"/>
    <s v="Yes"/>
    <x v="1"/>
    <s v="No"/>
    <s v="No"/>
    <s v="No"/>
    <s v="No"/>
    <s v="Yes"/>
    <s v="Yes"/>
    <x v="0"/>
    <s v="Yes"/>
    <x v="0"/>
    <n v="95.05"/>
    <n v="3944.5"/>
    <s v="No"/>
    <n v="0"/>
    <x v="1"/>
  </r>
  <r>
    <s v="2977-CEBSX"/>
    <x v="0"/>
    <x v="0"/>
    <s v="No"/>
    <s v="No"/>
    <n v="66"/>
    <s v="Yes"/>
    <s v="Yes"/>
    <x v="0"/>
    <s v="Yes"/>
    <s v="Yes"/>
    <s v="Yes"/>
    <s v="Yes"/>
    <s v="Yes"/>
    <s v="Yes"/>
    <x v="2"/>
    <s v="Yes"/>
    <x v="3"/>
    <n v="90.05"/>
    <n v="5965.95"/>
    <s v="No"/>
    <n v="0"/>
    <x v="3"/>
  </r>
  <r>
    <s v="0177-PXBAT"/>
    <x v="1"/>
    <x v="1"/>
    <s v="Yes"/>
    <s v="No"/>
    <n v="33"/>
    <s v="Yes"/>
    <s v="Yes"/>
    <x v="1"/>
    <s v="Yes"/>
    <s v="No"/>
    <s v="Yes"/>
    <s v="Yes"/>
    <s v="Yes"/>
    <s v="Yes"/>
    <x v="0"/>
    <s v="Yes"/>
    <x v="2"/>
    <n v="109.9"/>
    <n v="3694.7"/>
    <s v="No"/>
    <n v="0"/>
    <x v="1"/>
  </r>
  <r>
    <s v="6599-CEBNN"/>
    <x v="0"/>
    <x v="0"/>
    <s v="No"/>
    <s v="No"/>
    <n v="34"/>
    <s v="Yes"/>
    <s v="No"/>
    <x v="1"/>
    <s v="No"/>
    <s v="Yes"/>
    <s v="No"/>
    <s v="No"/>
    <s v="No"/>
    <s v="No"/>
    <x v="0"/>
    <s v="Yes"/>
    <x v="3"/>
    <n v="73.95"/>
    <n v="2524.4499999999998"/>
    <s v="Yes"/>
    <n v="1"/>
    <x v="1"/>
  </r>
  <r>
    <s v="2519-ERQOJ"/>
    <x v="1"/>
    <x v="1"/>
    <s v="No"/>
    <s v="No"/>
    <n v="33"/>
    <s v="No"/>
    <s v="No phone service"/>
    <x v="0"/>
    <s v="No"/>
    <s v="No"/>
    <s v="Yes"/>
    <s v="Yes"/>
    <s v="Yes"/>
    <s v="Yes"/>
    <x v="0"/>
    <s v="Yes"/>
    <x v="0"/>
    <n v="54.6"/>
    <n v="1803.7"/>
    <s v="No"/>
    <n v="0"/>
    <x v="1"/>
  </r>
  <r>
    <s v="5876-QMYLD"/>
    <x v="0"/>
    <x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415.1"/>
    <s v="No"/>
    <n v="0"/>
    <x v="2"/>
  </r>
  <r>
    <s v="2277-AXSDC"/>
    <x v="0"/>
    <x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5"/>
    <n v="624.15"/>
    <s v="No"/>
    <n v="0"/>
    <x v="1"/>
  </r>
  <r>
    <s v="9442-JTWDL"/>
    <x v="0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237.7"/>
    <s v="No"/>
    <n v="0"/>
    <x v="0"/>
  </r>
  <r>
    <s v="0979-PHULV"/>
    <x v="1"/>
    <x v="0"/>
    <s v="Yes"/>
    <s v="Yes"/>
    <n v="69"/>
    <s v="Yes"/>
    <s v="Yes"/>
    <x v="1"/>
    <s v="No"/>
    <s v="No"/>
    <s v="Yes"/>
    <s v="No"/>
    <s v="Yes"/>
    <s v="Yes"/>
    <x v="0"/>
    <s v="Yes"/>
    <x v="3"/>
    <n v="99.45"/>
    <n v="7007.6"/>
    <s v="Yes"/>
    <n v="1"/>
    <x v="3"/>
  </r>
  <r>
    <s v="3067-SVMTC"/>
    <x v="0"/>
    <x v="0"/>
    <s v="Yes"/>
    <s v="No"/>
    <n v="68"/>
    <s v="Yes"/>
    <s v="No"/>
    <x v="0"/>
    <s v="Yes"/>
    <s v="No"/>
    <s v="No"/>
    <s v="Yes"/>
    <s v="No"/>
    <s v="No"/>
    <x v="1"/>
    <s v="No"/>
    <x v="2"/>
    <n v="55.9"/>
    <n v="3848.8"/>
    <s v="No"/>
    <n v="0"/>
    <x v="3"/>
  </r>
  <r>
    <s v="5495-GPSRW"/>
    <x v="1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419.4"/>
    <s v="No"/>
    <n v="0"/>
    <x v="2"/>
  </r>
  <r>
    <s v="7606-BPHHN"/>
    <x v="1"/>
    <x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468.75"/>
    <s v="No"/>
    <n v="0"/>
    <x v="3"/>
  </r>
  <r>
    <s v="4742-DRORA"/>
    <x v="1"/>
    <x v="0"/>
    <s v="Yes"/>
    <s v="Yes"/>
    <n v="60"/>
    <s v="Yes"/>
    <s v="Yes"/>
    <x v="1"/>
    <s v="Yes"/>
    <s v="No"/>
    <s v="Yes"/>
    <s v="No"/>
    <s v="Yes"/>
    <s v="No"/>
    <x v="1"/>
    <s v="Yes"/>
    <x v="2"/>
    <n v="95.4"/>
    <n v="5812"/>
    <s v="No"/>
    <n v="0"/>
    <x v="3"/>
  </r>
  <r>
    <s v="0111-KLBQG"/>
    <x v="1"/>
    <x v="1"/>
    <s v="Yes"/>
    <s v="Yes"/>
    <n v="32"/>
    <s v="Yes"/>
    <s v="No"/>
    <x v="1"/>
    <s v="No"/>
    <s v="Yes"/>
    <s v="No"/>
    <s v="No"/>
    <s v="Yes"/>
    <s v="Yes"/>
    <x v="0"/>
    <s v="Yes"/>
    <x v="1"/>
    <n v="93.95"/>
    <n v="2861.45"/>
    <s v="No"/>
    <n v="0"/>
    <x v="1"/>
  </r>
  <r>
    <s v="4800-VHZKI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s v="Yes"/>
    <n v="1"/>
    <x v="0"/>
  </r>
  <r>
    <s v="7989-CHGTL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s v="Yes"/>
    <n v="1"/>
    <x v="0"/>
  </r>
  <r>
    <s v="0334-GDDSO"/>
    <x v="1"/>
    <x v="1"/>
    <s v="No"/>
    <s v="No"/>
    <n v="3"/>
    <s v="Yes"/>
    <s v="Yes"/>
    <x v="1"/>
    <s v="No"/>
    <s v="Yes"/>
    <s v="No"/>
    <s v="No"/>
    <s v="No"/>
    <s v="No"/>
    <x v="0"/>
    <s v="Yes"/>
    <x v="0"/>
    <n v="81.349999999999994"/>
    <n v="233.7"/>
    <s v="Yes"/>
    <n v="1"/>
    <x v="0"/>
  </r>
  <r>
    <s v="4163-NCJAK"/>
    <x v="0"/>
    <x v="0"/>
    <s v="Yes"/>
    <s v="No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5"/>
    <n v="1066.1500000000001"/>
    <s v="No"/>
    <n v="0"/>
    <x v="1"/>
  </r>
  <r>
    <s v="5233-AOZUF"/>
    <x v="0"/>
    <x v="0"/>
    <s v="Yes"/>
    <s v="No"/>
    <n v="29"/>
    <s v="Yes"/>
    <s v="Yes"/>
    <x v="1"/>
    <s v="No"/>
    <s v="No"/>
    <s v="No"/>
    <s v="No"/>
    <s v="No"/>
    <s v="No"/>
    <x v="0"/>
    <s v="Yes"/>
    <x v="0"/>
    <n v="74.95"/>
    <n v="2149.0500000000002"/>
    <s v="No"/>
    <n v="0"/>
    <x v="1"/>
  </r>
  <r>
    <s v="5973-EJGDP"/>
    <x v="1"/>
    <x v="0"/>
    <s v="No"/>
    <s v="No"/>
    <n v="51"/>
    <s v="Yes"/>
    <s v="Yes"/>
    <x v="1"/>
    <s v="No"/>
    <s v="Yes"/>
    <s v="Yes"/>
    <s v="Yes"/>
    <s v="No"/>
    <s v="No"/>
    <x v="0"/>
    <s v="Yes"/>
    <x v="0"/>
    <n v="87.35"/>
    <n v="4473"/>
    <s v="No"/>
    <n v="0"/>
    <x v="3"/>
  </r>
  <r>
    <s v="1996-DBMUS"/>
    <x v="0"/>
    <x v="1"/>
    <s v="Yes"/>
    <s v="No"/>
    <n v="48"/>
    <s v="Yes"/>
    <s v="No"/>
    <x v="1"/>
    <s v="No"/>
    <s v="No"/>
    <s v="No"/>
    <s v="No"/>
    <s v="No"/>
    <s v="No"/>
    <x v="0"/>
    <s v="Yes"/>
    <x v="2"/>
    <n v="70.650000000000006"/>
    <n v="3545.05"/>
    <s v="No"/>
    <n v="0"/>
    <x v="1"/>
  </r>
  <r>
    <s v="7916-VCCPB"/>
    <x v="0"/>
    <x v="0"/>
    <s v="Yes"/>
    <s v="Yes"/>
    <n v="16"/>
    <s v="Yes"/>
    <s v="No"/>
    <x v="1"/>
    <s v="No"/>
    <s v="Yes"/>
    <s v="No"/>
    <s v="No"/>
    <s v="No"/>
    <s v="No"/>
    <x v="0"/>
    <s v="No"/>
    <x v="2"/>
    <n v="73.25"/>
    <n v="1195.75"/>
    <s v="No"/>
    <n v="0"/>
    <x v="2"/>
  </r>
  <r>
    <s v="4686-GEFRM"/>
    <x v="1"/>
    <x v="0"/>
    <s v="Yes"/>
    <s v="No"/>
    <n v="70"/>
    <s v="Yes"/>
    <s v="Yes"/>
    <x v="1"/>
    <s v="No"/>
    <s v="Yes"/>
    <s v="Yes"/>
    <s v="Yes"/>
    <s v="No"/>
    <s v="Yes"/>
    <x v="2"/>
    <s v="Yes"/>
    <x v="2"/>
    <n v="98.7"/>
    <n v="6858.9"/>
    <s v="No"/>
    <n v="0"/>
    <x v="3"/>
  </r>
  <r>
    <s v="5249-QYHEX"/>
    <x v="0"/>
    <x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024.7"/>
    <s v="No"/>
    <n v="0"/>
    <x v="1"/>
  </r>
  <r>
    <s v="0578-SKVMF"/>
    <x v="0"/>
    <x v="0"/>
    <s v="Yes"/>
    <s v="Yes"/>
    <n v="22"/>
    <s v="Yes"/>
    <s v="No"/>
    <x v="1"/>
    <s v="No"/>
    <s v="Yes"/>
    <s v="No"/>
    <s v="No"/>
    <s v="No"/>
    <s v="Yes"/>
    <x v="0"/>
    <s v="No"/>
    <x v="0"/>
    <n v="83.3"/>
    <n v="1845.9"/>
    <s v="Yes"/>
    <n v="1"/>
    <x v="2"/>
  </r>
  <r>
    <s v="5564-NEMQO"/>
    <x v="0"/>
    <x v="1"/>
    <s v="No"/>
    <s v="No"/>
    <n v="1"/>
    <s v="Yes"/>
    <s v="No"/>
    <x v="1"/>
    <s v="No"/>
    <s v="No"/>
    <s v="Yes"/>
    <s v="No"/>
    <s v="No"/>
    <s v="No"/>
    <x v="0"/>
    <s v="Yes"/>
    <x v="2"/>
    <n v="75.3"/>
    <n v="75.3"/>
    <s v="Yes"/>
    <n v="1"/>
    <x v="0"/>
  </r>
  <r>
    <s v="2233-FAGXV"/>
    <x v="0"/>
    <x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3"/>
    <n v="132.25"/>
    <s v="No"/>
    <n v="0"/>
    <x v="0"/>
  </r>
  <r>
    <s v="5605-IYGFG"/>
    <x v="0"/>
    <x v="0"/>
    <s v="No"/>
    <s v="No"/>
    <n v="7"/>
    <s v="Yes"/>
    <s v="No"/>
    <x v="1"/>
    <s v="No"/>
    <s v="No"/>
    <s v="No"/>
    <s v="No"/>
    <s v="No"/>
    <s v="No"/>
    <x v="0"/>
    <s v="Yes"/>
    <x v="2"/>
    <n v="69.849999999999994"/>
    <n v="515.45000000000005"/>
    <s v="No"/>
    <n v="0"/>
    <x v="0"/>
  </r>
  <r>
    <s v="7663-ZTEGJ"/>
    <x v="1"/>
    <x v="0"/>
    <s v="No"/>
    <s v="Yes"/>
    <n v="29"/>
    <s v="Yes"/>
    <s v="Yes"/>
    <x v="1"/>
    <s v="No"/>
    <s v="Yes"/>
    <s v="Yes"/>
    <s v="Yes"/>
    <s v="No"/>
    <s v="Yes"/>
    <x v="1"/>
    <s v="No"/>
    <x v="3"/>
    <n v="100.55"/>
    <n v="2830.45"/>
    <s v="No"/>
    <n v="0"/>
    <x v="1"/>
  </r>
  <r>
    <s v="3935-TBRZZ"/>
    <x v="1"/>
    <x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7"/>
    <n v="1110.5"/>
    <s v="No"/>
    <n v="0"/>
    <x v="1"/>
  </r>
  <r>
    <s v="8111-BKVDS"/>
    <x v="0"/>
    <x v="0"/>
    <s v="No"/>
    <s v="No"/>
    <n v="10"/>
    <s v="No"/>
    <s v="No phone service"/>
    <x v="0"/>
    <s v="Yes"/>
    <s v="Yes"/>
    <s v="Yes"/>
    <s v="No"/>
    <s v="No"/>
    <s v="No"/>
    <x v="0"/>
    <s v="No"/>
    <x v="2"/>
    <n v="40.700000000000003"/>
    <n v="449.3"/>
    <s v="No"/>
    <n v="0"/>
    <x v="0"/>
  </r>
  <r>
    <s v="2055-SIFSS"/>
    <x v="0"/>
    <x v="1"/>
    <s v="Yes"/>
    <s v="No"/>
    <n v="55"/>
    <s v="Yes"/>
    <s v="Yes"/>
    <x v="0"/>
    <s v="No"/>
    <s v="No"/>
    <s v="No"/>
    <s v="No"/>
    <s v="No"/>
    <s v="No"/>
    <x v="0"/>
    <s v="No"/>
    <x v="2"/>
    <n v="51.65"/>
    <n v="2838.55"/>
    <s v="No"/>
    <n v="0"/>
    <x v="3"/>
  </r>
  <r>
    <s v="2806-MLNTI"/>
    <x v="1"/>
    <x v="1"/>
    <s v="Yes"/>
    <s v="No"/>
    <n v="52"/>
    <s v="Yes"/>
    <s v="Yes"/>
    <x v="1"/>
    <s v="No"/>
    <s v="Yes"/>
    <s v="Yes"/>
    <s v="No"/>
    <s v="Yes"/>
    <s v="Yes"/>
    <x v="1"/>
    <s v="Yes"/>
    <x v="2"/>
    <n v="105.1"/>
    <n v="5376.4"/>
    <s v="No"/>
    <n v="0"/>
    <x v="3"/>
  </r>
  <r>
    <s v="8734-DKSTZ"/>
    <x v="0"/>
    <x v="0"/>
    <s v="Yes"/>
    <s v="Yes"/>
    <n v="10"/>
    <s v="Yes"/>
    <s v="Yes"/>
    <x v="1"/>
    <s v="No"/>
    <s v="No"/>
    <s v="No"/>
    <s v="No"/>
    <s v="No"/>
    <s v="Yes"/>
    <x v="0"/>
    <s v="No"/>
    <x v="0"/>
    <n v="85.95"/>
    <n v="858.6"/>
    <s v="No"/>
    <n v="0"/>
    <x v="0"/>
  </r>
  <r>
    <s v="4360-PNRQB"/>
    <x v="1"/>
    <x v="0"/>
    <s v="No"/>
    <s v="No"/>
    <n v="18"/>
    <s v="Yes"/>
    <s v="Yes"/>
    <x v="1"/>
    <s v="No"/>
    <s v="No"/>
    <s v="No"/>
    <s v="No"/>
    <s v="No"/>
    <s v="No"/>
    <x v="0"/>
    <s v="Yes"/>
    <x v="2"/>
    <n v="75.599999999999994"/>
    <n v="1395.05"/>
    <s v="No"/>
    <n v="0"/>
    <x v="2"/>
  </r>
  <r>
    <s v="6152-ONASV"/>
    <x v="0"/>
    <x v="0"/>
    <s v="Yes"/>
    <s v="No"/>
    <n v="68"/>
    <s v="Yes"/>
    <s v="Yes"/>
    <x v="0"/>
    <s v="Yes"/>
    <s v="No"/>
    <s v="No"/>
    <s v="Yes"/>
    <s v="No"/>
    <s v="No"/>
    <x v="1"/>
    <s v="No"/>
    <x v="2"/>
    <n v="58.25"/>
    <n v="3975.7"/>
    <s v="No"/>
    <n v="0"/>
    <x v="3"/>
  </r>
  <r>
    <s v="9063-ZGTUY"/>
    <x v="0"/>
    <x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182.55"/>
    <s v="Yes"/>
    <n v="1"/>
    <x v="3"/>
  </r>
  <r>
    <s v="7781-HVGMK"/>
    <x v="0"/>
    <x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5.2"/>
    <n v="4784.45"/>
    <s v="No"/>
    <n v="0"/>
    <x v="3"/>
  </r>
  <r>
    <s v="2181-UAESM"/>
    <x v="1"/>
    <x v="0"/>
    <s v="No"/>
    <s v="No"/>
    <n v="2"/>
    <s v="Yes"/>
    <s v="No"/>
    <x v="0"/>
    <s v="Yes"/>
    <s v="No"/>
    <s v="Yes"/>
    <s v="No"/>
    <s v="No"/>
    <s v="No"/>
    <x v="0"/>
    <s v="No"/>
    <x v="0"/>
    <n v="53.45"/>
    <n v="119.5"/>
    <s v="No"/>
    <n v="0"/>
    <x v="0"/>
  </r>
  <r>
    <s v="2957-LOLHO"/>
    <x v="1"/>
    <x v="0"/>
    <s v="No"/>
    <s v="No"/>
    <n v="12"/>
    <s v="Yes"/>
    <s v="No"/>
    <x v="0"/>
    <s v="No"/>
    <s v="No"/>
    <s v="No"/>
    <s v="No"/>
    <s v="No"/>
    <s v="No"/>
    <x v="0"/>
    <s v="Yes"/>
    <x v="2"/>
    <n v="45.4"/>
    <n v="518.9"/>
    <s v="Yes"/>
    <n v="1"/>
    <x v="0"/>
  </r>
  <r>
    <s v="6048-NJXHX"/>
    <x v="1"/>
    <x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19.75"/>
    <n v="899.45"/>
    <s v="No"/>
    <n v="0"/>
    <x v="1"/>
  </r>
  <r>
    <s v="2320-SLKMB"/>
    <x v="0"/>
    <x v="0"/>
    <s v="No"/>
    <s v="No"/>
    <n v="26"/>
    <s v="No"/>
    <s v="No phone service"/>
    <x v="0"/>
    <s v="No"/>
    <s v="No"/>
    <s v="Yes"/>
    <s v="Yes"/>
    <s v="Yes"/>
    <s v="No"/>
    <x v="0"/>
    <s v="Yes"/>
    <x v="3"/>
    <n v="44.45"/>
    <n v="1183.8"/>
    <s v="No"/>
    <n v="0"/>
    <x v="1"/>
  </r>
  <r>
    <s v="4980-URKXC"/>
    <x v="1"/>
    <x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5"/>
    <n v="720.05"/>
    <s v="No"/>
    <n v="0"/>
    <x v="1"/>
  </r>
  <r>
    <s v="4376-KFVRS"/>
    <x v="1"/>
    <x v="0"/>
    <s v="Yes"/>
    <s v="Yes"/>
    <n v="72"/>
    <s v="Yes"/>
    <s v="Yes"/>
    <x v="1"/>
    <s v="Yes"/>
    <s v="Yes"/>
    <s v="Yes"/>
    <s v="Yes"/>
    <s v="Yes"/>
    <s v="Yes"/>
    <x v="2"/>
    <s v="Yes"/>
    <x v="3"/>
    <n v="114.05"/>
    <n v="8468.2000000000007"/>
    <s v="No"/>
    <n v="0"/>
    <x v="3"/>
  </r>
  <r>
    <s v="5886-VLQVU"/>
    <x v="1"/>
    <x v="0"/>
    <s v="Yes"/>
    <s v="No"/>
    <n v="35"/>
    <s v="Yes"/>
    <s v="Yes"/>
    <x v="1"/>
    <s v="No"/>
    <s v="No"/>
    <s v="No"/>
    <s v="Yes"/>
    <s v="No"/>
    <s v="Yes"/>
    <x v="0"/>
    <s v="Yes"/>
    <x v="2"/>
    <n v="89.85"/>
    <n v="3161.2"/>
    <s v="No"/>
    <n v="0"/>
    <x v="1"/>
  </r>
  <r>
    <s v="3577-AMVUX"/>
    <x v="1"/>
    <x v="0"/>
    <s v="No"/>
    <s v="No"/>
    <n v="1"/>
    <s v="Yes"/>
    <s v="No"/>
    <x v="0"/>
    <s v="No"/>
    <s v="No"/>
    <s v="Yes"/>
    <s v="Yes"/>
    <s v="No"/>
    <s v="No"/>
    <x v="0"/>
    <s v="No"/>
    <x v="1"/>
    <n v="55.05"/>
    <n v="55.05"/>
    <s v="No"/>
    <n v="0"/>
    <x v="0"/>
  </r>
  <r>
    <s v="0771-WLCLA"/>
    <x v="0"/>
    <x v="0"/>
    <s v="Yes"/>
    <s v="Yes"/>
    <n v="16"/>
    <s v="Yes"/>
    <s v="Yes"/>
    <x v="1"/>
    <s v="Yes"/>
    <s v="No"/>
    <s v="Yes"/>
    <s v="Yes"/>
    <s v="Yes"/>
    <s v="Yes"/>
    <x v="0"/>
    <s v="Yes"/>
    <x v="0"/>
    <n v="112.95"/>
    <n v="1882.55"/>
    <s v="No"/>
    <n v="0"/>
    <x v="2"/>
  </r>
  <r>
    <s v="5628-RKIFK"/>
    <x v="0"/>
    <x v="1"/>
    <s v="No"/>
    <s v="No"/>
    <n v="49"/>
    <s v="Yes"/>
    <s v="Yes"/>
    <x v="1"/>
    <s v="Yes"/>
    <s v="No"/>
    <s v="No"/>
    <s v="No"/>
    <s v="Yes"/>
    <s v="Yes"/>
    <x v="0"/>
    <s v="No"/>
    <x v="3"/>
    <n v="101.55"/>
    <n v="5070.3999999999996"/>
    <s v="No"/>
    <n v="0"/>
    <x v="3"/>
  </r>
  <r>
    <s v="0206-TBWLC"/>
    <x v="0"/>
    <x v="0"/>
    <s v="Yes"/>
    <s v="No"/>
    <n v="54"/>
    <s v="Yes"/>
    <s v="Yes"/>
    <x v="1"/>
    <s v="Yes"/>
    <s v="Yes"/>
    <s v="Yes"/>
    <s v="Yes"/>
    <s v="Yes"/>
    <s v="Yes"/>
    <x v="1"/>
    <s v="Yes"/>
    <x v="1"/>
    <n v="114.65"/>
    <n v="6049.5"/>
    <s v="No"/>
    <n v="0"/>
    <x v="3"/>
  </r>
  <r>
    <s v="2937-FTHUR"/>
    <x v="0"/>
    <x v="0"/>
    <s v="No"/>
    <s v="Yes"/>
    <n v="18"/>
    <s v="Yes"/>
    <s v="Yes"/>
    <x v="0"/>
    <s v="Yes"/>
    <s v="No"/>
    <s v="No"/>
    <s v="No"/>
    <s v="No"/>
    <s v="Yes"/>
    <x v="0"/>
    <s v="No"/>
    <x v="0"/>
    <n v="64.8"/>
    <n v="1166.7"/>
    <s v="No"/>
    <n v="0"/>
    <x v="2"/>
  </r>
  <r>
    <s v="1910-FMXJM"/>
    <x v="0"/>
    <x v="0"/>
    <s v="Yes"/>
    <s v="No"/>
    <n v="36"/>
    <s v="Yes"/>
    <s v="No"/>
    <x v="1"/>
    <s v="No"/>
    <s v="No"/>
    <s v="No"/>
    <s v="No"/>
    <s v="No"/>
    <s v="Yes"/>
    <x v="0"/>
    <s v="No"/>
    <x v="0"/>
    <n v="80.400000000000006"/>
    <n v="2937.65"/>
    <s v="No"/>
    <n v="0"/>
    <x v="1"/>
  </r>
  <r>
    <s v="7752-XUSCI"/>
    <x v="0"/>
    <x v="0"/>
    <s v="No"/>
    <s v="No"/>
    <n v="60"/>
    <s v="Yes"/>
    <s v="Yes"/>
    <x v="1"/>
    <s v="No"/>
    <s v="Yes"/>
    <s v="Yes"/>
    <s v="No"/>
    <s v="Yes"/>
    <s v="Yes"/>
    <x v="0"/>
    <s v="Yes"/>
    <x v="0"/>
    <n v="105.9"/>
    <n v="6396.45"/>
    <s v="Yes"/>
    <n v="1"/>
    <x v="3"/>
  </r>
  <r>
    <s v="4110-PFEUZ"/>
    <x v="0"/>
    <x v="0"/>
    <s v="No"/>
    <s v="No"/>
    <n v="1"/>
    <s v="Yes"/>
    <s v="No"/>
    <x v="1"/>
    <s v="No"/>
    <s v="No"/>
    <s v="No"/>
    <s v="No"/>
    <s v="No"/>
    <s v="No"/>
    <x v="0"/>
    <s v="No"/>
    <x v="1"/>
    <n v="69.55"/>
    <n v="69.55"/>
    <s v="Yes"/>
    <n v="1"/>
    <x v="0"/>
  </r>
  <r>
    <s v="0732-OCQOC"/>
    <x v="0"/>
    <x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05"/>
    <n v="1270.25"/>
    <s v="No"/>
    <n v="0"/>
    <x v="3"/>
  </r>
  <r>
    <s v="5168-MSWXT"/>
    <x v="1"/>
    <x v="0"/>
    <s v="Yes"/>
    <s v="Yes"/>
    <n v="8"/>
    <s v="Yes"/>
    <s v="No"/>
    <x v="1"/>
    <s v="No"/>
    <s v="No"/>
    <s v="Yes"/>
    <s v="No"/>
    <s v="Yes"/>
    <s v="Yes"/>
    <x v="0"/>
    <s v="Yes"/>
    <x v="0"/>
    <n v="94.75"/>
    <n v="759.55"/>
    <s v="No"/>
    <n v="0"/>
    <x v="0"/>
  </r>
  <r>
    <s v="1090-ESELR"/>
    <x v="1"/>
    <x v="0"/>
    <s v="Yes"/>
    <s v="Yes"/>
    <n v="72"/>
    <s v="Yes"/>
    <s v="No"/>
    <x v="1"/>
    <s v="Yes"/>
    <s v="Yes"/>
    <s v="No"/>
    <s v="Yes"/>
    <s v="Yes"/>
    <s v="Yes"/>
    <x v="2"/>
    <s v="No"/>
    <x v="2"/>
    <n v="105.5"/>
    <n v="7611.55"/>
    <s v="No"/>
    <n v="0"/>
    <x v="3"/>
  </r>
  <r>
    <s v="8592-PLTMQ"/>
    <x v="0"/>
    <x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7"/>
    <n v="1642.75"/>
    <s v="No"/>
    <n v="0"/>
    <x v="3"/>
  </r>
  <r>
    <s v="5760-WRAHC"/>
    <x v="0"/>
    <x v="1"/>
    <s v="No"/>
    <s v="No"/>
    <n v="22"/>
    <s v="Yes"/>
    <s v="No"/>
    <x v="0"/>
    <s v="Yes"/>
    <s v="No"/>
    <s v="Yes"/>
    <s v="Yes"/>
    <s v="No"/>
    <s v="Yes"/>
    <x v="0"/>
    <s v="Yes"/>
    <x v="1"/>
    <n v="69.75"/>
    <n v="1545.4"/>
    <s v="No"/>
    <n v="0"/>
    <x v="2"/>
  </r>
  <r>
    <s v="8847-GEOOQ"/>
    <x v="1"/>
    <x v="0"/>
    <s v="Yes"/>
    <s v="No"/>
    <n v="60"/>
    <s v="No"/>
    <s v="No phone service"/>
    <x v="0"/>
    <s v="No"/>
    <s v="Yes"/>
    <s v="Yes"/>
    <s v="Yes"/>
    <s v="Yes"/>
    <s v="Yes"/>
    <x v="0"/>
    <s v="Yes"/>
    <x v="2"/>
    <n v="60.2"/>
    <n v="3582.4"/>
    <s v="No"/>
    <n v="0"/>
    <x v="3"/>
  </r>
  <r>
    <s v="0256-LTHVJ"/>
    <x v="0"/>
    <x v="0"/>
    <s v="Yes"/>
    <s v="Yes"/>
    <n v="28"/>
    <s v="Yes"/>
    <s v="No"/>
    <x v="1"/>
    <s v="No"/>
    <s v="No"/>
    <s v="No"/>
    <s v="No"/>
    <s v="No"/>
    <s v="Yes"/>
    <x v="0"/>
    <s v="Yes"/>
    <x v="0"/>
    <n v="81.05"/>
    <n v="2227.1"/>
    <s v="Yes"/>
    <n v="1"/>
    <x v="1"/>
  </r>
  <r>
    <s v="4785-FCIFB"/>
    <x v="0"/>
    <x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4"/>
    <n v="1417.9"/>
    <s v="No"/>
    <n v="0"/>
    <x v="3"/>
  </r>
  <r>
    <s v="8313-NDOIA"/>
    <x v="0"/>
    <x v="0"/>
    <s v="No"/>
    <s v="No"/>
    <n v="24"/>
    <s v="Yes"/>
    <s v="Yes"/>
    <x v="1"/>
    <s v="No"/>
    <s v="Yes"/>
    <s v="Yes"/>
    <s v="No"/>
    <s v="Yes"/>
    <s v="Yes"/>
    <x v="0"/>
    <s v="Yes"/>
    <x v="0"/>
    <n v="104.15"/>
    <n v="2494.65"/>
    <s v="No"/>
    <n v="0"/>
    <x v="2"/>
  </r>
  <r>
    <s v="5149-CUZUJ"/>
    <x v="1"/>
    <x v="0"/>
    <s v="Yes"/>
    <s v="Yes"/>
    <n v="28"/>
    <s v="Yes"/>
    <s v="No"/>
    <x v="1"/>
    <s v="No"/>
    <s v="Yes"/>
    <s v="Yes"/>
    <s v="Yes"/>
    <s v="Yes"/>
    <s v="No"/>
    <x v="1"/>
    <s v="No"/>
    <x v="2"/>
    <n v="92.9"/>
    <n v="2768.35"/>
    <s v="No"/>
    <n v="0"/>
    <x v="1"/>
  </r>
  <r>
    <s v="0942-KOWSM"/>
    <x v="0"/>
    <x v="0"/>
    <s v="Yes"/>
    <s v="Yes"/>
    <n v="30"/>
    <s v="Yes"/>
    <s v="No"/>
    <x v="0"/>
    <s v="No"/>
    <s v="Yes"/>
    <s v="Yes"/>
    <s v="Yes"/>
    <s v="Yes"/>
    <s v="Yes"/>
    <x v="2"/>
    <s v="No"/>
    <x v="2"/>
    <n v="80.8"/>
    <n v="2369.3000000000002"/>
    <s v="No"/>
    <n v="0"/>
    <x v="1"/>
  </r>
  <r>
    <s v="4237-CLSMM"/>
    <x v="1"/>
    <x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38"/>
    <s v="No"/>
    <n v="0"/>
    <x v="0"/>
  </r>
  <r>
    <s v="1452-VOQCH"/>
    <x v="1"/>
    <x v="0"/>
    <s v="No"/>
    <s v="No"/>
    <n v="1"/>
    <s v="Yes"/>
    <s v="Yes"/>
    <x v="1"/>
    <s v="No"/>
    <s v="No"/>
    <s v="No"/>
    <s v="No"/>
    <s v="No"/>
    <s v="No"/>
    <x v="0"/>
    <s v="Yes"/>
    <x v="0"/>
    <n v="75.099999999999994"/>
    <n v="75.099999999999994"/>
    <s v="No"/>
    <n v="0"/>
    <x v="0"/>
  </r>
  <r>
    <s v="4719-UMSIY"/>
    <x v="1"/>
    <x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00.9"/>
    <s v="No"/>
    <n v="0"/>
    <x v="0"/>
  </r>
  <r>
    <s v="6614-VBEGU"/>
    <x v="0"/>
    <x v="0"/>
    <s v="Yes"/>
    <s v="No"/>
    <n v="24"/>
    <s v="Yes"/>
    <s v="No"/>
    <x v="0"/>
    <s v="No"/>
    <s v="Yes"/>
    <s v="No"/>
    <s v="No"/>
    <s v="Yes"/>
    <s v="Yes"/>
    <x v="0"/>
    <s v="Yes"/>
    <x v="2"/>
    <n v="69.45"/>
    <n v="1614.05"/>
    <s v="No"/>
    <n v="0"/>
    <x v="2"/>
  </r>
  <r>
    <s v="0880-TKATG"/>
    <x v="1"/>
    <x v="0"/>
    <s v="Yes"/>
    <s v="Yes"/>
    <n v="4"/>
    <s v="Yes"/>
    <s v="Yes"/>
    <x v="1"/>
    <s v="No"/>
    <s v="No"/>
    <s v="Yes"/>
    <s v="No"/>
    <s v="Yes"/>
    <s v="Yes"/>
    <x v="0"/>
    <s v="No"/>
    <x v="0"/>
    <n v="101.15"/>
    <n v="385.9"/>
    <s v="Yes"/>
    <n v="1"/>
    <x v="0"/>
  </r>
  <r>
    <s v="3811-VBYBZ"/>
    <x v="1"/>
    <x v="0"/>
    <s v="No"/>
    <s v="No"/>
    <n v="7"/>
    <s v="Yes"/>
    <s v="Yes"/>
    <x v="1"/>
    <s v="No"/>
    <s v="Yes"/>
    <s v="No"/>
    <s v="No"/>
    <s v="Yes"/>
    <s v="Yes"/>
    <x v="0"/>
    <s v="Yes"/>
    <x v="0"/>
    <n v="99.8"/>
    <n v="673.25"/>
    <s v="Yes"/>
    <n v="1"/>
    <x v="0"/>
  </r>
  <r>
    <s v="1480-BKXGA"/>
    <x v="1"/>
    <x v="1"/>
    <s v="Yes"/>
    <s v="No"/>
    <n v="72"/>
    <s v="Yes"/>
    <s v="Yes"/>
    <x v="1"/>
    <s v="Yes"/>
    <s v="Yes"/>
    <s v="Yes"/>
    <s v="Yes"/>
    <s v="Yes"/>
    <s v="Yes"/>
    <x v="2"/>
    <s v="Yes"/>
    <x v="2"/>
    <n v="116.05"/>
    <n v="8404.9"/>
    <s v="No"/>
    <n v="0"/>
    <x v="3"/>
  </r>
  <r>
    <s v="2996-XAUVF"/>
    <x v="1"/>
    <x v="0"/>
    <s v="No"/>
    <s v="No"/>
    <n v="70"/>
    <s v="No"/>
    <s v="No phone service"/>
    <x v="0"/>
    <s v="No"/>
    <s v="No"/>
    <s v="No"/>
    <s v="Yes"/>
    <s v="No"/>
    <s v="Yes"/>
    <x v="2"/>
    <s v="Yes"/>
    <x v="1"/>
    <n v="40.049999999999997"/>
    <n v="2799.75"/>
    <s v="No"/>
    <n v="0"/>
    <x v="3"/>
  </r>
  <r>
    <s v="9076-AXYIK"/>
    <x v="1"/>
    <x v="1"/>
    <s v="Yes"/>
    <s v="No"/>
    <n v="64"/>
    <s v="Yes"/>
    <s v="Yes"/>
    <x v="1"/>
    <s v="No"/>
    <s v="No"/>
    <s v="Yes"/>
    <s v="Yes"/>
    <s v="Yes"/>
    <s v="Yes"/>
    <x v="2"/>
    <s v="No"/>
    <x v="0"/>
    <n v="102.1"/>
    <n v="6538.45"/>
    <s v="No"/>
    <n v="0"/>
    <x v="3"/>
  </r>
  <r>
    <s v="5968-XQIVE"/>
    <x v="1"/>
    <x v="0"/>
    <s v="Yes"/>
    <s v="Yes"/>
    <n v="72"/>
    <s v="Yes"/>
    <s v="Yes"/>
    <x v="1"/>
    <s v="No"/>
    <s v="Yes"/>
    <s v="No"/>
    <s v="No"/>
    <s v="Yes"/>
    <s v="No"/>
    <x v="1"/>
    <s v="Yes"/>
    <x v="0"/>
    <n v="89.7"/>
    <n v="6588.95"/>
    <s v="No"/>
    <n v="0"/>
    <x v="3"/>
  </r>
  <r>
    <s v="8896-RAZCR"/>
    <x v="0"/>
    <x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868.1"/>
    <s v="No"/>
    <n v="0"/>
    <x v="1"/>
  </r>
  <r>
    <s v="4640-UHDOS"/>
    <x v="0"/>
    <x v="0"/>
    <s v="Yes"/>
    <s v="Yes"/>
    <n v="13"/>
    <s v="Yes"/>
    <s v="No"/>
    <x v="0"/>
    <s v="No"/>
    <s v="No"/>
    <s v="No"/>
    <s v="No"/>
    <s v="No"/>
    <s v="Yes"/>
    <x v="0"/>
    <s v="No"/>
    <x v="0"/>
    <n v="55.95"/>
    <n v="734.35"/>
    <s v="Yes"/>
    <n v="1"/>
    <x v="2"/>
  </r>
  <r>
    <s v="4933-IKULF"/>
    <x v="0"/>
    <x v="1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330.6"/>
    <s v="No"/>
    <n v="0"/>
    <x v="2"/>
  </r>
  <r>
    <s v="3583-EKAPL"/>
    <x v="1"/>
    <x v="0"/>
    <s v="No"/>
    <s v="No"/>
    <n v="1"/>
    <s v="Yes"/>
    <s v="No"/>
    <x v="0"/>
    <s v="No"/>
    <s v="No"/>
    <s v="No"/>
    <s v="No"/>
    <s v="No"/>
    <s v="Yes"/>
    <x v="0"/>
    <s v="Yes"/>
    <x v="0"/>
    <n v="55"/>
    <n v="55"/>
    <s v="Yes"/>
    <n v="1"/>
    <x v="0"/>
  </r>
  <r>
    <s v="1304-BCCFO"/>
    <x v="1"/>
    <x v="0"/>
    <s v="Yes"/>
    <s v="No"/>
    <n v="9"/>
    <s v="Yes"/>
    <s v="No"/>
    <x v="0"/>
    <s v="No"/>
    <s v="No"/>
    <s v="Yes"/>
    <s v="No"/>
    <s v="Yes"/>
    <s v="Yes"/>
    <x v="0"/>
    <s v="Yes"/>
    <x v="1"/>
    <n v="70.05"/>
    <n v="564.4"/>
    <s v="No"/>
    <n v="0"/>
    <x v="0"/>
  </r>
  <r>
    <s v="4104-PVRPS"/>
    <x v="1"/>
    <x v="0"/>
    <s v="Yes"/>
    <s v="No"/>
    <n v="24"/>
    <s v="Yes"/>
    <s v="No"/>
    <x v="0"/>
    <s v="Yes"/>
    <s v="No"/>
    <s v="No"/>
    <s v="Yes"/>
    <s v="No"/>
    <s v="No"/>
    <x v="0"/>
    <s v="No"/>
    <x v="1"/>
    <n v="53.6"/>
    <n v="1315.35"/>
    <s v="No"/>
    <n v="0"/>
    <x v="2"/>
  </r>
  <r>
    <s v="9399-APLBT"/>
    <x v="0"/>
    <x v="0"/>
    <s v="Yes"/>
    <s v="Yes"/>
    <n v="1"/>
    <s v="Yes"/>
    <s v="No"/>
    <x v="1"/>
    <s v="No"/>
    <s v="Yes"/>
    <s v="No"/>
    <s v="No"/>
    <s v="No"/>
    <s v="No"/>
    <x v="0"/>
    <s v="Yes"/>
    <x v="0"/>
    <n v="74.7"/>
    <n v="74.7"/>
    <s v="Yes"/>
    <n v="1"/>
    <x v="0"/>
  </r>
  <r>
    <s v="2359-KMGLI"/>
    <x v="1"/>
    <x v="0"/>
    <s v="No"/>
    <s v="No"/>
    <n v="24"/>
    <s v="Yes"/>
    <s v="Yes"/>
    <x v="1"/>
    <s v="No"/>
    <s v="Yes"/>
    <s v="No"/>
    <s v="No"/>
    <s v="No"/>
    <s v="No"/>
    <x v="0"/>
    <s v="Yes"/>
    <x v="0"/>
    <n v="80.25"/>
    <n v="1861.5"/>
    <s v="Yes"/>
    <n v="1"/>
    <x v="2"/>
  </r>
  <r>
    <s v="3780-DDGSE"/>
    <x v="1"/>
    <x v="1"/>
    <s v="Yes"/>
    <s v="Yes"/>
    <n v="35"/>
    <s v="Yes"/>
    <s v="No"/>
    <x v="0"/>
    <s v="No"/>
    <s v="Yes"/>
    <s v="No"/>
    <s v="Yes"/>
    <s v="Yes"/>
    <s v="Yes"/>
    <x v="0"/>
    <s v="Yes"/>
    <x v="0"/>
    <n v="76.05"/>
    <n v="2747.2"/>
    <s v="No"/>
    <n v="0"/>
    <x v="1"/>
  </r>
  <r>
    <s v="4431-EDMIQ"/>
    <x v="0"/>
    <x v="0"/>
    <s v="Yes"/>
    <s v="Yes"/>
    <n v="7"/>
    <s v="Yes"/>
    <s v="No"/>
    <x v="0"/>
    <s v="Yes"/>
    <s v="Yes"/>
    <s v="Yes"/>
    <s v="Yes"/>
    <s v="Yes"/>
    <s v="No"/>
    <x v="0"/>
    <s v="Yes"/>
    <x v="0"/>
    <n v="75.7"/>
    <n v="554.04999999999995"/>
    <s v="No"/>
    <n v="0"/>
    <x v="0"/>
  </r>
  <r>
    <s v="0306-JAELE"/>
    <x v="1"/>
    <x v="0"/>
    <s v="No"/>
    <s v="No"/>
    <n v="5"/>
    <s v="Yes"/>
    <s v="No"/>
    <x v="1"/>
    <s v="No"/>
    <s v="No"/>
    <s v="No"/>
    <s v="Yes"/>
    <s v="Yes"/>
    <s v="Yes"/>
    <x v="0"/>
    <s v="Yes"/>
    <x v="0"/>
    <n v="96.1"/>
    <n v="453.4"/>
    <s v="Yes"/>
    <n v="1"/>
    <x v="0"/>
  </r>
  <r>
    <s v="6227-HWPWX"/>
    <x v="0"/>
    <x v="0"/>
    <s v="No"/>
    <s v="Yes"/>
    <n v="15"/>
    <s v="Yes"/>
    <s v="No"/>
    <x v="1"/>
    <s v="No"/>
    <s v="No"/>
    <s v="No"/>
    <s v="No"/>
    <s v="No"/>
    <s v="No"/>
    <x v="0"/>
    <s v="No"/>
    <x v="2"/>
    <n v="69"/>
    <n v="994.8"/>
    <s v="Yes"/>
    <n v="1"/>
    <x v="2"/>
  </r>
  <r>
    <s v="0486-LGCCH"/>
    <x v="1"/>
    <x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225.75"/>
    <s v="No"/>
    <n v="0"/>
    <x v="0"/>
  </r>
  <r>
    <s v="0447-BEMNG"/>
    <x v="0"/>
    <x v="0"/>
    <s v="Yes"/>
    <s v="No"/>
    <n v="48"/>
    <s v="No"/>
    <s v="No phone service"/>
    <x v="0"/>
    <s v="Yes"/>
    <s v="No"/>
    <s v="Yes"/>
    <s v="No"/>
    <s v="No"/>
    <s v="Yes"/>
    <x v="0"/>
    <s v="Yes"/>
    <x v="2"/>
    <n v="45.3"/>
    <n v="2145"/>
    <s v="Yes"/>
    <n v="1"/>
    <x v="1"/>
  </r>
  <r>
    <s v="4612-SSVHJ"/>
    <x v="0"/>
    <x v="1"/>
    <s v="No"/>
    <s v="No"/>
    <n v="20"/>
    <s v="Yes"/>
    <s v="No"/>
    <x v="1"/>
    <s v="No"/>
    <s v="No"/>
    <s v="No"/>
    <s v="No"/>
    <s v="No"/>
    <s v="Yes"/>
    <x v="0"/>
    <s v="Yes"/>
    <x v="0"/>
    <n v="81.45"/>
    <n v="1671.6"/>
    <s v="No"/>
    <n v="0"/>
    <x v="2"/>
  </r>
  <r>
    <s v="5168-MQQCA"/>
    <x v="0"/>
    <x v="0"/>
    <s v="Yes"/>
    <s v="No"/>
    <n v="72"/>
    <s v="Yes"/>
    <s v="Yes"/>
    <x v="1"/>
    <s v="No"/>
    <s v="Yes"/>
    <s v="Yes"/>
    <s v="Yes"/>
    <s v="Yes"/>
    <s v="Yes"/>
    <x v="1"/>
    <s v="Yes"/>
    <x v="2"/>
    <n v="108.5"/>
    <n v="8003.8"/>
    <s v="No"/>
    <n v="0"/>
    <x v="3"/>
  </r>
  <r>
    <s v="5949-XIKAE"/>
    <x v="0"/>
    <x v="0"/>
    <s v="Yes"/>
    <s v="Yes"/>
    <n v="8"/>
    <s v="Yes"/>
    <s v="No"/>
    <x v="1"/>
    <s v="No"/>
    <s v="Yes"/>
    <s v="No"/>
    <s v="No"/>
    <s v="Yes"/>
    <s v="No"/>
    <x v="0"/>
    <s v="Yes"/>
    <x v="0"/>
    <n v="83.55"/>
    <n v="680.05"/>
    <s v="Yes"/>
    <n v="1"/>
    <x v="0"/>
  </r>
  <r>
    <s v="7971-HLVXI"/>
    <x v="1"/>
    <x v="0"/>
    <s v="Yes"/>
    <s v="Yes"/>
    <n v="72"/>
    <s v="Yes"/>
    <s v="Yes"/>
    <x v="1"/>
    <s v="No"/>
    <s v="No"/>
    <s v="No"/>
    <s v="No"/>
    <s v="No"/>
    <s v="Yes"/>
    <x v="2"/>
    <s v="Yes"/>
    <x v="3"/>
    <n v="84.5"/>
    <n v="6130.85"/>
    <s v="No"/>
    <n v="0"/>
    <x v="3"/>
  </r>
  <r>
    <s v="9094-AZPHK"/>
    <x v="0"/>
    <x v="0"/>
    <s v="No"/>
    <s v="No"/>
    <n v="15"/>
    <s v="Yes"/>
    <s v="Yes"/>
    <x v="1"/>
    <s v="No"/>
    <s v="Yes"/>
    <s v="No"/>
    <s v="No"/>
    <s v="Yes"/>
    <s v="Yes"/>
    <x v="0"/>
    <s v="Yes"/>
    <x v="0"/>
    <n v="100.15"/>
    <n v="1415"/>
    <s v="No"/>
    <n v="0"/>
    <x v="2"/>
  </r>
  <r>
    <s v="3649-JPUGY"/>
    <x v="1"/>
    <x v="0"/>
    <s v="No"/>
    <s v="No"/>
    <n v="72"/>
    <s v="Yes"/>
    <s v="Yes"/>
    <x v="0"/>
    <s v="No"/>
    <s v="Yes"/>
    <s v="Yes"/>
    <s v="Yes"/>
    <s v="Yes"/>
    <s v="Yes"/>
    <x v="2"/>
    <s v="Yes"/>
    <x v="2"/>
    <n v="88.6"/>
    <n v="6201.95"/>
    <s v="No"/>
    <n v="0"/>
    <x v="3"/>
  </r>
  <r>
    <s v="4472-LVYGI"/>
    <x v="0"/>
    <x v="0"/>
    <s v="Yes"/>
    <s v="Yes"/>
    <n v="0"/>
    <s v="No"/>
    <s v="No phone service"/>
    <x v="0"/>
    <s v="Yes"/>
    <s v="No"/>
    <s v="Yes"/>
    <s v="Yes"/>
    <s v="Yes"/>
    <s v="No"/>
    <x v="2"/>
    <s v="Yes"/>
    <x v="2"/>
    <n v="52.55"/>
    <n v="0"/>
    <s v="No"/>
    <n v="0"/>
    <x v="0"/>
  </r>
  <r>
    <s v="8372-JUXUI"/>
    <x v="1"/>
    <x v="0"/>
    <s v="No"/>
    <s v="Yes"/>
    <n v="1"/>
    <s v="Yes"/>
    <s v="Yes"/>
    <x v="1"/>
    <s v="No"/>
    <s v="No"/>
    <s v="No"/>
    <s v="No"/>
    <s v="No"/>
    <s v="No"/>
    <x v="0"/>
    <s v="Yes"/>
    <x v="0"/>
    <n v="74.349999999999994"/>
    <n v="74.349999999999994"/>
    <s v="Yes"/>
    <n v="1"/>
    <x v="0"/>
  </r>
  <r>
    <s v="3552-CTCYF"/>
    <x v="1"/>
    <x v="0"/>
    <s v="Yes"/>
    <s v="Yes"/>
    <n v="63"/>
    <s v="Yes"/>
    <s v="Yes"/>
    <x v="1"/>
    <s v="No"/>
    <s v="Yes"/>
    <s v="Yes"/>
    <s v="No"/>
    <s v="Yes"/>
    <s v="Yes"/>
    <x v="2"/>
    <s v="Yes"/>
    <x v="2"/>
    <n v="104.8"/>
    <n v="6597.25"/>
    <s v="No"/>
    <n v="0"/>
    <x v="3"/>
  </r>
  <r>
    <s v="6778-YSNIH"/>
    <x v="0"/>
    <x v="0"/>
    <s v="No"/>
    <s v="No"/>
    <n v="2"/>
    <s v="Yes"/>
    <s v="No"/>
    <x v="0"/>
    <s v="No"/>
    <s v="Yes"/>
    <s v="No"/>
    <s v="No"/>
    <s v="Yes"/>
    <s v="No"/>
    <x v="0"/>
    <s v="Yes"/>
    <x v="0"/>
    <n v="59"/>
    <n v="114.15"/>
    <s v="No"/>
    <n v="0"/>
    <x v="0"/>
  </r>
  <r>
    <s v="0388-EOPEX"/>
    <x v="0"/>
    <x v="0"/>
    <s v="Yes"/>
    <s v="No"/>
    <n v="2"/>
    <s v="Yes"/>
    <s v="No"/>
    <x v="1"/>
    <s v="Yes"/>
    <s v="No"/>
    <s v="No"/>
    <s v="No"/>
    <s v="No"/>
    <s v="No"/>
    <x v="0"/>
    <s v="Yes"/>
    <x v="0"/>
    <n v="74.400000000000006"/>
    <n v="139.4"/>
    <s v="Yes"/>
    <n v="1"/>
    <x v="0"/>
  </r>
  <r>
    <s v="5756-OZRIO"/>
    <x v="1"/>
    <x v="1"/>
    <s v="Yes"/>
    <s v="No"/>
    <n v="61"/>
    <s v="Yes"/>
    <s v="Yes"/>
    <x v="0"/>
    <s v="No"/>
    <s v="Yes"/>
    <s v="No"/>
    <s v="No"/>
    <s v="No"/>
    <s v="Yes"/>
    <x v="1"/>
    <s v="No"/>
    <x v="2"/>
    <n v="64.05"/>
    <n v="3902.6"/>
    <s v="No"/>
    <n v="0"/>
    <x v="3"/>
  </r>
  <r>
    <s v="6579-JPICP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s v="No"/>
    <n v="0"/>
    <x v="0"/>
  </r>
  <r>
    <s v="8205-OTCHB"/>
    <x v="1"/>
    <x v="0"/>
    <s v="No"/>
    <s v="No"/>
    <n v="22"/>
    <s v="No"/>
    <s v="No phone service"/>
    <x v="0"/>
    <s v="No"/>
    <s v="Yes"/>
    <s v="Yes"/>
    <s v="No"/>
    <s v="No"/>
    <s v="Yes"/>
    <x v="1"/>
    <s v="Yes"/>
    <x v="2"/>
    <n v="43.75"/>
    <n v="903.6"/>
    <s v="Yes"/>
    <n v="1"/>
    <x v="2"/>
  </r>
  <r>
    <s v="4134-BSXLX"/>
    <x v="1"/>
    <x v="0"/>
    <s v="Yes"/>
    <s v="No"/>
    <n v="28"/>
    <s v="Yes"/>
    <s v="No"/>
    <x v="0"/>
    <s v="Yes"/>
    <s v="Yes"/>
    <s v="No"/>
    <s v="Yes"/>
    <s v="No"/>
    <s v="No"/>
    <x v="0"/>
    <s v="No"/>
    <x v="1"/>
    <n v="60.9"/>
    <n v="1785.65"/>
    <s v="No"/>
    <n v="0"/>
    <x v="1"/>
  </r>
  <r>
    <s v="0505-SPOOW"/>
    <x v="0"/>
    <x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1397.65"/>
    <s v="No"/>
    <n v="0"/>
    <x v="3"/>
  </r>
  <r>
    <s v="6235-VDHOM"/>
    <x v="0"/>
    <x v="1"/>
    <s v="No"/>
    <s v="No"/>
    <n v="5"/>
    <s v="No"/>
    <s v="No phone service"/>
    <x v="0"/>
    <s v="No"/>
    <s v="Yes"/>
    <s v="No"/>
    <s v="No"/>
    <s v="No"/>
    <s v="No"/>
    <x v="0"/>
    <s v="No"/>
    <x v="0"/>
    <n v="28.45"/>
    <n v="131.05000000000001"/>
    <s v="Yes"/>
    <n v="1"/>
    <x v="0"/>
  </r>
  <r>
    <s v="7783-YKGDV"/>
    <x v="0"/>
    <x v="0"/>
    <s v="No"/>
    <s v="No"/>
    <n v="12"/>
    <s v="Yes"/>
    <s v="Yes"/>
    <x v="1"/>
    <s v="Yes"/>
    <s v="Yes"/>
    <s v="Yes"/>
    <s v="No"/>
    <s v="No"/>
    <s v="Yes"/>
    <x v="0"/>
    <s v="Yes"/>
    <x v="2"/>
    <n v="99.7"/>
    <n v="1238.45"/>
    <s v="Yes"/>
    <n v="1"/>
    <x v="0"/>
  </r>
  <r>
    <s v="4374-YMUSQ"/>
    <x v="1"/>
    <x v="0"/>
    <s v="No"/>
    <s v="No"/>
    <n v="34"/>
    <s v="Yes"/>
    <s v="Yes"/>
    <x v="1"/>
    <s v="Yes"/>
    <s v="Yes"/>
    <s v="Yes"/>
    <s v="Yes"/>
    <s v="Yes"/>
    <s v="Yes"/>
    <x v="1"/>
    <s v="No"/>
    <x v="3"/>
    <n v="116.25"/>
    <n v="3899.05"/>
    <s v="No"/>
    <n v="0"/>
    <x v="1"/>
  </r>
  <r>
    <s v="4513-CXYIX"/>
    <x v="0"/>
    <x v="1"/>
    <s v="Yes"/>
    <s v="No"/>
    <n v="71"/>
    <s v="Yes"/>
    <s v="Yes"/>
    <x v="1"/>
    <s v="Yes"/>
    <s v="No"/>
    <s v="No"/>
    <s v="No"/>
    <s v="No"/>
    <s v="No"/>
    <x v="2"/>
    <s v="Yes"/>
    <x v="3"/>
    <n v="80.7"/>
    <n v="5676"/>
    <s v="No"/>
    <n v="0"/>
    <x v="3"/>
  </r>
  <r>
    <s v="3957-HHLMR"/>
    <x v="0"/>
    <x v="0"/>
    <s v="Yes"/>
    <s v="Yes"/>
    <n v="70"/>
    <s v="Yes"/>
    <s v="Yes"/>
    <x v="0"/>
    <s v="Yes"/>
    <s v="No"/>
    <s v="No"/>
    <s v="No"/>
    <s v="No"/>
    <s v="Yes"/>
    <x v="1"/>
    <s v="No"/>
    <x v="2"/>
    <n v="65.2"/>
    <n v="4543.1499999999996"/>
    <s v="No"/>
    <n v="0"/>
    <x v="3"/>
  </r>
  <r>
    <s v="7803-XOCCZ"/>
    <x v="0"/>
    <x v="0"/>
    <s v="Yes"/>
    <s v="Yes"/>
    <n v="52"/>
    <s v="Yes"/>
    <s v="No"/>
    <x v="1"/>
    <s v="Yes"/>
    <s v="No"/>
    <s v="Yes"/>
    <s v="Yes"/>
    <s v="No"/>
    <s v="No"/>
    <x v="0"/>
    <s v="Yes"/>
    <x v="2"/>
    <n v="84.05"/>
    <n v="4326.8"/>
    <s v="No"/>
    <n v="0"/>
    <x v="3"/>
  </r>
  <r>
    <s v="5736-YEJAX"/>
    <x v="1"/>
    <x v="0"/>
    <s v="No"/>
    <s v="Yes"/>
    <n v="69"/>
    <s v="Yes"/>
    <s v="Yes"/>
    <x v="0"/>
    <s v="Yes"/>
    <s v="Yes"/>
    <s v="Yes"/>
    <s v="Yes"/>
    <s v="Yes"/>
    <s v="No"/>
    <x v="2"/>
    <s v="Yes"/>
    <x v="3"/>
    <n v="79.45"/>
    <n v="5502.55"/>
    <s v="No"/>
    <n v="0"/>
    <x v="3"/>
  </r>
  <r>
    <s v="5609-CEBID"/>
    <x v="0"/>
    <x v="1"/>
    <s v="No"/>
    <s v="No"/>
    <n v="20"/>
    <s v="Yes"/>
    <s v="Yes"/>
    <x v="1"/>
    <s v="No"/>
    <s v="Yes"/>
    <s v="Yes"/>
    <s v="No"/>
    <s v="No"/>
    <s v="Yes"/>
    <x v="0"/>
    <s v="Yes"/>
    <x v="0"/>
    <n v="94.1"/>
    <n v="1782.4"/>
    <s v="Yes"/>
    <n v="1"/>
    <x v="2"/>
  </r>
  <r>
    <s v="8981-FJGLA"/>
    <x v="1"/>
    <x v="0"/>
    <s v="No"/>
    <s v="Yes"/>
    <n v="11"/>
    <s v="Yes"/>
    <s v="Yes"/>
    <x v="1"/>
    <s v="No"/>
    <s v="No"/>
    <s v="Yes"/>
    <s v="No"/>
    <s v="No"/>
    <s v="No"/>
    <x v="0"/>
    <s v="Yes"/>
    <x v="1"/>
    <n v="78"/>
    <n v="851.8"/>
    <s v="No"/>
    <n v="0"/>
    <x v="0"/>
  </r>
  <r>
    <s v="7218-HKQFK"/>
    <x v="1"/>
    <x v="0"/>
    <s v="Yes"/>
    <s v="No"/>
    <n v="2"/>
    <s v="Yes"/>
    <s v="No"/>
    <x v="1"/>
    <s v="No"/>
    <s v="No"/>
    <s v="No"/>
    <s v="Yes"/>
    <s v="Yes"/>
    <s v="Yes"/>
    <x v="0"/>
    <s v="Yes"/>
    <x v="0"/>
    <n v="94.2"/>
    <n v="167.5"/>
    <s v="Yes"/>
    <n v="1"/>
    <x v="0"/>
  </r>
  <r>
    <s v="4636-QRJKY"/>
    <x v="0"/>
    <x v="0"/>
    <s v="Yes"/>
    <s v="Yes"/>
    <n v="6"/>
    <s v="Yes"/>
    <s v="Yes"/>
    <x v="1"/>
    <s v="No"/>
    <s v="No"/>
    <s v="No"/>
    <s v="Yes"/>
    <s v="No"/>
    <s v="No"/>
    <x v="0"/>
    <s v="Yes"/>
    <x v="0"/>
    <n v="80.5"/>
    <n v="502.85"/>
    <s v="Yes"/>
    <n v="1"/>
    <x v="0"/>
  </r>
  <r>
    <s v="1135-LMECX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s v="No"/>
    <n v="0"/>
    <x v="0"/>
  </r>
  <r>
    <s v="4332-MUOEZ"/>
    <x v="1"/>
    <x v="1"/>
    <s v="Yes"/>
    <s v="Yes"/>
    <n v="20"/>
    <s v="Yes"/>
    <s v="No"/>
    <x v="1"/>
    <s v="Yes"/>
    <s v="No"/>
    <s v="Yes"/>
    <s v="Yes"/>
    <s v="No"/>
    <s v="Yes"/>
    <x v="1"/>
    <s v="No"/>
    <x v="3"/>
    <n v="94.3"/>
    <n v="1818.3"/>
    <s v="No"/>
    <n v="0"/>
    <x v="2"/>
  </r>
  <r>
    <s v="8535-SFUTN"/>
    <x v="1"/>
    <x v="0"/>
    <s v="No"/>
    <s v="No"/>
    <n v="61"/>
    <s v="Yes"/>
    <s v="Yes"/>
    <x v="1"/>
    <s v="Yes"/>
    <s v="No"/>
    <s v="Yes"/>
    <s v="No"/>
    <s v="Yes"/>
    <s v="Yes"/>
    <x v="0"/>
    <s v="Yes"/>
    <x v="0"/>
    <n v="106.45"/>
    <n v="6300.15"/>
    <s v="No"/>
    <n v="0"/>
    <x v="3"/>
  </r>
  <r>
    <s v="5956-VKDTT"/>
    <x v="0"/>
    <x v="1"/>
    <s v="Yes"/>
    <s v="No"/>
    <n v="5"/>
    <s v="Yes"/>
    <s v="Yes"/>
    <x v="1"/>
    <s v="No"/>
    <s v="No"/>
    <s v="No"/>
    <s v="No"/>
    <s v="No"/>
    <s v="No"/>
    <x v="0"/>
    <s v="Yes"/>
    <x v="0"/>
    <n v="74.349999999999994"/>
    <n v="334.8"/>
    <s v="Yes"/>
    <n v="1"/>
    <x v="0"/>
  </r>
  <r>
    <s v="8677-HDZEE"/>
    <x v="0"/>
    <x v="0"/>
    <s v="No"/>
    <s v="No"/>
    <n v="56"/>
    <s v="Yes"/>
    <s v="Yes"/>
    <x v="1"/>
    <s v="No"/>
    <s v="Yes"/>
    <s v="No"/>
    <s v="Yes"/>
    <s v="Yes"/>
    <s v="Yes"/>
    <x v="0"/>
    <s v="Yes"/>
    <x v="2"/>
    <n v="105.45"/>
    <n v="5916.95"/>
    <s v="No"/>
    <n v="0"/>
    <x v="3"/>
  </r>
  <r>
    <s v="2475-MROZF"/>
    <x v="1"/>
    <x v="0"/>
    <s v="No"/>
    <s v="No"/>
    <n v="30"/>
    <s v="Yes"/>
    <s v="Yes"/>
    <x v="1"/>
    <s v="Yes"/>
    <s v="Yes"/>
    <s v="Yes"/>
    <s v="Yes"/>
    <s v="No"/>
    <s v="No"/>
    <x v="0"/>
    <s v="Yes"/>
    <x v="3"/>
    <n v="95"/>
    <n v="2852.4"/>
    <s v="No"/>
    <n v="0"/>
    <x v="1"/>
  </r>
  <r>
    <s v="9412-GHEEC"/>
    <x v="1"/>
    <x v="0"/>
    <s v="No"/>
    <s v="No"/>
    <n v="40"/>
    <s v="Yes"/>
    <s v="Yes"/>
    <x v="1"/>
    <s v="No"/>
    <s v="No"/>
    <s v="Yes"/>
    <s v="Yes"/>
    <s v="Yes"/>
    <s v="Yes"/>
    <x v="0"/>
    <s v="No"/>
    <x v="2"/>
    <n v="104.8"/>
    <n v="4131.95"/>
    <s v="Yes"/>
    <n v="1"/>
    <x v="1"/>
  </r>
  <r>
    <s v="3482-ABPKK"/>
    <x v="0"/>
    <x v="0"/>
    <s v="No"/>
    <s v="No"/>
    <n v="28"/>
    <s v="Yes"/>
    <s v="No"/>
    <x v="0"/>
    <s v="Yes"/>
    <s v="No"/>
    <s v="No"/>
    <s v="Yes"/>
    <s v="No"/>
    <s v="No"/>
    <x v="1"/>
    <s v="No"/>
    <x v="1"/>
    <n v="54.3"/>
    <n v="1546.3"/>
    <s v="No"/>
    <n v="0"/>
    <x v="1"/>
  </r>
  <r>
    <s v="6705-LXORM"/>
    <x v="0"/>
    <x v="1"/>
    <s v="Yes"/>
    <s v="No"/>
    <n v="5"/>
    <s v="Yes"/>
    <s v="No"/>
    <x v="1"/>
    <s v="No"/>
    <s v="No"/>
    <s v="No"/>
    <s v="No"/>
    <s v="No"/>
    <s v="No"/>
    <x v="0"/>
    <s v="No"/>
    <x v="0"/>
    <n v="70.05"/>
    <n v="302.60000000000002"/>
    <s v="No"/>
    <n v="0"/>
    <x v="0"/>
  </r>
  <r>
    <s v="0257-ZESQC"/>
    <x v="0"/>
    <x v="1"/>
    <s v="Yes"/>
    <s v="No"/>
    <n v="27"/>
    <s v="Yes"/>
    <s v="No"/>
    <x v="1"/>
    <s v="Yes"/>
    <s v="No"/>
    <s v="No"/>
    <s v="No"/>
    <s v="No"/>
    <s v="No"/>
    <x v="0"/>
    <s v="Yes"/>
    <x v="2"/>
    <n v="75.2"/>
    <n v="1929.35"/>
    <s v="Yes"/>
    <n v="1"/>
    <x v="1"/>
  </r>
  <r>
    <s v="7531-GQHME"/>
    <x v="1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265.45"/>
    <s v="No"/>
    <n v="0"/>
    <x v="0"/>
  </r>
  <r>
    <s v="5174-ITUMV"/>
    <x v="1"/>
    <x v="0"/>
    <s v="Yes"/>
    <s v="Yes"/>
    <n v="67"/>
    <s v="Yes"/>
    <s v="Yes"/>
    <x v="1"/>
    <s v="No"/>
    <s v="Yes"/>
    <s v="Yes"/>
    <s v="No"/>
    <s v="Yes"/>
    <s v="Yes"/>
    <x v="1"/>
    <s v="Yes"/>
    <x v="0"/>
    <n v="105.4"/>
    <n v="6989.45"/>
    <s v="No"/>
    <n v="0"/>
    <x v="3"/>
  </r>
  <r>
    <s v="4109-CYRBD"/>
    <x v="1"/>
    <x v="1"/>
    <s v="Yes"/>
    <s v="No"/>
    <n v="29"/>
    <s v="Yes"/>
    <s v="Yes"/>
    <x v="0"/>
    <s v="No"/>
    <s v="No"/>
    <s v="No"/>
    <s v="No"/>
    <s v="No"/>
    <s v="No"/>
    <x v="0"/>
    <s v="Yes"/>
    <x v="0"/>
    <n v="51.6"/>
    <n v="1442"/>
    <s v="No"/>
    <n v="0"/>
    <x v="1"/>
  </r>
  <r>
    <s v="0913-XWSCN"/>
    <x v="1"/>
    <x v="0"/>
    <s v="Yes"/>
    <s v="Yes"/>
    <n v="55"/>
    <s v="Yes"/>
    <s v="Yes"/>
    <x v="1"/>
    <s v="No"/>
    <s v="No"/>
    <s v="No"/>
    <s v="No"/>
    <s v="No"/>
    <s v="Yes"/>
    <x v="0"/>
    <s v="No"/>
    <x v="2"/>
    <n v="85.5"/>
    <n v="4713.3999999999996"/>
    <s v="No"/>
    <n v="0"/>
    <x v="3"/>
  </r>
  <r>
    <s v="6825-UYPFK"/>
    <x v="0"/>
    <x v="0"/>
    <s v="No"/>
    <s v="No"/>
    <n v="23"/>
    <s v="Yes"/>
    <s v="Yes"/>
    <x v="1"/>
    <s v="No"/>
    <s v="No"/>
    <s v="No"/>
    <s v="No"/>
    <s v="No"/>
    <s v="No"/>
    <x v="0"/>
    <s v="No"/>
    <x v="2"/>
    <n v="75.599999999999994"/>
    <n v="1758.6"/>
    <s v="Yes"/>
    <n v="1"/>
    <x v="2"/>
  </r>
  <r>
    <s v="8397-MVTAZ"/>
    <x v="1"/>
    <x v="0"/>
    <s v="Yes"/>
    <s v="No"/>
    <n v="34"/>
    <s v="Yes"/>
    <s v="Yes"/>
    <x v="1"/>
    <s v="No"/>
    <s v="No"/>
    <s v="Yes"/>
    <s v="No"/>
    <s v="Yes"/>
    <s v="Yes"/>
    <x v="0"/>
    <s v="Yes"/>
    <x v="0"/>
    <n v="100.05"/>
    <n v="3480"/>
    <s v="Yes"/>
    <n v="1"/>
    <x v="1"/>
  </r>
  <r>
    <s v="0750-EBAIU"/>
    <x v="1"/>
    <x v="0"/>
    <s v="No"/>
    <s v="No"/>
    <n v="52"/>
    <s v="Yes"/>
    <s v="No"/>
    <x v="1"/>
    <s v="Yes"/>
    <s v="No"/>
    <s v="Yes"/>
    <s v="No"/>
    <s v="Yes"/>
    <s v="No"/>
    <x v="1"/>
    <s v="No"/>
    <x v="0"/>
    <n v="91.25"/>
    <n v="4738.3"/>
    <s v="No"/>
    <n v="0"/>
    <x v="3"/>
  </r>
  <r>
    <s v="8606-CIQUL"/>
    <x v="1"/>
    <x v="1"/>
    <s v="Yes"/>
    <s v="Yes"/>
    <n v="72"/>
    <s v="Yes"/>
    <s v="Yes"/>
    <x v="1"/>
    <s v="Yes"/>
    <s v="Yes"/>
    <s v="Yes"/>
    <s v="Yes"/>
    <s v="Yes"/>
    <s v="Yes"/>
    <x v="2"/>
    <s v="Yes"/>
    <x v="3"/>
    <n v="115.75"/>
    <n v="8399.15"/>
    <s v="No"/>
    <n v="0"/>
    <x v="3"/>
  </r>
  <r>
    <s v="3571-DPYUH"/>
    <x v="1"/>
    <x v="0"/>
    <s v="Yes"/>
    <s v="Yes"/>
    <n v="58"/>
    <s v="Yes"/>
    <s v="Yes"/>
    <x v="1"/>
    <s v="No"/>
    <s v="Yes"/>
    <s v="No"/>
    <s v="Yes"/>
    <s v="Yes"/>
    <s v="No"/>
    <x v="1"/>
    <s v="Yes"/>
    <x v="3"/>
    <n v="94.7"/>
    <n v="5430.35"/>
    <s v="No"/>
    <n v="0"/>
    <x v="3"/>
  </r>
  <r>
    <s v="7601-GNDYK"/>
    <x v="1"/>
    <x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686.95"/>
    <s v="No"/>
    <n v="0"/>
    <x v="1"/>
  </r>
  <r>
    <s v="0356-OBMAC"/>
    <x v="0"/>
    <x v="1"/>
    <s v="No"/>
    <s v="No"/>
    <n v="56"/>
    <s v="Yes"/>
    <s v="Yes"/>
    <x v="1"/>
    <s v="No"/>
    <s v="Yes"/>
    <s v="Yes"/>
    <s v="Yes"/>
    <s v="Yes"/>
    <s v="No"/>
    <x v="2"/>
    <s v="Yes"/>
    <x v="2"/>
    <n v="99.9"/>
    <n v="5706.3"/>
    <s v="No"/>
    <n v="0"/>
    <x v="3"/>
  </r>
  <r>
    <s v="8067-NIOYM"/>
    <x v="0"/>
    <x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1.1"/>
    <n v="490.65"/>
    <s v="No"/>
    <n v="0"/>
    <x v="2"/>
  </r>
  <r>
    <s v="1403-GYAFU"/>
    <x v="1"/>
    <x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360.25"/>
    <s v="No"/>
    <n v="0"/>
    <x v="3"/>
  </r>
  <r>
    <s v="4234-XTNEA"/>
    <x v="1"/>
    <x v="0"/>
    <s v="No"/>
    <s v="No"/>
    <n v="2"/>
    <s v="Yes"/>
    <s v="No"/>
    <x v="1"/>
    <s v="No"/>
    <s v="No"/>
    <s v="No"/>
    <s v="No"/>
    <s v="Yes"/>
    <s v="No"/>
    <x v="0"/>
    <s v="Yes"/>
    <x v="0"/>
    <n v="79.95"/>
    <n v="174.45"/>
    <s v="No"/>
    <n v="0"/>
    <x v="0"/>
  </r>
  <r>
    <s v="1297-VQDRP"/>
    <x v="1"/>
    <x v="1"/>
    <s v="Yes"/>
    <s v="Yes"/>
    <n v="68"/>
    <s v="Yes"/>
    <s v="Yes"/>
    <x v="1"/>
    <s v="No"/>
    <s v="No"/>
    <s v="Yes"/>
    <s v="Yes"/>
    <s v="Yes"/>
    <s v="Yes"/>
    <x v="1"/>
    <s v="Yes"/>
    <x v="3"/>
    <n v="107.15"/>
    <n v="7379.8"/>
    <s v="No"/>
    <n v="0"/>
    <x v="3"/>
  </r>
  <r>
    <s v="9282-IZGQK"/>
    <x v="0"/>
    <x v="0"/>
    <s v="No"/>
    <s v="No"/>
    <n v="1"/>
    <s v="Yes"/>
    <s v="Yes"/>
    <x v="1"/>
    <s v="No"/>
    <s v="No"/>
    <s v="No"/>
    <s v="No"/>
    <s v="No"/>
    <s v="Yes"/>
    <x v="0"/>
    <s v="Yes"/>
    <x v="0"/>
    <n v="85"/>
    <n v="85"/>
    <s v="Yes"/>
    <n v="1"/>
    <x v="0"/>
  </r>
  <r>
    <s v="5348-CAGXB"/>
    <x v="1"/>
    <x v="0"/>
    <s v="No"/>
    <s v="No"/>
    <n v="12"/>
    <s v="Yes"/>
    <s v="Yes"/>
    <x v="1"/>
    <s v="No"/>
    <s v="No"/>
    <s v="Yes"/>
    <s v="No"/>
    <s v="Yes"/>
    <s v="No"/>
    <x v="0"/>
    <s v="Yes"/>
    <x v="0"/>
    <n v="89.55"/>
    <n v="1021.75"/>
    <s v="No"/>
    <n v="0"/>
    <x v="0"/>
  </r>
  <r>
    <s v="0621-HJWXJ"/>
    <x v="0"/>
    <x v="0"/>
    <s v="Yes"/>
    <s v="No"/>
    <n v="63"/>
    <s v="Yes"/>
    <s v="Yes"/>
    <x v="1"/>
    <s v="No"/>
    <s v="Yes"/>
    <s v="No"/>
    <s v="No"/>
    <s v="No"/>
    <s v="No"/>
    <x v="0"/>
    <s v="Yes"/>
    <x v="2"/>
    <n v="81.55"/>
    <n v="5029.05"/>
    <s v="No"/>
    <n v="0"/>
    <x v="3"/>
  </r>
  <r>
    <s v="5844-QVTAT"/>
    <x v="0"/>
    <x v="0"/>
    <s v="Yes"/>
    <s v="Yes"/>
    <n v="33"/>
    <s v="Yes"/>
    <s v="No"/>
    <x v="0"/>
    <s v="Yes"/>
    <s v="Yes"/>
    <s v="Yes"/>
    <s v="No"/>
    <s v="No"/>
    <s v="No"/>
    <x v="1"/>
    <s v="Yes"/>
    <x v="1"/>
    <n v="58.45"/>
    <n v="1955.4"/>
    <s v="No"/>
    <n v="0"/>
    <x v="1"/>
  </r>
  <r>
    <s v="8905-IAZPF"/>
    <x v="0"/>
    <x v="0"/>
    <s v="Yes"/>
    <s v="No"/>
    <n v="69"/>
    <s v="Yes"/>
    <s v="No"/>
    <x v="1"/>
    <s v="No"/>
    <s v="Yes"/>
    <s v="No"/>
    <s v="No"/>
    <s v="Yes"/>
    <s v="Yes"/>
    <x v="1"/>
    <s v="Yes"/>
    <x v="3"/>
    <n v="95.65"/>
    <n v="6744.2"/>
    <s v="No"/>
    <n v="0"/>
    <x v="3"/>
  </r>
  <r>
    <s v="5394-MEITZ"/>
    <x v="0"/>
    <x v="0"/>
    <s v="Yes"/>
    <s v="Yes"/>
    <n v="60"/>
    <s v="Yes"/>
    <s v="No"/>
    <x v="0"/>
    <s v="No"/>
    <s v="Yes"/>
    <s v="Yes"/>
    <s v="Yes"/>
    <s v="Yes"/>
    <s v="Yes"/>
    <x v="2"/>
    <s v="Yes"/>
    <x v="2"/>
    <n v="80.599999999999994"/>
    <n v="4946.7"/>
    <s v="No"/>
    <n v="0"/>
    <x v="3"/>
  </r>
  <r>
    <s v="6859-QNXIQ"/>
    <x v="0"/>
    <x v="0"/>
    <s v="Yes"/>
    <s v="Yes"/>
    <n v="72"/>
    <s v="Yes"/>
    <s v="Yes"/>
    <x v="1"/>
    <s v="Yes"/>
    <s v="Yes"/>
    <s v="Yes"/>
    <s v="Yes"/>
    <s v="Yes"/>
    <s v="Yes"/>
    <x v="2"/>
    <s v="Yes"/>
    <x v="2"/>
    <n v="113.1"/>
    <n v="8248.5"/>
    <s v="No"/>
    <n v="0"/>
    <x v="3"/>
  </r>
  <r>
    <s v="2782-LFZVW"/>
    <x v="0"/>
    <x v="0"/>
    <s v="No"/>
    <s v="No"/>
    <n v="11"/>
    <s v="Yes"/>
    <s v="Yes"/>
    <x v="0"/>
    <s v="No"/>
    <s v="No"/>
    <s v="No"/>
    <s v="No"/>
    <s v="No"/>
    <s v="Yes"/>
    <x v="0"/>
    <s v="Yes"/>
    <x v="1"/>
    <n v="58.95"/>
    <n v="601.6"/>
    <s v="No"/>
    <n v="0"/>
    <x v="0"/>
  </r>
  <r>
    <s v="2866-IKBTM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s v="No"/>
    <n v="0"/>
    <x v="0"/>
  </r>
  <r>
    <s v="1342-JPNKI"/>
    <x v="1"/>
    <x v="0"/>
    <s v="No"/>
    <s v="No"/>
    <n v="10"/>
    <s v="Yes"/>
    <s v="Yes"/>
    <x v="1"/>
    <s v="No"/>
    <s v="No"/>
    <s v="No"/>
    <s v="No"/>
    <s v="Yes"/>
    <s v="No"/>
    <x v="0"/>
    <s v="Yes"/>
    <x v="2"/>
    <n v="86.05"/>
    <n v="834.1"/>
    <s v="Yes"/>
    <n v="1"/>
    <x v="0"/>
  </r>
  <r>
    <s v="2817-NTQDO"/>
    <x v="1"/>
    <x v="0"/>
    <s v="No"/>
    <s v="No"/>
    <n v="13"/>
    <s v="No"/>
    <s v="No phone service"/>
    <x v="0"/>
    <s v="Yes"/>
    <s v="No"/>
    <s v="No"/>
    <s v="Yes"/>
    <s v="Yes"/>
    <s v="No"/>
    <x v="0"/>
    <s v="Yes"/>
    <x v="3"/>
    <n v="45.55"/>
    <n v="597"/>
    <s v="Yes"/>
    <n v="1"/>
    <x v="2"/>
  </r>
  <r>
    <s v="7129-AZJDE"/>
    <x v="1"/>
    <x v="0"/>
    <s v="Yes"/>
    <s v="Yes"/>
    <n v="34"/>
    <s v="Yes"/>
    <s v="No"/>
    <x v="1"/>
    <s v="No"/>
    <s v="No"/>
    <s v="No"/>
    <s v="No"/>
    <s v="No"/>
    <s v="Yes"/>
    <x v="1"/>
    <s v="Yes"/>
    <x v="2"/>
    <n v="78.95"/>
    <n v="2647.2"/>
    <s v="No"/>
    <n v="0"/>
    <x v="1"/>
  </r>
  <r>
    <s v="6986-IJDHX"/>
    <x v="1"/>
    <x v="0"/>
    <s v="Yes"/>
    <s v="Yes"/>
    <n v="39"/>
    <s v="Yes"/>
    <s v="No"/>
    <x v="1"/>
    <s v="No"/>
    <s v="Yes"/>
    <s v="No"/>
    <s v="No"/>
    <s v="Yes"/>
    <s v="No"/>
    <x v="0"/>
    <s v="Yes"/>
    <x v="1"/>
    <n v="86.3"/>
    <n v="3266"/>
    <s v="Yes"/>
    <n v="1"/>
    <x v="1"/>
  </r>
  <r>
    <s v="2560-PPCHE"/>
    <x v="0"/>
    <x v="0"/>
    <s v="No"/>
    <s v="No"/>
    <n v="65"/>
    <s v="Yes"/>
    <s v="Yes"/>
    <x v="1"/>
    <s v="No"/>
    <s v="Yes"/>
    <s v="No"/>
    <s v="Yes"/>
    <s v="Yes"/>
    <s v="Yes"/>
    <x v="1"/>
    <s v="Yes"/>
    <x v="2"/>
    <n v="105.05"/>
    <n v="6744.25"/>
    <s v="No"/>
    <n v="0"/>
    <x v="3"/>
  </r>
  <r>
    <s v="4676-MQUEA"/>
    <x v="1"/>
    <x v="1"/>
    <s v="Yes"/>
    <s v="No"/>
    <n v="50"/>
    <s v="Yes"/>
    <s v="Yes"/>
    <x v="1"/>
    <s v="Yes"/>
    <s v="Yes"/>
    <s v="Yes"/>
    <s v="No"/>
    <s v="Yes"/>
    <s v="No"/>
    <x v="1"/>
    <s v="Yes"/>
    <x v="2"/>
    <n v="101.9"/>
    <n v="5265.5"/>
    <s v="No"/>
    <n v="0"/>
    <x v="3"/>
  </r>
  <r>
    <s v="8138-EALND"/>
    <x v="1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311.60000000000002"/>
    <s v="No"/>
    <n v="0"/>
    <x v="2"/>
  </r>
  <r>
    <s v="3580-HYCSP"/>
    <x v="1"/>
    <x v="0"/>
    <s v="Yes"/>
    <s v="Yes"/>
    <n v="72"/>
    <s v="Yes"/>
    <s v="Yes"/>
    <x v="1"/>
    <s v="Yes"/>
    <s v="Yes"/>
    <s v="Yes"/>
    <s v="No"/>
    <s v="Yes"/>
    <s v="Yes"/>
    <x v="2"/>
    <s v="Yes"/>
    <x v="2"/>
    <n v="110.3"/>
    <n v="7966.9"/>
    <s v="No"/>
    <n v="0"/>
    <x v="3"/>
  </r>
  <r>
    <s v="1352-HNSAW"/>
    <x v="0"/>
    <x v="0"/>
    <s v="Yes"/>
    <s v="Yes"/>
    <n v="72"/>
    <s v="Yes"/>
    <s v="Yes"/>
    <x v="1"/>
    <s v="Yes"/>
    <s v="Yes"/>
    <s v="Yes"/>
    <s v="Yes"/>
    <s v="Yes"/>
    <s v="Yes"/>
    <x v="2"/>
    <s v="Yes"/>
    <x v="2"/>
    <n v="115.6"/>
    <n v="8220.4"/>
    <s v="No"/>
    <n v="0"/>
    <x v="3"/>
  </r>
  <r>
    <s v="2075-PUEPR"/>
    <x v="1"/>
    <x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153.25"/>
    <s v="No"/>
    <n v="0"/>
    <x v="3"/>
  </r>
  <r>
    <s v="1982-FEBTD"/>
    <x v="0"/>
    <x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6"/>
    <n v="514.75"/>
    <s v="No"/>
    <n v="0"/>
    <x v="2"/>
  </r>
  <r>
    <s v="5301-GAUUY"/>
    <x v="1"/>
    <x v="0"/>
    <s v="No"/>
    <s v="No"/>
    <n v="32"/>
    <s v="Yes"/>
    <s v="Yes"/>
    <x v="1"/>
    <s v="No"/>
    <s v="Yes"/>
    <s v="No"/>
    <s v="No"/>
    <s v="No"/>
    <s v="No"/>
    <x v="0"/>
    <s v="Yes"/>
    <x v="2"/>
    <n v="80.349999999999994"/>
    <n v="2596.15"/>
    <s v="Yes"/>
    <n v="1"/>
    <x v="1"/>
  </r>
  <r>
    <s v="5791-KAJFD"/>
    <x v="0"/>
    <x v="0"/>
    <s v="Yes"/>
    <s v="Yes"/>
    <n v="56"/>
    <s v="Yes"/>
    <s v="Yes"/>
    <x v="0"/>
    <s v="Yes"/>
    <s v="No"/>
    <s v="Yes"/>
    <s v="No"/>
    <s v="No"/>
    <s v="Yes"/>
    <x v="1"/>
    <s v="Yes"/>
    <x v="2"/>
    <n v="68.75"/>
    <n v="3808"/>
    <s v="No"/>
    <n v="0"/>
    <x v="3"/>
  </r>
  <r>
    <s v="2654-VBVPB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19.899999999999999"/>
    <s v="No"/>
    <n v="0"/>
    <x v="0"/>
  </r>
  <r>
    <s v="1154-HYWWO"/>
    <x v="1"/>
    <x v="0"/>
    <s v="No"/>
    <s v="No"/>
    <n v="38"/>
    <s v="Yes"/>
    <s v="No"/>
    <x v="0"/>
    <s v="Yes"/>
    <s v="Yes"/>
    <s v="No"/>
    <s v="Yes"/>
    <s v="Yes"/>
    <s v="No"/>
    <x v="1"/>
    <s v="No"/>
    <x v="1"/>
    <n v="70.599999999999994"/>
    <n v="2708.2"/>
    <s v="No"/>
    <n v="0"/>
    <x v="1"/>
  </r>
  <r>
    <s v="2501-XWWTZ"/>
    <x v="1"/>
    <x v="0"/>
    <s v="No"/>
    <s v="No"/>
    <n v="11"/>
    <s v="Yes"/>
    <s v="No"/>
    <x v="1"/>
    <s v="No"/>
    <s v="No"/>
    <s v="No"/>
    <s v="No"/>
    <s v="No"/>
    <s v="No"/>
    <x v="0"/>
    <s v="No"/>
    <x v="0"/>
    <n v="70.2"/>
    <n v="760.05"/>
    <s v="No"/>
    <n v="0"/>
    <x v="0"/>
  </r>
  <r>
    <s v="3716-UVSPD"/>
    <x v="1"/>
    <x v="0"/>
    <s v="No"/>
    <s v="No"/>
    <n v="1"/>
    <s v="Yes"/>
    <s v="No"/>
    <x v="0"/>
    <s v="No"/>
    <s v="No"/>
    <s v="No"/>
    <s v="Yes"/>
    <s v="No"/>
    <s v="No"/>
    <x v="0"/>
    <s v="Yes"/>
    <x v="0"/>
    <n v="49.3"/>
    <n v="49.3"/>
    <s v="No"/>
    <n v="0"/>
    <x v="0"/>
  </r>
  <r>
    <s v="6815-ABQFQ"/>
    <x v="1"/>
    <x v="0"/>
    <s v="Yes"/>
    <s v="No"/>
    <n v="56"/>
    <s v="Yes"/>
    <s v="Yes"/>
    <x v="1"/>
    <s v="No"/>
    <s v="Yes"/>
    <s v="No"/>
    <s v="Yes"/>
    <s v="Yes"/>
    <s v="Yes"/>
    <x v="1"/>
    <s v="Yes"/>
    <x v="0"/>
    <n v="107.25"/>
    <n v="6033.3"/>
    <s v="No"/>
    <n v="0"/>
    <x v="3"/>
  </r>
  <r>
    <s v="7343-EOBEU"/>
    <x v="1"/>
    <x v="0"/>
    <s v="Yes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3.6"/>
    <n v="89.05"/>
    <s v="No"/>
    <n v="0"/>
    <x v="0"/>
  </r>
  <r>
    <s v="3701-SFMUH"/>
    <x v="1"/>
    <x v="0"/>
    <s v="Yes"/>
    <s v="Yes"/>
    <n v="7"/>
    <s v="Yes"/>
    <s v="No"/>
    <x v="0"/>
    <s v="Yes"/>
    <s v="No"/>
    <s v="No"/>
    <s v="No"/>
    <s v="Yes"/>
    <s v="Yes"/>
    <x v="0"/>
    <s v="No"/>
    <x v="3"/>
    <n v="69.7"/>
    <n v="516.15"/>
    <s v="No"/>
    <n v="0"/>
    <x v="0"/>
  </r>
  <r>
    <s v="6103-LIANB"/>
    <x v="1"/>
    <x v="0"/>
    <s v="Yes"/>
    <s v="Yes"/>
    <n v="59"/>
    <s v="Yes"/>
    <s v="Yes"/>
    <x v="1"/>
    <s v="No"/>
    <s v="No"/>
    <s v="Yes"/>
    <s v="No"/>
    <s v="Yes"/>
    <s v="Yes"/>
    <x v="2"/>
    <s v="Yes"/>
    <x v="3"/>
    <n v="99.5"/>
    <n v="5861.75"/>
    <s v="No"/>
    <n v="0"/>
    <x v="3"/>
  </r>
  <r>
    <s v="7319-VENRZ"/>
    <x v="1"/>
    <x v="0"/>
    <s v="No"/>
    <s v="No"/>
    <n v="7"/>
    <s v="Yes"/>
    <s v="No"/>
    <x v="0"/>
    <s v="No"/>
    <s v="No"/>
    <s v="Yes"/>
    <s v="Yes"/>
    <s v="Yes"/>
    <s v="No"/>
    <x v="0"/>
    <s v="No"/>
    <x v="2"/>
    <n v="64.3"/>
    <n v="445.95"/>
    <s v="No"/>
    <n v="0"/>
    <x v="0"/>
  </r>
  <r>
    <s v="5846-NEQVZ"/>
    <x v="1"/>
    <x v="0"/>
    <s v="Yes"/>
    <s v="Yes"/>
    <n v="71"/>
    <s v="Yes"/>
    <s v="No"/>
    <x v="0"/>
    <s v="Yes"/>
    <s v="No"/>
    <s v="Yes"/>
    <s v="Yes"/>
    <s v="No"/>
    <s v="Yes"/>
    <x v="2"/>
    <s v="Yes"/>
    <x v="3"/>
    <n v="70.849999999999994"/>
    <n v="4973.3999999999996"/>
    <s v="No"/>
    <n v="0"/>
    <x v="3"/>
  </r>
  <r>
    <s v="6967-QIQRV"/>
    <x v="1"/>
    <x v="0"/>
    <s v="Yes"/>
    <s v="Yes"/>
    <n v="15"/>
    <s v="Yes"/>
    <s v="No"/>
    <x v="1"/>
    <s v="Yes"/>
    <s v="No"/>
    <s v="No"/>
    <s v="Yes"/>
    <s v="Yes"/>
    <s v="Yes"/>
    <x v="1"/>
    <s v="No"/>
    <x v="0"/>
    <n v="101.9"/>
    <n v="1667.25"/>
    <s v="No"/>
    <n v="0"/>
    <x v="2"/>
  </r>
  <r>
    <s v="5781-RFZRP"/>
    <x v="1"/>
    <x v="0"/>
    <s v="Yes"/>
    <s v="No"/>
    <n v="71"/>
    <s v="Yes"/>
    <s v="Yes"/>
    <x v="0"/>
    <s v="Yes"/>
    <s v="Yes"/>
    <s v="No"/>
    <s v="Yes"/>
    <s v="Yes"/>
    <s v="No"/>
    <x v="2"/>
    <s v="No"/>
    <x v="3"/>
    <n v="73.5"/>
    <n v="5357.75"/>
    <s v="No"/>
    <n v="0"/>
    <x v="3"/>
  </r>
  <r>
    <s v="0939-YAPAF"/>
    <x v="0"/>
    <x v="0"/>
    <s v="No"/>
    <s v="No"/>
    <n v="35"/>
    <s v="Yes"/>
    <s v="Yes"/>
    <x v="1"/>
    <s v="No"/>
    <s v="No"/>
    <s v="Yes"/>
    <s v="No"/>
    <s v="Yes"/>
    <s v="Yes"/>
    <x v="0"/>
    <s v="Yes"/>
    <x v="0"/>
    <n v="100.25"/>
    <n v="3527.6"/>
    <s v="Yes"/>
    <n v="1"/>
    <x v="1"/>
  </r>
  <r>
    <s v="0308-IVGOK"/>
    <x v="0"/>
    <x v="0"/>
    <s v="No"/>
    <s v="No"/>
    <n v="11"/>
    <s v="No"/>
    <s v="No phone service"/>
    <x v="0"/>
    <s v="No"/>
    <s v="Yes"/>
    <s v="Yes"/>
    <s v="Yes"/>
    <s v="No"/>
    <s v="No"/>
    <x v="1"/>
    <s v="Yes"/>
    <x v="3"/>
    <n v="40.4"/>
    <n v="422.6"/>
    <s v="No"/>
    <n v="0"/>
    <x v="0"/>
  </r>
  <r>
    <s v="7293-LSCDV"/>
    <x v="0"/>
    <x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25"/>
    <n v="1103.25"/>
    <s v="No"/>
    <n v="0"/>
    <x v="3"/>
  </r>
  <r>
    <s v="7025-WCBNE"/>
    <x v="1"/>
    <x v="1"/>
    <s v="No"/>
    <s v="No"/>
    <n v="47"/>
    <s v="Yes"/>
    <s v="Yes"/>
    <x v="0"/>
    <s v="No"/>
    <s v="Yes"/>
    <s v="No"/>
    <s v="Yes"/>
    <s v="No"/>
    <s v="No"/>
    <x v="2"/>
    <s v="No"/>
    <x v="2"/>
    <n v="59.6"/>
    <n v="2754"/>
    <s v="No"/>
    <n v="0"/>
    <x v="1"/>
  </r>
  <r>
    <s v="5756-JYOJT"/>
    <x v="0"/>
    <x v="0"/>
    <s v="No"/>
    <s v="No"/>
    <n v="11"/>
    <s v="Yes"/>
    <s v="No"/>
    <x v="0"/>
    <s v="No"/>
    <s v="No"/>
    <s v="Yes"/>
    <s v="Yes"/>
    <s v="No"/>
    <s v="Yes"/>
    <x v="1"/>
    <s v="No"/>
    <x v="3"/>
    <n v="64.900000000000006"/>
    <n v="697.25"/>
    <s v="No"/>
    <n v="0"/>
    <x v="0"/>
  </r>
  <r>
    <s v="4710-FDUIZ"/>
    <x v="1"/>
    <x v="0"/>
    <s v="Yes"/>
    <s v="No"/>
    <n v="56"/>
    <s v="Yes"/>
    <s v="Yes"/>
    <x v="1"/>
    <s v="No"/>
    <s v="Yes"/>
    <s v="No"/>
    <s v="No"/>
    <s v="Yes"/>
    <s v="Yes"/>
    <x v="1"/>
    <s v="No"/>
    <x v="3"/>
    <n v="100.3"/>
    <n v="5614.45"/>
    <s v="Yes"/>
    <n v="1"/>
    <x v="3"/>
  </r>
  <r>
    <s v="6030-REHUX"/>
    <x v="0"/>
    <x v="1"/>
    <s v="Yes"/>
    <s v="No"/>
    <n v="28"/>
    <s v="Yes"/>
    <s v="Yes"/>
    <x v="1"/>
    <s v="No"/>
    <s v="Yes"/>
    <s v="Yes"/>
    <s v="Yes"/>
    <s v="Yes"/>
    <s v="Yes"/>
    <x v="0"/>
    <s v="Yes"/>
    <x v="0"/>
    <n v="110.85"/>
    <n v="3204.4"/>
    <s v="No"/>
    <n v="0"/>
    <x v="1"/>
  </r>
  <r>
    <s v="9548-LIGTA"/>
    <x v="1"/>
    <x v="0"/>
    <s v="Yes"/>
    <s v="No"/>
    <n v="61"/>
    <s v="Yes"/>
    <s v="No"/>
    <x v="0"/>
    <s v="Yes"/>
    <s v="Yes"/>
    <s v="No"/>
    <s v="Yes"/>
    <s v="Yes"/>
    <s v="Yes"/>
    <x v="2"/>
    <s v="Yes"/>
    <x v="1"/>
    <n v="81.05"/>
    <n v="4747.6499999999996"/>
    <s v="No"/>
    <n v="0"/>
    <x v="3"/>
  </r>
  <r>
    <s v="5150-LJNSR"/>
    <x v="1"/>
    <x v="0"/>
    <s v="Yes"/>
    <s v="Yes"/>
    <n v="31"/>
    <s v="Yes"/>
    <s v="Yes"/>
    <x v="1"/>
    <s v="Yes"/>
    <s v="No"/>
    <s v="Yes"/>
    <s v="No"/>
    <s v="Yes"/>
    <s v="No"/>
    <x v="1"/>
    <s v="No"/>
    <x v="2"/>
    <n v="98.05"/>
    <n v="3082.1"/>
    <s v="No"/>
    <n v="0"/>
    <x v="1"/>
  </r>
  <r>
    <s v="8270-RKSAP"/>
    <x v="1"/>
    <x v="0"/>
    <s v="No"/>
    <s v="No"/>
    <n v="9"/>
    <s v="Yes"/>
    <s v="No"/>
    <x v="1"/>
    <s v="No"/>
    <s v="No"/>
    <s v="No"/>
    <s v="No"/>
    <s v="No"/>
    <s v="No"/>
    <x v="0"/>
    <s v="Yes"/>
    <x v="0"/>
    <n v="70.5"/>
    <n v="597.9"/>
    <s v="No"/>
    <n v="0"/>
    <x v="0"/>
  </r>
  <r>
    <s v="6522-YRBXD"/>
    <x v="1"/>
    <x v="1"/>
    <s v="Yes"/>
    <s v="No"/>
    <n v="35"/>
    <s v="Yes"/>
    <s v="Yes"/>
    <x v="1"/>
    <s v="Yes"/>
    <s v="Yes"/>
    <s v="No"/>
    <s v="No"/>
    <s v="No"/>
    <s v="Yes"/>
    <x v="0"/>
    <s v="Yes"/>
    <x v="0"/>
    <n v="94.55"/>
    <n v="3365.4"/>
    <s v="No"/>
    <n v="0"/>
    <x v="1"/>
  </r>
  <r>
    <s v="2640-LYMOV"/>
    <x v="1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38.799999999999997"/>
    <s v="No"/>
    <n v="0"/>
    <x v="0"/>
  </r>
  <r>
    <s v="1218-VKFPE"/>
    <x v="0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233.55"/>
    <s v="Yes"/>
    <n v="1"/>
    <x v="0"/>
  </r>
  <r>
    <s v="3627-FHKBK"/>
    <x v="0"/>
    <x v="0"/>
    <s v="No"/>
    <s v="No"/>
    <n v="1"/>
    <s v="Yes"/>
    <s v="No"/>
    <x v="1"/>
    <s v="Yes"/>
    <s v="No"/>
    <s v="No"/>
    <s v="No"/>
    <s v="No"/>
    <s v="No"/>
    <x v="0"/>
    <s v="No"/>
    <x v="1"/>
    <n v="75.3"/>
    <n v="75.3"/>
    <s v="Yes"/>
    <n v="1"/>
    <x v="0"/>
  </r>
  <r>
    <s v="2865-TCHJW"/>
    <x v="0"/>
    <x v="1"/>
    <s v="No"/>
    <s v="No"/>
    <n v="4"/>
    <s v="Yes"/>
    <s v="Yes"/>
    <x v="1"/>
    <s v="No"/>
    <s v="No"/>
    <s v="Yes"/>
    <s v="No"/>
    <s v="Yes"/>
    <s v="No"/>
    <x v="0"/>
    <s v="Yes"/>
    <x v="0"/>
    <n v="89.2"/>
    <n v="346.2"/>
    <s v="Yes"/>
    <n v="1"/>
    <x v="0"/>
  </r>
  <r>
    <s v="1423-BMPBQ"/>
    <x v="0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"/>
    <n v="19"/>
    <s v="No"/>
    <n v="0"/>
    <x v="0"/>
  </r>
  <r>
    <s v="2393-DIVAI"/>
    <x v="0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"/>
    <n v="61.7"/>
    <s v="No"/>
    <n v="0"/>
    <x v="0"/>
  </r>
  <r>
    <s v="5192-EBGOV"/>
    <x v="0"/>
    <x v="1"/>
    <s v="No"/>
    <s v="No"/>
    <n v="1"/>
    <s v="Yes"/>
    <s v="Yes"/>
    <x v="1"/>
    <s v="No"/>
    <s v="No"/>
    <s v="No"/>
    <s v="No"/>
    <s v="Yes"/>
    <s v="No"/>
    <x v="0"/>
    <s v="Yes"/>
    <x v="0"/>
    <n v="85.7"/>
    <n v="85.7"/>
    <s v="Yes"/>
    <n v="1"/>
    <x v="0"/>
  </r>
  <r>
    <s v="4568-KNYWR"/>
    <x v="1"/>
    <x v="0"/>
    <s v="No"/>
    <s v="No"/>
    <n v="52"/>
    <s v="Yes"/>
    <s v="No"/>
    <x v="0"/>
    <s v="Yes"/>
    <s v="Yes"/>
    <s v="No"/>
    <s v="No"/>
    <s v="Yes"/>
    <s v="No"/>
    <x v="2"/>
    <s v="Yes"/>
    <x v="3"/>
    <n v="63.25"/>
    <n v="3342.45"/>
    <s v="No"/>
    <n v="0"/>
    <x v="3"/>
  </r>
  <r>
    <s v="8752-IMQOS"/>
    <x v="1"/>
    <x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85.1"/>
    <s v="No"/>
    <n v="0"/>
    <x v="0"/>
  </r>
  <r>
    <s v="0742-LAFQK"/>
    <x v="1"/>
    <x v="0"/>
    <s v="Yes"/>
    <s v="No"/>
    <n v="72"/>
    <s v="Yes"/>
    <s v="Yes"/>
    <x v="1"/>
    <s v="Yes"/>
    <s v="Yes"/>
    <s v="Yes"/>
    <s v="No"/>
    <s v="No"/>
    <s v="Yes"/>
    <x v="2"/>
    <s v="Yes"/>
    <x v="0"/>
    <n v="99.15"/>
    <n v="7422.1"/>
    <s v="No"/>
    <n v="0"/>
    <x v="3"/>
  </r>
  <r>
    <s v="0795-LAFGP"/>
    <x v="1"/>
    <x v="0"/>
    <s v="Yes"/>
    <s v="Yes"/>
    <n v="71"/>
    <s v="Yes"/>
    <s v="Yes"/>
    <x v="0"/>
    <s v="Yes"/>
    <s v="Yes"/>
    <s v="Yes"/>
    <s v="Yes"/>
    <s v="Yes"/>
    <s v="Yes"/>
    <x v="2"/>
    <s v="No"/>
    <x v="0"/>
    <n v="90.4"/>
    <n v="6668.05"/>
    <s v="No"/>
    <n v="0"/>
    <x v="3"/>
  </r>
  <r>
    <s v="0619-OLYUR"/>
    <x v="1"/>
    <x v="0"/>
    <s v="Yes"/>
    <s v="No"/>
    <n v="72"/>
    <s v="Yes"/>
    <s v="Yes"/>
    <x v="1"/>
    <s v="Yes"/>
    <s v="No"/>
    <s v="Yes"/>
    <s v="Yes"/>
    <s v="Yes"/>
    <s v="Yes"/>
    <x v="2"/>
    <s v="Yes"/>
    <x v="3"/>
    <n v="111.9"/>
    <n v="8071.05"/>
    <s v="No"/>
    <n v="0"/>
    <x v="3"/>
  </r>
  <r>
    <s v="5512-IDZEI"/>
    <x v="1"/>
    <x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9"/>
    <n v="1174.8"/>
    <s v="No"/>
    <n v="0"/>
    <x v="1"/>
  </r>
  <r>
    <s v="0459-SPZHJ"/>
    <x v="1"/>
    <x v="0"/>
    <s v="Yes"/>
    <s v="Yes"/>
    <n v="63"/>
    <s v="Yes"/>
    <s v="Yes"/>
    <x v="0"/>
    <s v="Yes"/>
    <s v="Yes"/>
    <s v="Yes"/>
    <s v="No"/>
    <s v="Yes"/>
    <s v="Yes"/>
    <x v="2"/>
    <s v="No"/>
    <x v="3"/>
    <n v="83.5"/>
    <n v="5435"/>
    <s v="No"/>
    <n v="0"/>
    <x v="3"/>
  </r>
  <r>
    <s v="0215-BQKGS"/>
    <x v="1"/>
    <x v="0"/>
    <s v="No"/>
    <s v="No"/>
    <n v="30"/>
    <s v="Yes"/>
    <s v="No"/>
    <x v="1"/>
    <s v="Yes"/>
    <s v="Yes"/>
    <s v="Yes"/>
    <s v="No"/>
    <s v="No"/>
    <s v="No"/>
    <x v="0"/>
    <s v="Yes"/>
    <x v="3"/>
    <n v="84.3"/>
    <n v="2438.6"/>
    <s v="No"/>
    <n v="0"/>
    <x v="1"/>
  </r>
  <r>
    <s v="9244-ZVAPM"/>
    <x v="1"/>
    <x v="0"/>
    <s v="No"/>
    <s v="No"/>
    <n v="1"/>
    <s v="Yes"/>
    <s v="No"/>
    <x v="0"/>
    <s v="No"/>
    <s v="No"/>
    <s v="No"/>
    <s v="No"/>
    <s v="No"/>
    <s v="No"/>
    <x v="0"/>
    <s v="No"/>
    <x v="1"/>
    <n v="45.6"/>
    <n v="45.6"/>
    <s v="No"/>
    <n v="0"/>
    <x v="0"/>
  </r>
  <r>
    <s v="0719-SYFRB"/>
    <x v="0"/>
    <x v="0"/>
    <s v="No"/>
    <s v="No"/>
    <n v="12"/>
    <s v="Yes"/>
    <s v="Yes"/>
    <x v="0"/>
    <s v="Yes"/>
    <s v="No"/>
    <s v="Yes"/>
    <s v="Yes"/>
    <s v="No"/>
    <s v="No"/>
    <x v="0"/>
    <s v="Yes"/>
    <x v="1"/>
    <n v="61.65"/>
    <n v="713.75"/>
    <s v="Yes"/>
    <n v="1"/>
    <x v="0"/>
  </r>
  <r>
    <s v="8208-EUMTE"/>
    <x v="1"/>
    <x v="0"/>
    <s v="No"/>
    <s v="No"/>
    <n v="16"/>
    <s v="No"/>
    <s v="No phone service"/>
    <x v="0"/>
    <s v="Yes"/>
    <s v="Yes"/>
    <s v="Yes"/>
    <s v="Yes"/>
    <s v="Yes"/>
    <s v="No"/>
    <x v="2"/>
    <s v="No"/>
    <x v="1"/>
    <n v="54.85"/>
    <n v="916.15"/>
    <s v="No"/>
    <n v="0"/>
    <x v="2"/>
  </r>
  <r>
    <s v="5172-MIGPM"/>
    <x v="1"/>
    <x v="0"/>
    <s v="No"/>
    <s v="No"/>
    <n v="4"/>
    <s v="Yes"/>
    <s v="Yes"/>
    <x v="0"/>
    <s v="No"/>
    <s v="No"/>
    <s v="No"/>
    <s v="Yes"/>
    <s v="No"/>
    <s v="Yes"/>
    <x v="0"/>
    <s v="No"/>
    <x v="1"/>
    <n v="65.55"/>
    <n v="237.2"/>
    <s v="No"/>
    <n v="0"/>
    <x v="0"/>
  </r>
  <r>
    <s v="1710-RCXUS"/>
    <x v="1"/>
    <x v="0"/>
    <s v="Yes"/>
    <s v="No"/>
    <n v="51"/>
    <s v="Yes"/>
    <s v="Yes"/>
    <x v="1"/>
    <s v="No"/>
    <s v="Yes"/>
    <s v="No"/>
    <s v="No"/>
    <s v="No"/>
    <s v="Yes"/>
    <x v="1"/>
    <s v="Yes"/>
    <x v="3"/>
    <n v="90.35"/>
    <n v="4614.55"/>
    <s v="No"/>
    <n v="0"/>
    <x v="3"/>
  </r>
  <r>
    <s v="0374-FIUCA"/>
    <x v="1"/>
    <x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414.45"/>
    <s v="No"/>
    <n v="0"/>
    <x v="3"/>
  </r>
  <r>
    <s v="5839-SUYVZ"/>
    <x v="1"/>
    <x v="0"/>
    <s v="No"/>
    <s v="No"/>
    <n v="16"/>
    <s v="Yes"/>
    <s v="No"/>
    <x v="1"/>
    <s v="No"/>
    <s v="No"/>
    <s v="No"/>
    <s v="Yes"/>
    <s v="No"/>
    <s v="No"/>
    <x v="0"/>
    <s v="Yes"/>
    <x v="3"/>
    <n v="74.55"/>
    <n v="1170.5"/>
    <s v="No"/>
    <n v="0"/>
    <x v="2"/>
  </r>
  <r>
    <s v="5173-ZXXXL"/>
    <x v="1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47.7"/>
    <s v="No"/>
    <n v="0"/>
    <x v="0"/>
  </r>
  <r>
    <s v="1096-ADRUX"/>
    <x v="0"/>
    <x v="0"/>
    <s v="Yes"/>
    <s v="Yes"/>
    <n v="66"/>
    <s v="Yes"/>
    <s v="Yes"/>
    <x v="1"/>
    <s v="No"/>
    <s v="No"/>
    <s v="No"/>
    <s v="No"/>
    <s v="No"/>
    <s v="No"/>
    <x v="1"/>
    <s v="Yes"/>
    <x v="2"/>
    <n v="74.25"/>
    <n v="4859.25"/>
    <s v="No"/>
    <n v="0"/>
    <x v="3"/>
  </r>
  <r>
    <s v="2001-MCUUW"/>
    <x v="1"/>
    <x v="0"/>
    <s v="No"/>
    <s v="No"/>
    <n v="46"/>
    <s v="Yes"/>
    <s v="Yes"/>
    <x v="1"/>
    <s v="No"/>
    <s v="Yes"/>
    <s v="Yes"/>
    <s v="Yes"/>
    <s v="Yes"/>
    <s v="Yes"/>
    <x v="2"/>
    <s v="No"/>
    <x v="0"/>
    <n v="108.65"/>
    <n v="4903.2"/>
    <s v="No"/>
    <n v="0"/>
    <x v="1"/>
  </r>
  <r>
    <s v="2731-GJRDG"/>
    <x v="0"/>
    <x v="0"/>
    <s v="No"/>
    <s v="No"/>
    <n v="32"/>
    <s v="Yes"/>
    <s v="Yes"/>
    <x v="1"/>
    <s v="Yes"/>
    <s v="No"/>
    <s v="Yes"/>
    <s v="Yes"/>
    <s v="Yes"/>
    <s v="Yes"/>
    <x v="1"/>
    <s v="Yes"/>
    <x v="2"/>
    <n v="109.55"/>
    <n v="3608"/>
    <s v="No"/>
    <n v="0"/>
    <x v="1"/>
  </r>
  <r>
    <s v="4723-BEGSG"/>
    <x v="1"/>
    <x v="0"/>
    <s v="Yes"/>
    <s v="No"/>
    <n v="72"/>
    <s v="Yes"/>
    <s v="Yes"/>
    <x v="0"/>
    <s v="Yes"/>
    <s v="No"/>
    <s v="Yes"/>
    <s v="Yes"/>
    <s v="Yes"/>
    <s v="Yes"/>
    <x v="2"/>
    <s v="No"/>
    <x v="3"/>
    <n v="86.65"/>
    <n v="6094.25"/>
    <s v="No"/>
    <n v="0"/>
    <x v="3"/>
  </r>
  <r>
    <s v="6516-NKQBO"/>
    <x v="1"/>
    <x v="0"/>
    <s v="Yes"/>
    <s v="Yes"/>
    <n v="38"/>
    <s v="Yes"/>
    <s v="No"/>
    <x v="0"/>
    <s v="Yes"/>
    <s v="No"/>
    <s v="Yes"/>
    <s v="Yes"/>
    <s v="Yes"/>
    <s v="Yes"/>
    <x v="2"/>
    <s v="No"/>
    <x v="3"/>
    <n v="81"/>
    <n v="3084.9"/>
    <s v="No"/>
    <n v="0"/>
    <x v="1"/>
  </r>
  <r>
    <s v="8672-OAUPW"/>
    <x v="1"/>
    <x v="0"/>
    <s v="No"/>
    <s v="Yes"/>
    <n v="51"/>
    <s v="Yes"/>
    <s v="No"/>
    <x v="0"/>
    <s v="No"/>
    <s v="No"/>
    <s v="No"/>
    <s v="Yes"/>
    <s v="No"/>
    <s v="No"/>
    <x v="1"/>
    <s v="No"/>
    <x v="3"/>
    <n v="47.85"/>
    <n v="2356.75"/>
    <s v="No"/>
    <n v="0"/>
    <x v="3"/>
  </r>
  <r>
    <s v="8207-DMRVL"/>
    <x v="1"/>
    <x v="0"/>
    <s v="Yes"/>
    <s v="Yes"/>
    <n v="72"/>
    <s v="Yes"/>
    <s v="Yes"/>
    <x v="1"/>
    <s v="Yes"/>
    <s v="Yes"/>
    <s v="Yes"/>
    <s v="Yes"/>
    <s v="Yes"/>
    <s v="Yes"/>
    <x v="2"/>
    <s v="No"/>
    <x v="2"/>
    <n v="114.55"/>
    <n v="8306.0499999999993"/>
    <s v="No"/>
    <n v="0"/>
    <x v="3"/>
  </r>
  <r>
    <s v="3419-SNJJD"/>
    <x v="0"/>
    <x v="1"/>
    <s v="Yes"/>
    <s v="No"/>
    <n v="65"/>
    <s v="Yes"/>
    <s v="Yes"/>
    <x v="1"/>
    <s v="Yes"/>
    <s v="No"/>
    <s v="Yes"/>
    <s v="No"/>
    <s v="Yes"/>
    <s v="Yes"/>
    <x v="0"/>
    <s v="No"/>
    <x v="2"/>
    <n v="105.25"/>
    <n v="6786.4"/>
    <s v="Yes"/>
    <n v="1"/>
    <x v="3"/>
  </r>
  <r>
    <s v="6543-CPZMK"/>
    <x v="1"/>
    <x v="0"/>
    <s v="Yes"/>
    <s v="Yes"/>
    <n v="9"/>
    <s v="No"/>
    <s v="No phone service"/>
    <x v="0"/>
    <s v="No"/>
    <s v="Yes"/>
    <s v="No"/>
    <s v="No"/>
    <s v="No"/>
    <s v="No"/>
    <x v="0"/>
    <s v="Yes"/>
    <x v="0"/>
    <n v="29.95"/>
    <n v="248.95"/>
    <s v="Yes"/>
    <n v="1"/>
    <x v="0"/>
  </r>
  <r>
    <s v="4765-OXPPD"/>
    <x v="0"/>
    <x v="0"/>
    <s v="Yes"/>
    <s v="Yes"/>
    <n v="9"/>
    <s v="Yes"/>
    <s v="No"/>
    <x v="0"/>
    <s v="Yes"/>
    <s v="Yes"/>
    <s v="Yes"/>
    <s v="Yes"/>
    <s v="No"/>
    <s v="No"/>
    <x v="0"/>
    <s v="No"/>
    <x v="1"/>
    <n v="65"/>
    <n v="663.05"/>
    <s v="Yes"/>
    <n v="1"/>
    <x v="0"/>
  </r>
  <r>
    <s v="2804-ETQDK"/>
    <x v="1"/>
    <x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357.1"/>
    <s v="No"/>
    <n v="0"/>
    <x v="3"/>
  </r>
  <r>
    <s v="6689-VRRTK"/>
    <x v="0"/>
    <x v="1"/>
    <s v="No"/>
    <s v="No"/>
    <n v="44"/>
    <s v="Yes"/>
    <s v="Yes"/>
    <x v="1"/>
    <s v="Yes"/>
    <s v="Yes"/>
    <s v="Yes"/>
    <s v="No"/>
    <s v="Yes"/>
    <s v="Yes"/>
    <x v="1"/>
    <s v="Yes"/>
    <x v="3"/>
    <n v="109.8"/>
    <n v="4860.3500000000004"/>
    <s v="No"/>
    <n v="0"/>
    <x v="1"/>
  </r>
  <r>
    <s v="7138-GIRSH"/>
    <x v="1"/>
    <x v="0"/>
    <s v="No"/>
    <s v="No"/>
    <n v="50"/>
    <s v="Yes"/>
    <s v="Yes"/>
    <x v="0"/>
    <s v="No"/>
    <s v="No"/>
    <s v="Yes"/>
    <s v="Yes"/>
    <s v="No"/>
    <s v="Yes"/>
    <x v="2"/>
    <s v="No"/>
    <x v="2"/>
    <n v="69.5"/>
    <n v="3418.2"/>
    <s v="No"/>
    <n v="0"/>
    <x v="3"/>
  </r>
  <r>
    <s v="9396-ZSFLL"/>
    <x v="0"/>
    <x v="0"/>
    <s v="No"/>
    <s v="No"/>
    <n v="15"/>
    <s v="Yes"/>
    <s v="Yes"/>
    <x v="0"/>
    <s v="No"/>
    <s v="No"/>
    <s v="No"/>
    <s v="No"/>
    <s v="No"/>
    <s v="No"/>
    <x v="0"/>
    <s v="No"/>
    <x v="1"/>
    <n v="48.85"/>
    <n v="631.4"/>
    <s v="No"/>
    <n v="0"/>
    <x v="2"/>
  </r>
  <r>
    <s v="6464-KEXXH"/>
    <x v="1"/>
    <x v="0"/>
    <s v="No"/>
    <s v="No"/>
    <n v="8"/>
    <s v="No"/>
    <s v="No phone service"/>
    <x v="0"/>
    <s v="No"/>
    <s v="No"/>
    <s v="No"/>
    <s v="No"/>
    <s v="No"/>
    <s v="No"/>
    <x v="0"/>
    <s v="Yes"/>
    <x v="3"/>
    <n v="25.25"/>
    <n v="186.3"/>
    <s v="No"/>
    <n v="0"/>
    <x v="0"/>
  </r>
  <r>
    <s v="7134-MJPDY"/>
    <x v="0"/>
    <x v="1"/>
    <s v="No"/>
    <s v="No"/>
    <n v="66"/>
    <s v="Yes"/>
    <s v="Yes"/>
    <x v="1"/>
    <s v="No"/>
    <s v="No"/>
    <s v="Yes"/>
    <s v="Yes"/>
    <s v="Yes"/>
    <s v="Yes"/>
    <x v="1"/>
    <s v="Yes"/>
    <x v="3"/>
    <n v="102.85"/>
    <n v="6976.75"/>
    <s v="No"/>
    <n v="0"/>
    <x v="3"/>
  </r>
  <r>
    <s v="5240-CAOYT"/>
    <x v="0"/>
    <x v="0"/>
    <s v="No"/>
    <s v="No"/>
    <n v="57"/>
    <s v="Yes"/>
    <s v="Yes"/>
    <x v="1"/>
    <s v="Yes"/>
    <s v="Yes"/>
    <s v="No"/>
    <s v="Yes"/>
    <s v="No"/>
    <s v="No"/>
    <x v="0"/>
    <s v="Yes"/>
    <x v="2"/>
    <n v="87.55"/>
    <n v="4884.8500000000004"/>
    <s v="No"/>
    <n v="0"/>
    <x v="3"/>
  </r>
  <r>
    <s v="4059-IIEBK"/>
    <x v="0"/>
    <x v="0"/>
    <s v="No"/>
    <s v="No"/>
    <n v="7"/>
    <s v="Yes"/>
    <s v="Yes"/>
    <x v="1"/>
    <s v="No"/>
    <s v="Yes"/>
    <s v="No"/>
    <s v="No"/>
    <s v="No"/>
    <s v="No"/>
    <x v="0"/>
    <s v="Yes"/>
    <x v="2"/>
    <n v="78.55"/>
    <n v="522.95000000000005"/>
    <s v="No"/>
    <n v="0"/>
    <x v="0"/>
  </r>
  <r>
    <s v="4881-JVQOD"/>
    <x v="1"/>
    <x v="1"/>
    <s v="Yes"/>
    <s v="Yes"/>
    <n v="10"/>
    <s v="No"/>
    <s v="No phone service"/>
    <x v="0"/>
    <s v="No"/>
    <s v="No"/>
    <s v="No"/>
    <s v="No"/>
    <s v="No"/>
    <s v="Yes"/>
    <x v="0"/>
    <s v="Yes"/>
    <x v="2"/>
    <n v="34.549999999999997"/>
    <n v="362.6"/>
    <s v="No"/>
    <n v="0"/>
    <x v="0"/>
  </r>
  <r>
    <s v="0516-UXRMT"/>
    <x v="0"/>
    <x v="0"/>
    <s v="No"/>
    <s v="No"/>
    <n v="62"/>
    <s v="Yes"/>
    <s v="Yes"/>
    <x v="1"/>
    <s v="Yes"/>
    <s v="Yes"/>
    <s v="Yes"/>
    <s v="No"/>
    <s v="No"/>
    <s v="No"/>
    <x v="1"/>
    <s v="Yes"/>
    <x v="0"/>
    <n v="92.05"/>
    <n v="5755.8"/>
    <s v="No"/>
    <n v="0"/>
    <x v="3"/>
  </r>
  <r>
    <s v="4851-BQDNX"/>
    <x v="1"/>
    <x v="0"/>
    <s v="Yes"/>
    <s v="Yes"/>
    <n v="40"/>
    <s v="Yes"/>
    <s v="No"/>
    <x v="1"/>
    <s v="No"/>
    <s v="No"/>
    <s v="Yes"/>
    <s v="No"/>
    <s v="Yes"/>
    <s v="No"/>
    <x v="1"/>
    <s v="Yes"/>
    <x v="0"/>
    <n v="85.05"/>
    <n v="3355.65"/>
    <s v="No"/>
    <n v="0"/>
    <x v="1"/>
  </r>
  <r>
    <s v="5148-HKFIR"/>
    <x v="0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406.95"/>
    <s v="No"/>
    <n v="0"/>
    <x v="2"/>
  </r>
  <r>
    <s v="1009-IRMNA"/>
    <x v="0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"/>
    <n v="137.6"/>
    <s v="Yes"/>
    <n v="1"/>
    <x v="0"/>
  </r>
  <r>
    <s v="3003-CMDUU"/>
    <x v="0"/>
    <x v="0"/>
    <s v="Yes"/>
    <s v="No"/>
    <n v="25"/>
    <s v="Yes"/>
    <s v="No"/>
    <x v="1"/>
    <s v="No"/>
    <s v="No"/>
    <s v="No"/>
    <s v="Yes"/>
    <s v="Yes"/>
    <s v="Yes"/>
    <x v="0"/>
    <s v="Yes"/>
    <x v="0"/>
    <n v="95.15"/>
    <n v="2395.6999999999998"/>
    <s v="No"/>
    <n v="0"/>
    <x v="1"/>
  </r>
  <r>
    <s v="5016-IBERQ"/>
    <x v="1"/>
    <x v="0"/>
    <s v="Yes"/>
    <s v="No"/>
    <n v="23"/>
    <s v="Yes"/>
    <s v="Yes"/>
    <x v="1"/>
    <s v="No"/>
    <s v="Yes"/>
    <s v="Yes"/>
    <s v="No"/>
    <s v="No"/>
    <s v="No"/>
    <x v="0"/>
    <s v="No"/>
    <x v="0"/>
    <n v="84.25"/>
    <n v="1968.1"/>
    <s v="No"/>
    <n v="0"/>
    <x v="2"/>
  </r>
  <r>
    <s v="6797-UCJHZ"/>
    <x v="0"/>
    <x v="1"/>
    <s v="Yes"/>
    <s v="No"/>
    <n v="66"/>
    <s v="Yes"/>
    <s v="Yes"/>
    <x v="1"/>
    <s v="No"/>
    <s v="Yes"/>
    <s v="Yes"/>
    <s v="No"/>
    <s v="Yes"/>
    <s v="Yes"/>
    <x v="1"/>
    <s v="No"/>
    <x v="3"/>
    <n v="104.6"/>
    <n v="6819.45"/>
    <s v="No"/>
    <n v="0"/>
    <x v="3"/>
  </r>
  <r>
    <s v="2469-DTSGX"/>
    <x v="0"/>
    <x v="1"/>
    <s v="No"/>
    <s v="No"/>
    <n v="72"/>
    <s v="Yes"/>
    <s v="Yes"/>
    <x v="1"/>
    <s v="No"/>
    <s v="Yes"/>
    <s v="Yes"/>
    <s v="Yes"/>
    <s v="Yes"/>
    <s v="Yes"/>
    <x v="2"/>
    <s v="No"/>
    <x v="0"/>
    <n v="111.65"/>
    <n v="7943.45"/>
    <s v="No"/>
    <n v="0"/>
    <x v="3"/>
  </r>
  <r>
    <s v="4554-YGZIH"/>
    <x v="1"/>
    <x v="1"/>
    <s v="Yes"/>
    <s v="No"/>
    <n v="49"/>
    <s v="Yes"/>
    <s v="Yes"/>
    <x v="1"/>
    <s v="No"/>
    <s v="Yes"/>
    <s v="No"/>
    <s v="No"/>
    <s v="No"/>
    <s v="Yes"/>
    <x v="0"/>
    <s v="No"/>
    <x v="3"/>
    <n v="90.05"/>
    <n v="4547.25"/>
    <s v="Yes"/>
    <n v="1"/>
    <x v="3"/>
  </r>
  <r>
    <s v="5099-BAILX"/>
    <x v="1"/>
    <x v="1"/>
    <s v="Yes"/>
    <s v="Yes"/>
    <n v="43"/>
    <s v="Yes"/>
    <s v="Yes"/>
    <x v="1"/>
    <s v="No"/>
    <s v="Yes"/>
    <s v="Yes"/>
    <s v="Yes"/>
    <s v="Yes"/>
    <s v="Yes"/>
    <x v="0"/>
    <s v="Yes"/>
    <x v="2"/>
    <n v="110.75"/>
    <n v="4687.8999999999996"/>
    <s v="Yes"/>
    <n v="1"/>
    <x v="1"/>
  </r>
  <r>
    <s v="9931-KGHOA"/>
    <x v="0"/>
    <x v="0"/>
    <s v="Yes"/>
    <s v="No"/>
    <n v="46"/>
    <s v="Yes"/>
    <s v="Yes"/>
    <x v="0"/>
    <s v="Yes"/>
    <s v="No"/>
    <s v="No"/>
    <s v="No"/>
    <s v="No"/>
    <s v="No"/>
    <x v="0"/>
    <s v="No"/>
    <x v="2"/>
    <n v="55"/>
    <n v="2473.9499999999998"/>
    <s v="No"/>
    <n v="0"/>
    <x v="1"/>
  </r>
  <r>
    <s v="1775-KWJKQ"/>
    <x v="1"/>
    <x v="0"/>
    <s v="Yes"/>
    <s v="Yes"/>
    <n v="72"/>
    <s v="Yes"/>
    <s v="Yes"/>
    <x v="0"/>
    <s v="Yes"/>
    <s v="Yes"/>
    <s v="Yes"/>
    <s v="Yes"/>
    <s v="Yes"/>
    <s v="Yes"/>
    <x v="2"/>
    <s v="No"/>
    <x v="3"/>
    <n v="89.85"/>
    <n v="6562.9"/>
    <s v="No"/>
    <n v="0"/>
    <x v="3"/>
  </r>
  <r>
    <s v="7665-VIGUD"/>
    <x v="1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76.3"/>
    <s v="No"/>
    <n v="0"/>
    <x v="0"/>
  </r>
  <r>
    <s v="9411-TPQQV"/>
    <x v="0"/>
    <x v="0"/>
    <s v="No"/>
    <s v="No"/>
    <n v="40"/>
    <s v="No"/>
    <s v="No phone service"/>
    <x v="0"/>
    <s v="Yes"/>
    <s v="No"/>
    <s v="No"/>
    <s v="Yes"/>
    <s v="Yes"/>
    <s v="Yes"/>
    <x v="1"/>
    <s v="Yes"/>
    <x v="2"/>
    <n v="54.55"/>
    <n v="2236.1999999999998"/>
    <s v="No"/>
    <n v="0"/>
    <x v="1"/>
  </r>
  <r>
    <s v="7207-RMRDB"/>
    <x v="0"/>
    <x v="0"/>
    <s v="Yes"/>
    <s v="Yes"/>
    <n v="65"/>
    <s v="Yes"/>
    <s v="Yes"/>
    <x v="1"/>
    <s v="No"/>
    <s v="Yes"/>
    <s v="Yes"/>
    <s v="No"/>
    <s v="Yes"/>
    <s v="Yes"/>
    <x v="0"/>
    <s v="Yes"/>
    <x v="0"/>
    <n v="105.5"/>
    <n v="6985.65"/>
    <s v="Yes"/>
    <n v="1"/>
    <x v="3"/>
  </r>
  <r>
    <s v="7954-MLBUN"/>
    <x v="1"/>
    <x v="0"/>
    <s v="No"/>
    <s v="No"/>
    <n v="31"/>
    <s v="Yes"/>
    <s v="No"/>
    <x v="1"/>
    <s v="No"/>
    <s v="No"/>
    <s v="Yes"/>
    <s v="Yes"/>
    <s v="Yes"/>
    <s v="Yes"/>
    <x v="2"/>
    <s v="No"/>
    <x v="2"/>
    <n v="99.45"/>
    <n v="3109.9"/>
    <s v="No"/>
    <n v="0"/>
    <x v="1"/>
  </r>
  <r>
    <s v="2077-DDHJK"/>
    <x v="0"/>
    <x v="0"/>
    <s v="Yes"/>
    <s v="No"/>
    <n v="68"/>
    <s v="Yes"/>
    <s v="Yes"/>
    <x v="0"/>
    <s v="Yes"/>
    <s v="Yes"/>
    <s v="Yes"/>
    <s v="Yes"/>
    <s v="No"/>
    <s v="No"/>
    <x v="2"/>
    <s v="No"/>
    <x v="3"/>
    <n v="70.900000000000006"/>
    <n v="4911.3500000000004"/>
    <s v="No"/>
    <n v="0"/>
    <x v="3"/>
  </r>
  <r>
    <s v="4913-EHYUI"/>
    <x v="1"/>
    <x v="1"/>
    <s v="Yes"/>
    <s v="Yes"/>
    <n v="56"/>
    <s v="Yes"/>
    <s v="Yes"/>
    <x v="1"/>
    <s v="Yes"/>
    <s v="No"/>
    <s v="Yes"/>
    <s v="No"/>
    <s v="Yes"/>
    <s v="Yes"/>
    <x v="1"/>
    <s v="Yes"/>
    <x v="2"/>
    <n v="104.55"/>
    <n v="5794.65"/>
    <s v="Yes"/>
    <n v="1"/>
    <x v="3"/>
  </r>
  <r>
    <s v="0195-IESCP"/>
    <x v="1"/>
    <x v="0"/>
    <s v="Yes"/>
    <s v="No"/>
    <n v="10"/>
    <s v="Yes"/>
    <s v="Yes"/>
    <x v="1"/>
    <s v="No"/>
    <s v="No"/>
    <s v="No"/>
    <s v="No"/>
    <s v="No"/>
    <s v="Yes"/>
    <x v="0"/>
    <s v="Yes"/>
    <x v="0"/>
    <n v="85.25"/>
    <n v="855.3"/>
    <s v="Yes"/>
    <n v="1"/>
    <x v="0"/>
  </r>
  <r>
    <s v="9574-BOSMD"/>
    <x v="1"/>
    <x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"/>
    <n v="1620.2"/>
    <s v="No"/>
    <n v="0"/>
    <x v="3"/>
  </r>
  <r>
    <s v="4580-TMHJU"/>
    <x v="0"/>
    <x v="0"/>
    <s v="Yes"/>
    <s v="Yes"/>
    <n v="43"/>
    <s v="Yes"/>
    <s v="No"/>
    <x v="0"/>
    <s v="No"/>
    <s v="No"/>
    <s v="No"/>
    <s v="No"/>
    <s v="Yes"/>
    <s v="No"/>
    <x v="0"/>
    <s v="No"/>
    <x v="0"/>
    <n v="56.15"/>
    <n v="2499.3000000000002"/>
    <s v="Yes"/>
    <n v="1"/>
    <x v="1"/>
  </r>
  <r>
    <s v="0970-ETWGE"/>
    <x v="1"/>
    <x v="0"/>
    <s v="No"/>
    <s v="No"/>
    <n v="1"/>
    <s v="Yes"/>
    <s v="No"/>
    <x v="1"/>
    <s v="No"/>
    <s v="No"/>
    <s v="No"/>
    <s v="No"/>
    <s v="Yes"/>
    <s v="Yes"/>
    <x v="0"/>
    <s v="Yes"/>
    <x v="0"/>
    <n v="89.55"/>
    <n v="89.55"/>
    <s v="Yes"/>
    <n v="1"/>
    <x v="0"/>
  </r>
  <r>
    <s v="4908-XAXAY"/>
    <x v="0"/>
    <x v="1"/>
    <s v="No"/>
    <s v="No"/>
    <n v="49"/>
    <s v="Yes"/>
    <s v="No"/>
    <x v="1"/>
    <s v="No"/>
    <s v="Yes"/>
    <s v="Yes"/>
    <s v="No"/>
    <s v="No"/>
    <s v="Yes"/>
    <x v="1"/>
    <s v="Yes"/>
    <x v="2"/>
    <n v="89.85"/>
    <n v="4287.2"/>
    <s v="No"/>
    <n v="0"/>
    <x v="3"/>
  </r>
  <r>
    <s v="8404-VLQFB"/>
    <x v="0"/>
    <x v="0"/>
    <s v="Yes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25"/>
    <n v="394.85"/>
    <s v="No"/>
    <n v="0"/>
    <x v="2"/>
  </r>
  <r>
    <s v="1626-ERCMM"/>
    <x v="1"/>
    <x v="1"/>
    <s v="Yes"/>
    <s v="No"/>
    <n v="20"/>
    <s v="Yes"/>
    <s v="Yes"/>
    <x v="1"/>
    <s v="No"/>
    <s v="No"/>
    <s v="No"/>
    <s v="No"/>
    <s v="Yes"/>
    <s v="Yes"/>
    <x v="0"/>
    <s v="Yes"/>
    <x v="0"/>
    <n v="94.55"/>
    <n v="1899.65"/>
    <s v="Yes"/>
    <n v="1"/>
    <x v="2"/>
  </r>
  <r>
    <s v="0887-HJGAR"/>
    <x v="1"/>
    <x v="0"/>
    <s v="No"/>
    <s v="No"/>
    <n v="1"/>
    <s v="Yes"/>
    <s v="No"/>
    <x v="0"/>
    <s v="No"/>
    <s v="No"/>
    <s v="No"/>
    <s v="No"/>
    <s v="No"/>
    <s v="No"/>
    <x v="0"/>
    <s v="Yes"/>
    <x v="1"/>
    <n v="45.7"/>
    <n v="45.7"/>
    <s v="Yes"/>
    <n v="1"/>
    <x v="0"/>
  </r>
  <r>
    <s v="2391-IPLOP"/>
    <x v="1"/>
    <x v="0"/>
    <s v="Yes"/>
    <s v="Yes"/>
    <n v="50"/>
    <s v="Yes"/>
    <s v="Yes"/>
    <x v="0"/>
    <s v="No"/>
    <s v="No"/>
    <s v="Yes"/>
    <s v="Yes"/>
    <s v="Yes"/>
    <s v="No"/>
    <x v="1"/>
    <s v="Yes"/>
    <x v="0"/>
    <n v="69.650000000000006"/>
    <n v="3442.15"/>
    <s v="No"/>
    <n v="0"/>
    <x v="3"/>
  </r>
  <r>
    <s v="5644-PDMZC"/>
    <x v="0"/>
    <x v="1"/>
    <s v="No"/>
    <s v="No"/>
    <n v="2"/>
    <s v="Yes"/>
    <s v="Yes"/>
    <x v="1"/>
    <s v="No"/>
    <s v="Yes"/>
    <s v="No"/>
    <s v="No"/>
    <s v="No"/>
    <s v="Yes"/>
    <x v="0"/>
    <s v="No"/>
    <x v="0"/>
    <n v="89.5"/>
    <n v="161.5"/>
    <s v="Yes"/>
    <n v="1"/>
    <x v="0"/>
  </r>
  <r>
    <s v="3509-GWQGF"/>
    <x v="1"/>
    <x v="1"/>
    <s v="No"/>
    <s v="No"/>
    <n v="24"/>
    <s v="Yes"/>
    <s v="No"/>
    <x v="1"/>
    <s v="No"/>
    <s v="No"/>
    <s v="No"/>
    <s v="No"/>
    <s v="No"/>
    <s v="No"/>
    <x v="0"/>
    <s v="No"/>
    <x v="3"/>
    <n v="70"/>
    <n v="1732.6"/>
    <s v="No"/>
    <n v="0"/>
    <x v="2"/>
  </r>
  <r>
    <s v="9576-ANLXO"/>
    <x v="0"/>
    <x v="0"/>
    <s v="No"/>
    <s v="No"/>
    <n v="3"/>
    <s v="Yes"/>
    <s v="No"/>
    <x v="1"/>
    <s v="No"/>
    <s v="No"/>
    <s v="No"/>
    <s v="No"/>
    <s v="No"/>
    <s v="No"/>
    <x v="0"/>
    <s v="Yes"/>
    <x v="2"/>
    <n v="69.55"/>
    <n v="222.3"/>
    <s v="Yes"/>
    <n v="1"/>
    <x v="0"/>
  </r>
  <r>
    <s v="2024-BASKD"/>
    <x v="0"/>
    <x v="0"/>
    <s v="No"/>
    <s v="No"/>
    <n v="1"/>
    <s v="Yes"/>
    <s v="No"/>
    <x v="1"/>
    <s v="No"/>
    <s v="No"/>
    <s v="Yes"/>
    <s v="No"/>
    <s v="No"/>
    <s v="No"/>
    <x v="0"/>
    <s v="Yes"/>
    <x v="1"/>
    <n v="74.599999999999994"/>
    <n v="74.599999999999994"/>
    <s v="Yes"/>
    <n v="1"/>
    <x v="0"/>
  </r>
  <r>
    <s v="5845-BZZIB"/>
    <x v="1"/>
    <x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55.29999999999995"/>
    <s v="No"/>
    <n v="0"/>
    <x v="1"/>
  </r>
  <r>
    <s v="1140-UKVZG"/>
    <x v="0"/>
    <x v="0"/>
    <s v="No"/>
    <s v="No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8"/>
    <n v="475.25"/>
    <s v="No"/>
    <n v="0"/>
    <x v="2"/>
  </r>
  <r>
    <s v="4160-AMJTL"/>
    <x v="0"/>
    <x v="1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64.3"/>
    <s v="Yes"/>
    <n v="1"/>
    <x v="0"/>
  </r>
  <r>
    <s v="5183-SNMJQ"/>
    <x v="1"/>
    <x v="0"/>
    <s v="No"/>
    <s v="No"/>
    <n v="10"/>
    <s v="Yes"/>
    <s v="No"/>
    <x v="1"/>
    <s v="No"/>
    <s v="No"/>
    <s v="No"/>
    <s v="Yes"/>
    <s v="Yes"/>
    <s v="Yes"/>
    <x v="0"/>
    <s v="Yes"/>
    <x v="3"/>
    <n v="95.1"/>
    <n v="865.1"/>
    <s v="No"/>
    <n v="0"/>
    <x v="0"/>
  </r>
  <r>
    <s v="8100-PNJMH"/>
    <x v="1"/>
    <x v="0"/>
    <s v="Yes"/>
    <s v="Yes"/>
    <n v="68"/>
    <s v="Yes"/>
    <s v="Yes"/>
    <x v="0"/>
    <s v="Yes"/>
    <s v="Yes"/>
    <s v="Yes"/>
    <s v="Yes"/>
    <s v="Yes"/>
    <s v="Yes"/>
    <x v="2"/>
    <s v="Yes"/>
    <x v="3"/>
    <n v="88.85"/>
    <n v="6132.7"/>
    <s v="No"/>
    <n v="0"/>
    <x v="3"/>
  </r>
  <r>
    <s v="7838-LAZFO"/>
    <x v="1"/>
    <x v="0"/>
    <s v="Yes"/>
    <s v="No"/>
    <n v="45"/>
    <s v="Yes"/>
    <s v="No"/>
    <x v="0"/>
    <s v="Yes"/>
    <s v="Yes"/>
    <s v="Yes"/>
    <s v="No"/>
    <s v="Yes"/>
    <s v="Yes"/>
    <x v="1"/>
    <s v="No"/>
    <x v="2"/>
    <n v="78.8"/>
    <n v="3597.5"/>
    <s v="No"/>
    <n v="0"/>
    <x v="1"/>
  </r>
  <r>
    <s v="4464-JCOLN"/>
    <x v="1"/>
    <x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35.9"/>
    <s v="Yes"/>
    <n v="1"/>
    <x v="0"/>
  </r>
  <r>
    <s v="2085-JVGAD"/>
    <x v="1"/>
    <x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350000000000001"/>
    <n v="697.65"/>
    <s v="No"/>
    <n v="0"/>
    <x v="1"/>
  </r>
  <r>
    <s v="5650-VDUDS"/>
    <x v="0"/>
    <x v="0"/>
    <s v="No"/>
    <s v="No"/>
    <n v="4"/>
    <s v="No"/>
    <s v="No phone service"/>
    <x v="0"/>
    <s v="No"/>
    <s v="No"/>
    <s v="No"/>
    <s v="No"/>
    <s v="No"/>
    <s v="No"/>
    <x v="0"/>
    <s v="Yes"/>
    <x v="1"/>
    <n v="24.25"/>
    <n v="96.05"/>
    <s v="Yes"/>
    <n v="1"/>
    <x v="0"/>
  </r>
  <r>
    <s v="8095-WANWK"/>
    <x v="0"/>
    <x v="0"/>
    <s v="No"/>
    <s v="No"/>
    <n v="10"/>
    <s v="Yes"/>
    <s v="No"/>
    <x v="0"/>
    <s v="No"/>
    <s v="No"/>
    <s v="No"/>
    <s v="No"/>
    <s v="No"/>
    <s v="No"/>
    <x v="0"/>
    <s v="No"/>
    <x v="1"/>
    <n v="45.25"/>
    <n v="428.7"/>
    <s v="No"/>
    <n v="0"/>
    <x v="0"/>
  </r>
  <r>
    <s v="3030-ZKIWL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s v="No"/>
    <n v="0"/>
    <x v="0"/>
  </r>
  <r>
    <s v="9565-FLVCG"/>
    <x v="1"/>
    <x v="0"/>
    <s v="Yes"/>
    <s v="Yes"/>
    <n v="65"/>
    <s v="Yes"/>
    <s v="Yes"/>
    <x v="0"/>
    <s v="Yes"/>
    <s v="Yes"/>
    <s v="No"/>
    <s v="No"/>
    <s v="No"/>
    <s v="Yes"/>
    <x v="2"/>
    <s v="Yes"/>
    <x v="1"/>
    <n v="69.55"/>
    <n v="4459.1499999999996"/>
    <s v="No"/>
    <n v="0"/>
    <x v="3"/>
  </r>
  <r>
    <s v="8755-OGKNA"/>
    <x v="0"/>
    <x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"/>
    <n v="1167.5999999999999"/>
    <s v="No"/>
    <n v="0"/>
    <x v="3"/>
  </r>
  <r>
    <s v="2800-VEQXM"/>
    <x v="0"/>
    <x v="0"/>
    <s v="No"/>
    <s v="No"/>
    <n v="3"/>
    <s v="Yes"/>
    <s v="No"/>
    <x v="1"/>
    <s v="No"/>
    <s v="No"/>
    <s v="Yes"/>
    <s v="No"/>
    <s v="No"/>
    <s v="No"/>
    <x v="0"/>
    <s v="Yes"/>
    <x v="1"/>
    <n v="74.75"/>
    <n v="238.1"/>
    <s v="No"/>
    <n v="0"/>
    <x v="0"/>
  </r>
  <r>
    <s v="7538-GWHML"/>
    <x v="0"/>
    <x v="0"/>
    <s v="No"/>
    <s v="No"/>
    <n v="2"/>
    <s v="Yes"/>
    <s v="No"/>
    <x v="1"/>
    <s v="No"/>
    <s v="No"/>
    <s v="No"/>
    <s v="No"/>
    <s v="No"/>
    <s v="No"/>
    <x v="0"/>
    <s v="No"/>
    <x v="0"/>
    <n v="69.650000000000006"/>
    <n v="145.15"/>
    <s v="Yes"/>
    <n v="1"/>
    <x v="0"/>
  </r>
  <r>
    <s v="5533-RJFTJ"/>
    <x v="1"/>
    <x v="0"/>
    <s v="No"/>
    <s v="No"/>
    <n v="49"/>
    <s v="No"/>
    <s v="No phone service"/>
    <x v="0"/>
    <s v="No"/>
    <s v="No"/>
    <s v="Yes"/>
    <s v="No"/>
    <s v="No"/>
    <s v="No"/>
    <x v="0"/>
    <s v="Yes"/>
    <x v="2"/>
    <n v="30.2"/>
    <n v="1453.1"/>
    <s v="No"/>
    <n v="0"/>
    <x v="3"/>
  </r>
  <r>
    <s v="3859-CVCET"/>
    <x v="0"/>
    <x v="0"/>
    <s v="No"/>
    <s v="No"/>
    <n v="4"/>
    <s v="Yes"/>
    <s v="No"/>
    <x v="0"/>
    <s v="No"/>
    <s v="No"/>
    <s v="No"/>
    <s v="No"/>
    <s v="No"/>
    <s v="No"/>
    <x v="0"/>
    <s v="No"/>
    <x v="1"/>
    <n v="45.65"/>
    <n v="191.05"/>
    <s v="Yes"/>
    <n v="1"/>
    <x v="0"/>
  </r>
  <r>
    <s v="0214-JHPFW"/>
    <x v="0"/>
    <x v="0"/>
    <s v="Yes"/>
    <s v="No"/>
    <n v="70"/>
    <s v="No"/>
    <s v="No phone service"/>
    <x v="0"/>
    <s v="No"/>
    <s v="Yes"/>
    <s v="Yes"/>
    <s v="Yes"/>
    <s v="Yes"/>
    <s v="Yes"/>
    <x v="2"/>
    <s v="No"/>
    <x v="2"/>
    <n v="57.8"/>
    <n v="4039.3"/>
    <s v="No"/>
    <n v="0"/>
    <x v="3"/>
  </r>
  <r>
    <s v="5642-MHDQT"/>
    <x v="0"/>
    <x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1039.45"/>
    <s v="No"/>
    <n v="0"/>
    <x v="3"/>
  </r>
  <r>
    <s v="3088-FVYWK"/>
    <x v="1"/>
    <x v="0"/>
    <s v="Yes"/>
    <s v="Yes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5"/>
    <n v="1336.1"/>
    <s v="No"/>
    <n v="0"/>
    <x v="3"/>
  </r>
  <r>
    <s v="3276-HDUEG"/>
    <x v="0"/>
    <x v="0"/>
    <s v="No"/>
    <s v="No"/>
    <n v="1"/>
    <s v="Yes"/>
    <s v="Yes"/>
    <x v="1"/>
    <s v="No"/>
    <s v="No"/>
    <s v="No"/>
    <s v="No"/>
    <s v="No"/>
    <s v="No"/>
    <x v="0"/>
    <s v="Yes"/>
    <x v="1"/>
    <n v="75.05"/>
    <n v="75.05"/>
    <s v="Yes"/>
    <n v="1"/>
    <x v="0"/>
  </r>
  <r>
    <s v="9092-GDZKO"/>
    <x v="1"/>
    <x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4.85"/>
    <n v="493.4"/>
    <s v="No"/>
    <n v="0"/>
    <x v="2"/>
  </r>
  <r>
    <s v="0823-HSCDJ"/>
    <x v="1"/>
    <x v="1"/>
    <s v="No"/>
    <s v="No"/>
    <n v="52"/>
    <s v="No"/>
    <s v="No phone service"/>
    <x v="0"/>
    <s v="No"/>
    <s v="Yes"/>
    <s v="No"/>
    <s v="No"/>
    <s v="Yes"/>
    <s v="Yes"/>
    <x v="0"/>
    <s v="Yes"/>
    <x v="0"/>
    <n v="49.15"/>
    <n v="2550.9"/>
    <s v="Yes"/>
    <n v="1"/>
    <x v="3"/>
  </r>
  <r>
    <s v="3729-OWRVL"/>
    <x v="1"/>
    <x v="1"/>
    <s v="No"/>
    <s v="No"/>
    <n v="65"/>
    <s v="Yes"/>
    <s v="Yes"/>
    <x v="1"/>
    <s v="Yes"/>
    <s v="No"/>
    <s v="Yes"/>
    <s v="Yes"/>
    <s v="Yes"/>
    <s v="Yes"/>
    <x v="2"/>
    <s v="Yes"/>
    <x v="0"/>
    <n v="110.35"/>
    <n v="7246.15"/>
    <s v="No"/>
    <n v="0"/>
    <x v="3"/>
  </r>
  <r>
    <s v="2324-AALNO"/>
    <x v="0"/>
    <x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55"/>
    <n v="1203.95"/>
    <s v="No"/>
    <n v="0"/>
    <x v="1"/>
  </r>
  <r>
    <s v="0822-GAVAP"/>
    <x v="0"/>
    <x v="0"/>
    <s v="No"/>
    <s v="No"/>
    <n v="2"/>
    <s v="No"/>
    <s v="No phone service"/>
    <x v="0"/>
    <s v="No"/>
    <s v="No"/>
    <s v="No"/>
    <s v="No"/>
    <s v="No"/>
    <s v="Yes"/>
    <x v="0"/>
    <s v="Yes"/>
    <x v="0"/>
    <n v="34.700000000000003"/>
    <n v="62.25"/>
    <s v="Yes"/>
    <n v="1"/>
    <x v="0"/>
  </r>
  <r>
    <s v="5760-IFJOZ"/>
    <x v="1"/>
    <x v="0"/>
    <s v="No"/>
    <s v="No"/>
    <n v="3"/>
    <s v="Yes"/>
    <s v="Yes"/>
    <x v="1"/>
    <s v="No"/>
    <s v="Yes"/>
    <s v="Yes"/>
    <s v="No"/>
    <s v="Yes"/>
    <s v="Yes"/>
    <x v="0"/>
    <s v="No"/>
    <x v="1"/>
    <n v="107.95"/>
    <n v="313.60000000000002"/>
    <s v="No"/>
    <n v="0"/>
    <x v="0"/>
  </r>
  <r>
    <s v="2826-UWHIS"/>
    <x v="1"/>
    <x v="0"/>
    <s v="Yes"/>
    <s v="No"/>
    <n v="45"/>
    <s v="Yes"/>
    <s v="Yes"/>
    <x v="1"/>
    <s v="No"/>
    <s v="Yes"/>
    <s v="No"/>
    <s v="No"/>
    <s v="No"/>
    <s v="No"/>
    <x v="0"/>
    <s v="No"/>
    <x v="2"/>
    <n v="81.400000000000006"/>
    <n v="3775.85"/>
    <s v="No"/>
    <n v="0"/>
    <x v="1"/>
  </r>
  <r>
    <s v="1448-PWKYE"/>
    <x v="1"/>
    <x v="0"/>
    <s v="Yes"/>
    <s v="Yes"/>
    <n v="1"/>
    <s v="Yes"/>
    <s v="No"/>
    <x v="1"/>
    <s v="No"/>
    <s v="No"/>
    <s v="No"/>
    <s v="No"/>
    <s v="No"/>
    <s v="Yes"/>
    <x v="0"/>
    <s v="No"/>
    <x v="0"/>
    <n v="80"/>
    <n v="80"/>
    <s v="Yes"/>
    <n v="1"/>
    <x v="0"/>
  </r>
  <r>
    <s v="7501-IWUNG"/>
    <x v="0"/>
    <x v="0"/>
    <s v="Yes"/>
    <s v="Yes"/>
    <n v="61"/>
    <s v="Yes"/>
    <s v="No"/>
    <x v="0"/>
    <s v="No"/>
    <s v="No"/>
    <s v="Yes"/>
    <s v="Yes"/>
    <s v="Yes"/>
    <s v="Yes"/>
    <x v="2"/>
    <s v="Yes"/>
    <x v="2"/>
    <n v="73.8"/>
    <n v="4616.05"/>
    <s v="No"/>
    <n v="0"/>
    <x v="3"/>
  </r>
  <r>
    <s v="4957-TREIR"/>
    <x v="1"/>
    <x v="0"/>
    <s v="No"/>
    <s v="No"/>
    <n v="3"/>
    <s v="Yes"/>
    <s v="No"/>
    <x v="0"/>
    <s v="Yes"/>
    <s v="No"/>
    <s v="No"/>
    <s v="Yes"/>
    <s v="Yes"/>
    <s v="No"/>
    <x v="0"/>
    <s v="Yes"/>
    <x v="3"/>
    <n v="64.400000000000006"/>
    <n v="195.65"/>
    <s v="No"/>
    <n v="0"/>
    <x v="0"/>
  </r>
  <r>
    <s v="7251-LJBQN"/>
    <x v="0"/>
    <x v="1"/>
    <s v="No"/>
    <s v="No"/>
    <n v="40"/>
    <s v="Yes"/>
    <s v="Yes"/>
    <x v="1"/>
    <s v="No"/>
    <s v="No"/>
    <s v="Yes"/>
    <s v="Yes"/>
    <s v="Yes"/>
    <s v="Yes"/>
    <x v="1"/>
    <s v="Yes"/>
    <x v="3"/>
    <n v="103.75"/>
    <n v="4188.3999999999996"/>
    <s v="No"/>
    <n v="0"/>
    <x v="1"/>
  </r>
  <r>
    <s v="8040-MNRTF"/>
    <x v="0"/>
    <x v="0"/>
    <s v="No"/>
    <s v="No"/>
    <n v="1"/>
    <s v="Yes"/>
    <s v="No"/>
    <x v="1"/>
    <s v="No"/>
    <s v="No"/>
    <s v="No"/>
    <s v="No"/>
    <s v="No"/>
    <s v="No"/>
    <x v="0"/>
    <s v="No"/>
    <x v="1"/>
    <n v="71.099999999999994"/>
    <n v="71.099999999999994"/>
    <s v="No"/>
    <n v="0"/>
    <x v="0"/>
  </r>
  <r>
    <s v="1536-HBSWP"/>
    <x v="0"/>
    <x v="0"/>
    <s v="No"/>
    <s v="No"/>
    <n v="1"/>
    <s v="Yes"/>
    <s v="No"/>
    <x v="0"/>
    <s v="No"/>
    <s v="No"/>
    <s v="No"/>
    <s v="Yes"/>
    <s v="No"/>
    <s v="No"/>
    <x v="0"/>
    <s v="Yes"/>
    <x v="0"/>
    <n v="49.9"/>
    <n v="49.9"/>
    <s v="No"/>
    <n v="0"/>
    <x v="0"/>
  </r>
  <r>
    <s v="5313-FPXWG"/>
    <x v="1"/>
    <x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6"/>
    <n v="1266.4000000000001"/>
    <s v="No"/>
    <n v="0"/>
    <x v="3"/>
  </r>
  <r>
    <s v="0067-DKWBL"/>
    <x v="1"/>
    <x v="1"/>
    <s v="No"/>
    <s v="No"/>
    <n v="2"/>
    <s v="Yes"/>
    <s v="No"/>
    <x v="0"/>
    <s v="Yes"/>
    <s v="No"/>
    <s v="No"/>
    <s v="No"/>
    <s v="No"/>
    <s v="No"/>
    <x v="0"/>
    <s v="Yes"/>
    <x v="0"/>
    <n v="49.25"/>
    <n v="91.1"/>
    <s v="Yes"/>
    <n v="1"/>
    <x v="0"/>
  </r>
  <r>
    <s v="0946-FKYTX"/>
    <x v="1"/>
    <x v="0"/>
    <s v="No"/>
    <s v="No"/>
    <n v="52"/>
    <s v="No"/>
    <s v="No phone service"/>
    <x v="0"/>
    <s v="No"/>
    <s v="Yes"/>
    <s v="No"/>
    <s v="No"/>
    <s v="No"/>
    <s v="No"/>
    <x v="1"/>
    <s v="No"/>
    <x v="1"/>
    <n v="30.1"/>
    <n v="1623.4"/>
    <s v="No"/>
    <n v="0"/>
    <x v="3"/>
  </r>
  <r>
    <s v="5076-YVXCM"/>
    <x v="1"/>
    <x v="0"/>
    <s v="No"/>
    <s v="No"/>
    <n v="51"/>
    <s v="Yes"/>
    <s v="Yes"/>
    <x v="1"/>
    <s v="No"/>
    <s v="No"/>
    <s v="No"/>
    <s v="No"/>
    <s v="No"/>
    <s v="Yes"/>
    <x v="0"/>
    <s v="No"/>
    <x v="2"/>
    <n v="83.4"/>
    <n v="4149.45"/>
    <s v="No"/>
    <n v="0"/>
    <x v="3"/>
  </r>
  <r>
    <s v="8262-COGGB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s v="No"/>
    <n v="0"/>
    <x v="0"/>
  </r>
  <r>
    <s v="6663-JOCQO"/>
    <x v="1"/>
    <x v="0"/>
    <s v="Yes"/>
    <s v="Yes"/>
    <n v="31"/>
    <s v="Yes"/>
    <s v="Yes"/>
    <x v="0"/>
    <s v="Yes"/>
    <s v="Yes"/>
    <s v="No"/>
    <s v="Yes"/>
    <s v="No"/>
    <s v="Yes"/>
    <x v="1"/>
    <s v="Yes"/>
    <x v="2"/>
    <n v="75.25"/>
    <n v="2344.5"/>
    <s v="No"/>
    <n v="0"/>
    <x v="1"/>
  </r>
  <r>
    <s v="9620-QJREV"/>
    <x v="1"/>
    <x v="0"/>
    <s v="No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55"/>
    <n v="1013.05"/>
    <s v="No"/>
    <n v="0"/>
    <x v="1"/>
  </r>
  <r>
    <s v="2276-YDAVZ"/>
    <x v="0"/>
    <x v="0"/>
    <s v="No"/>
    <s v="No"/>
    <n v="3"/>
    <s v="Yes"/>
    <s v="Yes"/>
    <x v="1"/>
    <s v="No"/>
    <s v="No"/>
    <s v="No"/>
    <s v="No"/>
    <s v="No"/>
    <s v="No"/>
    <x v="0"/>
    <s v="Yes"/>
    <x v="3"/>
    <n v="75.099999999999994"/>
    <n v="270.7"/>
    <s v="Yes"/>
    <n v="1"/>
    <x v="0"/>
  </r>
  <r>
    <s v="2682-KEVRP"/>
    <x v="0"/>
    <x v="1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05"/>
    <n v="417"/>
    <s v="No"/>
    <n v="0"/>
    <x v="2"/>
  </r>
  <r>
    <s v="2480-JZOSN"/>
    <x v="0"/>
    <x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65"/>
    <n v="20.65"/>
    <s v="No"/>
    <n v="0"/>
    <x v="0"/>
  </r>
  <r>
    <s v="0078-XZMHT"/>
    <x v="1"/>
    <x v="0"/>
    <s v="Yes"/>
    <s v="No"/>
    <n v="72"/>
    <s v="Yes"/>
    <s v="Yes"/>
    <x v="0"/>
    <s v="No"/>
    <s v="Yes"/>
    <s v="Yes"/>
    <s v="Yes"/>
    <s v="Yes"/>
    <s v="Yes"/>
    <x v="2"/>
    <s v="Yes"/>
    <x v="2"/>
    <n v="85.15"/>
    <n v="6316.2"/>
    <s v="No"/>
    <n v="0"/>
    <x v="3"/>
  </r>
  <r>
    <s v="5896-NPFWW"/>
    <x v="1"/>
    <x v="0"/>
    <s v="Yes"/>
    <s v="Yes"/>
    <n v="3"/>
    <s v="Yes"/>
    <s v="No"/>
    <x v="0"/>
    <s v="No"/>
    <s v="No"/>
    <s v="Yes"/>
    <s v="No"/>
    <s v="No"/>
    <s v="No"/>
    <x v="0"/>
    <s v="Yes"/>
    <x v="0"/>
    <n v="50.15"/>
    <n v="168.15"/>
    <s v="Yes"/>
    <n v="1"/>
    <x v="0"/>
  </r>
  <r>
    <s v="9978-HYCIN"/>
    <x v="1"/>
    <x v="1"/>
    <s v="Yes"/>
    <s v="Yes"/>
    <n v="47"/>
    <s v="Yes"/>
    <s v="No"/>
    <x v="1"/>
    <s v="No"/>
    <s v="Yes"/>
    <s v="No"/>
    <s v="No"/>
    <s v="Yes"/>
    <s v="No"/>
    <x v="1"/>
    <s v="Yes"/>
    <x v="2"/>
    <n v="84.95"/>
    <n v="4018.05"/>
    <s v="No"/>
    <n v="0"/>
    <x v="1"/>
  </r>
  <r>
    <s v="8338-QIUNR"/>
    <x v="1"/>
    <x v="0"/>
    <s v="Yes"/>
    <s v="Yes"/>
    <n v="72"/>
    <s v="Yes"/>
    <s v="Yes"/>
    <x v="0"/>
    <s v="Yes"/>
    <s v="No"/>
    <s v="Yes"/>
    <s v="Yes"/>
    <s v="No"/>
    <s v="No"/>
    <x v="2"/>
    <s v="Yes"/>
    <x v="3"/>
    <n v="66.5"/>
    <n v="4811.6000000000004"/>
    <s v="No"/>
    <n v="0"/>
    <x v="3"/>
  </r>
  <r>
    <s v="1525-LNLOJ"/>
    <x v="1"/>
    <x v="0"/>
    <s v="Yes"/>
    <s v="Yes"/>
    <n v="66"/>
    <s v="Yes"/>
    <s v="Yes"/>
    <x v="0"/>
    <s v="No"/>
    <s v="No"/>
    <s v="Yes"/>
    <s v="No"/>
    <s v="Yes"/>
    <s v="No"/>
    <x v="2"/>
    <s v="Yes"/>
    <x v="2"/>
    <n v="63.3"/>
    <n v="4189.7"/>
    <s v="No"/>
    <n v="0"/>
    <x v="3"/>
  </r>
  <r>
    <s v="9450-TRJUU"/>
    <x v="1"/>
    <x v="0"/>
    <s v="No"/>
    <s v="No"/>
    <n v="35"/>
    <s v="Yes"/>
    <s v="Yes"/>
    <x v="1"/>
    <s v="No"/>
    <s v="No"/>
    <s v="No"/>
    <s v="No"/>
    <s v="Yes"/>
    <s v="No"/>
    <x v="0"/>
    <s v="No"/>
    <x v="0"/>
    <n v="83.15"/>
    <n v="2848.45"/>
    <s v="No"/>
    <n v="0"/>
    <x v="1"/>
  </r>
  <r>
    <s v="1766-GKNMI"/>
    <x v="1"/>
    <x v="0"/>
    <s v="No"/>
    <s v="No"/>
    <n v="29"/>
    <s v="Yes"/>
    <s v="Yes"/>
    <x v="1"/>
    <s v="No"/>
    <s v="No"/>
    <s v="No"/>
    <s v="No"/>
    <s v="No"/>
    <s v="Yes"/>
    <x v="0"/>
    <s v="Yes"/>
    <x v="0"/>
    <n v="84.9"/>
    <n v="2516.1999999999998"/>
    <s v="No"/>
    <n v="0"/>
    <x v="1"/>
  </r>
  <r>
    <s v="6942-LBFDP"/>
    <x v="0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33.6"/>
    <s v="No"/>
    <n v="0"/>
    <x v="0"/>
  </r>
  <r>
    <s v="1456-TWCGB"/>
    <x v="1"/>
    <x v="0"/>
    <s v="No"/>
    <s v="No"/>
    <n v="4"/>
    <s v="Yes"/>
    <s v="No"/>
    <x v="0"/>
    <s v="No"/>
    <s v="Yes"/>
    <s v="No"/>
    <s v="No"/>
    <s v="No"/>
    <s v="No"/>
    <x v="0"/>
    <s v="No"/>
    <x v="1"/>
    <n v="49.25"/>
    <n v="208.45"/>
    <s v="No"/>
    <n v="0"/>
    <x v="0"/>
  </r>
  <r>
    <s v="7133-VBDCG"/>
    <x v="0"/>
    <x v="0"/>
    <s v="No"/>
    <s v="No"/>
    <n v="25"/>
    <s v="Yes"/>
    <s v="No"/>
    <x v="1"/>
    <s v="Yes"/>
    <s v="Yes"/>
    <s v="No"/>
    <s v="No"/>
    <s v="No"/>
    <s v="No"/>
    <x v="0"/>
    <s v="Yes"/>
    <x v="2"/>
    <n v="79.849999999999994"/>
    <n v="2015.35"/>
    <s v="Yes"/>
    <n v="1"/>
    <x v="1"/>
  </r>
  <r>
    <s v="7596-ZYWBB"/>
    <x v="0"/>
    <x v="0"/>
    <s v="No"/>
    <s v="No"/>
    <n v="65"/>
    <s v="Yes"/>
    <s v="No"/>
    <x v="0"/>
    <s v="Yes"/>
    <s v="Yes"/>
    <s v="No"/>
    <s v="Yes"/>
    <s v="No"/>
    <s v="No"/>
    <x v="2"/>
    <s v="Yes"/>
    <x v="1"/>
    <n v="59.6"/>
    <n v="3739.8"/>
    <s v="No"/>
    <n v="0"/>
    <x v="3"/>
  </r>
  <r>
    <s v="8329-UTMVM"/>
    <x v="1"/>
    <x v="1"/>
    <s v="No"/>
    <s v="No"/>
    <n v="27"/>
    <s v="Yes"/>
    <s v="Yes"/>
    <x v="1"/>
    <s v="No"/>
    <s v="Yes"/>
    <s v="No"/>
    <s v="Yes"/>
    <s v="Yes"/>
    <s v="Yes"/>
    <x v="1"/>
    <s v="Yes"/>
    <x v="2"/>
    <n v="104.65"/>
    <n v="2964"/>
    <s v="No"/>
    <n v="0"/>
    <x v="1"/>
  </r>
  <r>
    <s v="3014-WJKSM"/>
    <x v="1"/>
    <x v="0"/>
    <s v="Yes"/>
    <s v="No"/>
    <n v="29"/>
    <s v="Yes"/>
    <s v="No"/>
    <x v="1"/>
    <s v="No"/>
    <s v="No"/>
    <s v="Yes"/>
    <s v="No"/>
    <s v="No"/>
    <s v="No"/>
    <x v="0"/>
    <s v="Yes"/>
    <x v="3"/>
    <n v="75.3"/>
    <n v="2263.4"/>
    <s v="No"/>
    <n v="0"/>
    <x v="1"/>
  </r>
  <r>
    <s v="3347-YJZZE"/>
    <x v="1"/>
    <x v="0"/>
    <s v="Yes"/>
    <s v="Yes"/>
    <n v="29"/>
    <s v="Yes"/>
    <s v="Yes"/>
    <x v="0"/>
    <s v="No"/>
    <s v="Yes"/>
    <s v="Yes"/>
    <s v="No"/>
    <s v="Yes"/>
    <s v="Yes"/>
    <x v="0"/>
    <s v="No"/>
    <x v="3"/>
    <n v="80.099999999999994"/>
    <n v="2211.8000000000002"/>
    <s v="No"/>
    <n v="0"/>
    <x v="1"/>
  </r>
  <r>
    <s v="1029-QFBEN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s v="Yes"/>
    <n v="1"/>
    <x v="0"/>
  </r>
  <r>
    <s v="7929-DMBCV"/>
    <x v="0"/>
    <x v="0"/>
    <s v="Yes"/>
    <s v="No"/>
    <n v="20"/>
    <s v="Yes"/>
    <s v="No"/>
    <x v="1"/>
    <s v="No"/>
    <s v="No"/>
    <s v="Yes"/>
    <s v="Yes"/>
    <s v="No"/>
    <s v="No"/>
    <x v="0"/>
    <s v="Yes"/>
    <x v="1"/>
    <n v="81"/>
    <n v="1683.7"/>
    <s v="No"/>
    <n v="0"/>
    <x v="2"/>
  </r>
  <r>
    <s v="9661-JALZV"/>
    <x v="0"/>
    <x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7"/>
    <n v="1519"/>
    <s v="No"/>
    <n v="0"/>
    <x v="3"/>
  </r>
  <r>
    <s v="5433-KYGHE"/>
    <x v="0"/>
    <x v="0"/>
    <s v="No"/>
    <s v="Yes"/>
    <n v="14"/>
    <s v="Yes"/>
    <s v="Yes"/>
    <x v="1"/>
    <s v="Yes"/>
    <s v="No"/>
    <s v="No"/>
    <s v="Yes"/>
    <s v="No"/>
    <s v="No"/>
    <x v="0"/>
    <s v="Yes"/>
    <x v="1"/>
    <n v="86"/>
    <n v="1164.05"/>
    <s v="No"/>
    <n v="0"/>
    <x v="2"/>
  </r>
  <r>
    <s v="4312-KFRXN"/>
    <x v="1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10.9"/>
    <s v="No"/>
    <n v="0"/>
    <x v="3"/>
  </r>
  <r>
    <s v="5575-TPIZQ"/>
    <x v="1"/>
    <x v="0"/>
    <s v="No"/>
    <s v="No"/>
    <n v="46"/>
    <s v="Yes"/>
    <s v="Yes"/>
    <x v="1"/>
    <s v="Yes"/>
    <s v="No"/>
    <s v="No"/>
    <s v="No"/>
    <s v="Yes"/>
    <s v="No"/>
    <x v="0"/>
    <s v="Yes"/>
    <x v="3"/>
    <n v="89.15"/>
    <n v="4245.55"/>
    <s v="No"/>
    <n v="0"/>
    <x v="1"/>
  </r>
  <r>
    <s v="0114-IGABW"/>
    <x v="0"/>
    <x v="0"/>
    <s v="Yes"/>
    <s v="No"/>
    <n v="71"/>
    <s v="No"/>
    <s v="No phone service"/>
    <x v="0"/>
    <s v="No"/>
    <s v="Yes"/>
    <s v="Yes"/>
    <s v="Yes"/>
    <s v="Yes"/>
    <s v="Yes"/>
    <x v="2"/>
    <s v="No"/>
    <x v="2"/>
    <n v="58.25"/>
    <n v="4145.8999999999996"/>
    <s v="No"/>
    <n v="0"/>
    <x v="3"/>
  </r>
  <r>
    <s v="9944-AEXBM"/>
    <x v="1"/>
    <x v="0"/>
    <s v="No"/>
    <s v="No"/>
    <n v="32"/>
    <s v="Yes"/>
    <s v="Yes"/>
    <x v="1"/>
    <s v="No"/>
    <s v="No"/>
    <s v="No"/>
    <s v="No"/>
    <s v="No"/>
    <s v="Yes"/>
    <x v="0"/>
    <s v="Yes"/>
    <x v="2"/>
    <n v="85.65"/>
    <n v="2664.3"/>
    <s v="No"/>
    <n v="0"/>
    <x v="1"/>
  </r>
  <r>
    <s v="1853-ARAAQ"/>
    <x v="0"/>
    <x v="0"/>
    <s v="No"/>
    <s v="No"/>
    <n v="26"/>
    <s v="No"/>
    <s v="No phone service"/>
    <x v="0"/>
    <s v="No"/>
    <s v="No"/>
    <s v="Yes"/>
    <s v="No"/>
    <s v="Yes"/>
    <s v="Yes"/>
    <x v="0"/>
    <s v="Yes"/>
    <x v="3"/>
    <n v="50.35"/>
    <n v="1277.5"/>
    <s v="No"/>
    <n v="0"/>
    <x v="1"/>
  </r>
  <r>
    <s v="6952-OMNWB"/>
    <x v="1"/>
    <x v="1"/>
    <s v="Yes"/>
    <s v="No"/>
    <n v="68"/>
    <s v="Yes"/>
    <s v="Yes"/>
    <x v="1"/>
    <s v="No"/>
    <s v="No"/>
    <s v="Yes"/>
    <s v="No"/>
    <s v="No"/>
    <s v="No"/>
    <x v="0"/>
    <s v="Yes"/>
    <x v="3"/>
    <n v="80.349999999999994"/>
    <n v="5589.3"/>
    <s v="No"/>
    <n v="0"/>
    <x v="3"/>
  </r>
  <r>
    <s v="4697-LUPSU"/>
    <x v="1"/>
    <x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"/>
    <n v="34.75"/>
    <s v="No"/>
    <n v="0"/>
    <x v="0"/>
  </r>
  <r>
    <s v="8434-VGEQQ"/>
    <x v="1"/>
    <x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305.95"/>
    <s v="No"/>
    <n v="0"/>
    <x v="3"/>
  </r>
  <r>
    <s v="4952-YSOGZ"/>
    <x v="0"/>
    <x v="0"/>
    <s v="Yes"/>
    <s v="Yes"/>
    <n v="4"/>
    <s v="Yes"/>
    <s v="Yes"/>
    <x v="1"/>
    <s v="No"/>
    <s v="No"/>
    <s v="No"/>
    <s v="No"/>
    <s v="No"/>
    <s v="Yes"/>
    <x v="0"/>
    <s v="Yes"/>
    <x v="0"/>
    <n v="85.95"/>
    <n v="381.3"/>
    <s v="Yes"/>
    <n v="1"/>
    <x v="0"/>
  </r>
  <r>
    <s v="1589-AGTLK"/>
    <x v="1"/>
    <x v="0"/>
    <s v="No"/>
    <s v="No"/>
    <n v="3"/>
    <s v="Yes"/>
    <s v="No"/>
    <x v="0"/>
    <s v="No"/>
    <s v="No"/>
    <s v="No"/>
    <s v="No"/>
    <s v="No"/>
    <s v="No"/>
    <x v="0"/>
    <s v="Yes"/>
    <x v="0"/>
    <n v="45.35"/>
    <n v="141.5"/>
    <s v="Yes"/>
    <n v="1"/>
    <x v="0"/>
  </r>
  <r>
    <s v="5244-IRFIH"/>
    <x v="1"/>
    <x v="1"/>
    <s v="Yes"/>
    <s v="No"/>
    <n v="33"/>
    <s v="Yes"/>
    <s v="Yes"/>
    <x v="1"/>
    <s v="No"/>
    <s v="No"/>
    <s v="No"/>
    <s v="No"/>
    <s v="Yes"/>
    <s v="Yes"/>
    <x v="0"/>
    <s v="Yes"/>
    <x v="0"/>
    <n v="94.5"/>
    <n v="3105.55"/>
    <s v="Yes"/>
    <n v="1"/>
    <x v="1"/>
  </r>
  <r>
    <s v="6549-YMFAW"/>
    <x v="1"/>
    <x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1.25"/>
    <n v="204.55"/>
    <s v="No"/>
    <n v="0"/>
    <x v="0"/>
  </r>
  <r>
    <s v="4950-HKQTE"/>
    <x v="0"/>
    <x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25"/>
    <n v="605.9"/>
    <s v="No"/>
    <n v="0"/>
    <x v="2"/>
  </r>
  <r>
    <s v="6786-OBWQR"/>
    <x v="0"/>
    <x v="0"/>
    <s v="Yes"/>
    <s v="Yes"/>
    <n v="5"/>
    <s v="Yes"/>
    <s v="No"/>
    <x v="1"/>
    <s v="No"/>
    <s v="No"/>
    <s v="No"/>
    <s v="No"/>
    <s v="Yes"/>
    <s v="No"/>
    <x v="0"/>
    <s v="Yes"/>
    <x v="0"/>
    <n v="80.849999999999994"/>
    <n v="356.1"/>
    <s v="No"/>
    <n v="0"/>
    <x v="0"/>
  </r>
  <r>
    <s v="2684-EIWEO"/>
    <x v="0"/>
    <x v="1"/>
    <s v="No"/>
    <s v="No"/>
    <n v="30"/>
    <s v="Yes"/>
    <s v="Yes"/>
    <x v="1"/>
    <s v="Yes"/>
    <s v="Yes"/>
    <s v="Yes"/>
    <s v="No"/>
    <s v="No"/>
    <s v="No"/>
    <x v="0"/>
    <s v="No"/>
    <x v="3"/>
    <n v="91.7"/>
    <n v="2758.15"/>
    <s v="Yes"/>
    <n v="1"/>
    <x v="1"/>
  </r>
  <r>
    <s v="2753-JMMCV"/>
    <x v="1"/>
    <x v="0"/>
    <s v="No"/>
    <s v="No"/>
    <n v="65"/>
    <s v="Yes"/>
    <s v="Yes"/>
    <x v="0"/>
    <s v="No"/>
    <s v="Yes"/>
    <s v="Yes"/>
    <s v="Yes"/>
    <s v="No"/>
    <s v="Yes"/>
    <x v="2"/>
    <s v="Yes"/>
    <x v="3"/>
    <n v="74.2"/>
    <n v="4805.6499999999996"/>
    <s v="No"/>
    <n v="0"/>
    <x v="3"/>
  </r>
  <r>
    <s v="6439-GTPCA"/>
    <x v="0"/>
    <x v="0"/>
    <s v="No"/>
    <s v="No"/>
    <n v="45"/>
    <s v="Yes"/>
    <s v="Yes"/>
    <x v="1"/>
    <s v="No"/>
    <s v="No"/>
    <s v="Yes"/>
    <s v="Yes"/>
    <s v="No"/>
    <s v="No"/>
    <x v="0"/>
    <s v="Yes"/>
    <x v="0"/>
    <n v="87.25"/>
    <n v="3941.7"/>
    <s v="Yes"/>
    <n v="1"/>
    <x v="1"/>
  </r>
  <r>
    <s v="6621-YOBKI"/>
    <x v="1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92.75"/>
    <s v="No"/>
    <n v="0"/>
    <x v="0"/>
  </r>
  <r>
    <s v="1216-JWVUX"/>
    <x v="1"/>
    <x v="0"/>
    <s v="Yes"/>
    <s v="Yes"/>
    <n v="25"/>
    <s v="Yes"/>
    <s v="No"/>
    <x v="1"/>
    <s v="No"/>
    <s v="Yes"/>
    <s v="No"/>
    <s v="No"/>
    <s v="No"/>
    <s v="No"/>
    <x v="0"/>
    <s v="Yes"/>
    <x v="0"/>
    <n v="75.5"/>
    <n v="1901.05"/>
    <s v="No"/>
    <n v="0"/>
    <x v="1"/>
  </r>
  <r>
    <s v="7564-GHCVB"/>
    <x v="0"/>
    <x v="0"/>
    <s v="Yes"/>
    <s v="Yes"/>
    <n v="72"/>
    <s v="Yes"/>
    <s v="Yes"/>
    <x v="1"/>
    <s v="Yes"/>
    <s v="No"/>
    <s v="No"/>
    <s v="No"/>
    <s v="No"/>
    <s v="No"/>
    <x v="2"/>
    <s v="No"/>
    <x v="2"/>
    <n v="79.05"/>
    <n v="5730.7"/>
    <s v="No"/>
    <n v="0"/>
    <x v="3"/>
  </r>
  <r>
    <s v="1173-NOEYG"/>
    <x v="0"/>
    <x v="0"/>
    <s v="Yes"/>
    <s v="No"/>
    <n v="27"/>
    <s v="Yes"/>
    <s v="Yes"/>
    <x v="1"/>
    <s v="No"/>
    <s v="No"/>
    <s v="Yes"/>
    <s v="No"/>
    <s v="No"/>
    <s v="Yes"/>
    <x v="0"/>
    <s v="No"/>
    <x v="2"/>
    <n v="90.15"/>
    <n v="2423.4"/>
    <s v="No"/>
    <n v="0"/>
    <x v="1"/>
  </r>
  <r>
    <s v="7595-EHCDL"/>
    <x v="1"/>
    <x v="0"/>
    <s v="Yes"/>
    <s v="Yes"/>
    <n v="32"/>
    <s v="No"/>
    <s v="No phone service"/>
    <x v="0"/>
    <s v="No"/>
    <s v="No"/>
    <s v="Yes"/>
    <s v="No"/>
    <s v="Yes"/>
    <s v="Yes"/>
    <x v="0"/>
    <s v="No"/>
    <x v="3"/>
    <n v="50.6"/>
    <n v="1653.45"/>
    <s v="No"/>
    <n v="0"/>
    <x v="1"/>
  </r>
  <r>
    <s v="6647-ZEDXT"/>
    <x v="0"/>
    <x v="0"/>
    <s v="No"/>
    <s v="No"/>
    <n v="30"/>
    <s v="Yes"/>
    <s v="Yes"/>
    <x v="1"/>
    <s v="No"/>
    <s v="Yes"/>
    <s v="Yes"/>
    <s v="Yes"/>
    <s v="Yes"/>
    <s v="Yes"/>
    <x v="1"/>
    <s v="No"/>
    <x v="3"/>
    <n v="110.45"/>
    <n v="3327.05"/>
    <s v="No"/>
    <n v="0"/>
    <x v="1"/>
  </r>
  <r>
    <s v="2521-NPUZR"/>
    <x v="1"/>
    <x v="0"/>
    <s v="Yes"/>
    <s v="No"/>
    <n v="70"/>
    <s v="Yes"/>
    <s v="No"/>
    <x v="1"/>
    <s v="Yes"/>
    <s v="Yes"/>
    <s v="Yes"/>
    <s v="Yes"/>
    <s v="No"/>
    <s v="Yes"/>
    <x v="2"/>
    <s v="No"/>
    <x v="3"/>
    <n v="101"/>
    <n v="7085.5"/>
    <s v="No"/>
    <n v="0"/>
    <x v="3"/>
  </r>
  <r>
    <s v="1307-TVUFB"/>
    <x v="1"/>
    <x v="1"/>
    <s v="No"/>
    <s v="No"/>
    <n v="42"/>
    <s v="Yes"/>
    <s v="Yes"/>
    <x v="1"/>
    <s v="No"/>
    <s v="Yes"/>
    <s v="No"/>
    <s v="No"/>
    <s v="No"/>
    <s v="No"/>
    <x v="0"/>
    <s v="Yes"/>
    <x v="2"/>
    <n v="79.349999999999994"/>
    <n v="3344.1"/>
    <s v="No"/>
    <n v="0"/>
    <x v="1"/>
  </r>
  <r>
    <s v="7503-MIOGA"/>
    <x v="0"/>
    <x v="1"/>
    <s v="Yes"/>
    <s v="No"/>
    <n v="72"/>
    <s v="Yes"/>
    <s v="Yes"/>
    <x v="0"/>
    <s v="Yes"/>
    <s v="Yes"/>
    <s v="Yes"/>
    <s v="Yes"/>
    <s v="Yes"/>
    <s v="Yes"/>
    <x v="2"/>
    <s v="Yes"/>
    <x v="2"/>
    <n v="89.85"/>
    <n v="6697.35"/>
    <s v="No"/>
    <n v="0"/>
    <x v="3"/>
  </r>
  <r>
    <s v="4381-MHQDC"/>
    <x v="0"/>
    <x v="0"/>
    <s v="No"/>
    <s v="No"/>
    <n v="47"/>
    <s v="Yes"/>
    <s v="Yes"/>
    <x v="0"/>
    <s v="Yes"/>
    <s v="No"/>
    <s v="Yes"/>
    <s v="Yes"/>
    <s v="No"/>
    <s v="No"/>
    <x v="2"/>
    <s v="Yes"/>
    <x v="1"/>
    <n v="65"/>
    <n v="2879.9"/>
    <s v="No"/>
    <n v="0"/>
    <x v="1"/>
  </r>
  <r>
    <s v="6923-JHPMP"/>
    <x v="0"/>
    <x v="0"/>
    <s v="No"/>
    <s v="No"/>
    <n v="2"/>
    <s v="Yes"/>
    <s v="No"/>
    <x v="1"/>
    <s v="Yes"/>
    <s v="No"/>
    <s v="Yes"/>
    <s v="No"/>
    <s v="No"/>
    <s v="No"/>
    <x v="0"/>
    <s v="Yes"/>
    <x v="0"/>
    <n v="80.45"/>
    <n v="137.1"/>
    <s v="No"/>
    <n v="0"/>
    <x v="0"/>
  </r>
  <r>
    <s v="5138-WVKYJ"/>
    <x v="1"/>
    <x v="0"/>
    <s v="No"/>
    <s v="No"/>
    <n v="10"/>
    <s v="Yes"/>
    <s v="Yes"/>
    <x v="1"/>
    <s v="Yes"/>
    <s v="No"/>
    <s v="No"/>
    <s v="No"/>
    <s v="Yes"/>
    <s v="Yes"/>
    <x v="0"/>
    <s v="No"/>
    <x v="0"/>
    <n v="98.55"/>
    <n v="1008.55"/>
    <s v="Yes"/>
    <n v="1"/>
    <x v="0"/>
  </r>
  <r>
    <s v="4018-PPNDW"/>
    <x v="0"/>
    <x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1"/>
    <n v="1551.6"/>
    <s v="No"/>
    <n v="0"/>
    <x v="3"/>
  </r>
  <r>
    <s v="1635-FJFCC"/>
    <x v="0"/>
    <x v="0"/>
    <s v="No"/>
    <s v="No"/>
    <n v="5"/>
    <s v="Yes"/>
    <s v="No"/>
    <x v="0"/>
    <s v="No"/>
    <s v="No"/>
    <s v="No"/>
    <s v="No"/>
    <s v="No"/>
    <s v="No"/>
    <x v="0"/>
    <s v="Yes"/>
    <x v="3"/>
    <n v="44.05"/>
    <n v="202.15"/>
    <s v="No"/>
    <n v="0"/>
    <x v="0"/>
  </r>
  <r>
    <s v="2499-AJYUA"/>
    <x v="0"/>
    <x v="1"/>
    <s v="Yes"/>
    <s v="No"/>
    <n v="72"/>
    <s v="Yes"/>
    <s v="Yes"/>
    <x v="1"/>
    <s v="No"/>
    <s v="Yes"/>
    <s v="Yes"/>
    <s v="Yes"/>
    <s v="Yes"/>
    <s v="Yes"/>
    <x v="2"/>
    <s v="Yes"/>
    <x v="3"/>
    <n v="110.8"/>
    <n v="7882.25"/>
    <s v="No"/>
    <n v="0"/>
    <x v="3"/>
  </r>
  <r>
    <s v="6919-ELBGL"/>
    <x v="1"/>
    <x v="1"/>
    <s v="Yes"/>
    <s v="Yes"/>
    <n v="72"/>
    <s v="Yes"/>
    <s v="Yes"/>
    <x v="1"/>
    <s v="Yes"/>
    <s v="Yes"/>
    <s v="Yes"/>
    <s v="Yes"/>
    <s v="Yes"/>
    <s v="Yes"/>
    <x v="2"/>
    <s v="Yes"/>
    <x v="2"/>
    <n v="114.95"/>
    <n v="8196.4"/>
    <s v="No"/>
    <n v="0"/>
    <x v="3"/>
  </r>
  <r>
    <s v="3966-HRMZA"/>
    <x v="0"/>
    <x v="1"/>
    <s v="No"/>
    <s v="No"/>
    <n v="3"/>
    <s v="Yes"/>
    <s v="No"/>
    <x v="1"/>
    <s v="No"/>
    <s v="No"/>
    <s v="Yes"/>
    <s v="No"/>
    <s v="No"/>
    <s v="No"/>
    <x v="0"/>
    <s v="No"/>
    <x v="1"/>
    <n v="75.05"/>
    <n v="202.9"/>
    <s v="No"/>
    <n v="0"/>
    <x v="0"/>
  </r>
  <r>
    <s v="6425-JWTDV"/>
    <x v="1"/>
    <x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855.1"/>
    <s v="No"/>
    <n v="0"/>
    <x v="1"/>
  </r>
  <r>
    <s v="8405-IGQFX"/>
    <x v="0"/>
    <x v="0"/>
    <s v="No"/>
    <s v="No"/>
    <n v="63"/>
    <s v="Yes"/>
    <s v="No"/>
    <x v="1"/>
    <s v="No"/>
    <s v="No"/>
    <s v="Yes"/>
    <s v="Yes"/>
    <s v="Yes"/>
    <s v="No"/>
    <x v="1"/>
    <s v="Yes"/>
    <x v="3"/>
    <n v="90.05"/>
    <n v="5817"/>
    <s v="No"/>
    <n v="0"/>
    <x v="3"/>
  </r>
  <r>
    <s v="8224-IVVPA"/>
    <x v="0"/>
    <x v="0"/>
    <s v="No"/>
    <s v="No"/>
    <n v="27"/>
    <s v="Yes"/>
    <s v="No"/>
    <x v="0"/>
    <s v="Yes"/>
    <s v="Yes"/>
    <s v="No"/>
    <s v="No"/>
    <s v="No"/>
    <s v="No"/>
    <x v="0"/>
    <s v="Yes"/>
    <x v="1"/>
    <n v="56.7"/>
    <n v="1652.95"/>
    <s v="No"/>
    <n v="0"/>
    <x v="1"/>
  </r>
  <r>
    <s v="9477-LGWQI"/>
    <x v="1"/>
    <x v="0"/>
    <s v="Yes"/>
    <s v="Yes"/>
    <n v="70"/>
    <s v="Yes"/>
    <s v="No"/>
    <x v="0"/>
    <s v="Yes"/>
    <s v="Yes"/>
    <s v="Yes"/>
    <s v="No"/>
    <s v="Yes"/>
    <s v="Yes"/>
    <x v="2"/>
    <s v="Yes"/>
    <x v="3"/>
    <n v="80.150000000000006"/>
    <n v="5600.15"/>
    <s v="No"/>
    <n v="0"/>
    <x v="3"/>
  </r>
  <r>
    <s v="1410-RSCMR"/>
    <x v="1"/>
    <x v="0"/>
    <s v="Yes"/>
    <s v="Yes"/>
    <n v="7"/>
    <s v="Yes"/>
    <s v="No"/>
    <x v="0"/>
    <s v="Yes"/>
    <s v="No"/>
    <s v="Yes"/>
    <s v="Yes"/>
    <s v="No"/>
    <s v="Yes"/>
    <x v="0"/>
    <s v="Yes"/>
    <x v="3"/>
    <n v="71.349999999999994"/>
    <n v="515.75"/>
    <s v="No"/>
    <n v="0"/>
    <x v="0"/>
  </r>
  <r>
    <s v="3115-CZMZD"/>
    <x v="1"/>
    <x v="0"/>
    <s v="No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n v="0"/>
    <s v="No"/>
    <n v="0"/>
    <x v="0"/>
  </r>
  <r>
    <s v="0139-IVFJG"/>
    <x v="0"/>
    <x v="0"/>
    <s v="Yes"/>
    <s v="No"/>
    <n v="2"/>
    <s v="Yes"/>
    <s v="No"/>
    <x v="1"/>
    <s v="Yes"/>
    <s v="Yes"/>
    <s v="No"/>
    <s v="No"/>
    <s v="Yes"/>
    <s v="No"/>
    <x v="0"/>
    <s v="No"/>
    <x v="0"/>
    <n v="90.35"/>
    <n v="190.5"/>
    <s v="No"/>
    <n v="0"/>
    <x v="0"/>
  </r>
  <r>
    <s v="6683-VLCTZ"/>
    <x v="1"/>
    <x v="1"/>
    <s v="No"/>
    <s v="No"/>
    <n v="20"/>
    <s v="Yes"/>
    <s v="Yes"/>
    <x v="1"/>
    <s v="No"/>
    <s v="No"/>
    <s v="Yes"/>
    <s v="No"/>
    <s v="Yes"/>
    <s v="Yes"/>
    <x v="0"/>
    <s v="Yes"/>
    <x v="0"/>
    <n v="98.55"/>
    <n v="1842.8"/>
    <s v="Yes"/>
    <n v="1"/>
    <x v="2"/>
  </r>
  <r>
    <s v="5730-DBDSI"/>
    <x v="1"/>
    <x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253.8"/>
    <s v="No"/>
    <n v="0"/>
    <x v="3"/>
  </r>
  <r>
    <s v="0030-FNXPP"/>
    <x v="0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.2"/>
    <s v="No"/>
    <n v="0"/>
    <x v="0"/>
  </r>
  <r>
    <s v="2189-WWOEW"/>
    <x v="0"/>
    <x v="0"/>
    <s v="No"/>
    <s v="Yes"/>
    <n v="15"/>
    <s v="Yes"/>
    <s v="No"/>
    <x v="1"/>
    <s v="No"/>
    <s v="Yes"/>
    <s v="No"/>
    <s v="No"/>
    <s v="No"/>
    <s v="Yes"/>
    <x v="0"/>
    <s v="Yes"/>
    <x v="2"/>
    <n v="85.9"/>
    <n v="1269.55"/>
    <s v="Yes"/>
    <n v="1"/>
    <x v="2"/>
  </r>
  <r>
    <s v="5684-FJVYR"/>
    <x v="0"/>
    <x v="0"/>
    <s v="Yes"/>
    <s v="Yes"/>
    <n v="72"/>
    <s v="Yes"/>
    <s v="Yes"/>
    <x v="1"/>
    <s v="Yes"/>
    <s v="Yes"/>
    <s v="No"/>
    <s v="Yes"/>
    <s v="No"/>
    <s v="No"/>
    <x v="2"/>
    <s v="Yes"/>
    <x v="2"/>
    <n v="90.35"/>
    <n v="6563.4"/>
    <s v="No"/>
    <n v="0"/>
    <x v="3"/>
  </r>
  <r>
    <s v="4013-GUXND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20.8"/>
    <s v="No"/>
    <n v="0"/>
    <x v="0"/>
  </r>
  <r>
    <s v="1894-IGFSG"/>
    <x v="0"/>
    <x v="0"/>
    <s v="No"/>
    <s v="No"/>
    <n v="22"/>
    <s v="Yes"/>
    <s v="No"/>
    <x v="1"/>
    <s v="No"/>
    <s v="No"/>
    <s v="No"/>
    <s v="No"/>
    <s v="Yes"/>
    <s v="Yes"/>
    <x v="0"/>
    <s v="No"/>
    <x v="0"/>
    <n v="89.25"/>
    <n v="1907.85"/>
    <s v="Yes"/>
    <n v="1"/>
    <x v="2"/>
  </r>
  <r>
    <s v="7379-POKDZ"/>
    <x v="1"/>
    <x v="0"/>
    <s v="Yes"/>
    <s v="No"/>
    <n v="3"/>
    <s v="Yes"/>
    <s v="No"/>
    <x v="1"/>
    <s v="No"/>
    <s v="No"/>
    <s v="No"/>
    <s v="No"/>
    <s v="No"/>
    <s v="No"/>
    <x v="0"/>
    <s v="Yes"/>
    <x v="0"/>
    <n v="70.3"/>
    <n v="208.85"/>
    <s v="Yes"/>
    <n v="1"/>
    <x v="0"/>
  </r>
  <r>
    <s v="1266-NZYUI"/>
    <x v="0"/>
    <x v="0"/>
    <s v="Yes"/>
    <s v="Yes"/>
    <n v="72"/>
    <s v="Yes"/>
    <s v="Yes"/>
    <x v="0"/>
    <s v="Yes"/>
    <s v="No"/>
    <s v="Yes"/>
    <s v="Yes"/>
    <s v="No"/>
    <s v="No"/>
    <x v="2"/>
    <s v="No"/>
    <x v="2"/>
    <n v="66.849999999999994"/>
    <n v="4758.8"/>
    <s v="No"/>
    <n v="0"/>
    <x v="3"/>
  </r>
  <r>
    <s v="7969-FFOWG"/>
    <x v="1"/>
    <x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292.5999999999999"/>
    <s v="No"/>
    <n v="0"/>
    <x v="3"/>
  </r>
  <r>
    <s v="4718-DHSMV"/>
    <x v="0"/>
    <x v="0"/>
    <s v="No"/>
    <s v="No"/>
    <n v="11"/>
    <s v="No"/>
    <s v="No phone service"/>
    <x v="0"/>
    <s v="No"/>
    <s v="No"/>
    <s v="No"/>
    <s v="No"/>
    <s v="Yes"/>
    <s v="No"/>
    <x v="0"/>
    <s v="Yes"/>
    <x v="1"/>
    <n v="35.799999999999997"/>
    <n v="363.15"/>
    <s v="No"/>
    <n v="0"/>
    <x v="0"/>
  </r>
  <r>
    <s v="5175-WLYXL"/>
    <x v="1"/>
    <x v="0"/>
    <s v="No"/>
    <s v="No"/>
    <n v="22"/>
    <s v="Yes"/>
    <s v="Yes"/>
    <x v="1"/>
    <s v="No"/>
    <s v="Yes"/>
    <s v="No"/>
    <s v="No"/>
    <s v="No"/>
    <s v="No"/>
    <x v="0"/>
    <s v="Yes"/>
    <x v="1"/>
    <n v="78.849999999999994"/>
    <n v="1600.25"/>
    <s v="No"/>
    <n v="0"/>
    <x v="2"/>
  </r>
  <r>
    <s v="7817-OMJNA"/>
    <x v="1"/>
    <x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99999999999999"/>
    <n v="275.7"/>
    <s v="No"/>
    <n v="0"/>
    <x v="2"/>
  </r>
  <r>
    <s v="8728-SKJLR"/>
    <x v="1"/>
    <x v="0"/>
    <s v="No"/>
    <s v="No"/>
    <n v="41"/>
    <s v="Yes"/>
    <s v="No"/>
    <x v="1"/>
    <s v="No"/>
    <s v="No"/>
    <s v="No"/>
    <s v="Yes"/>
    <s v="No"/>
    <s v="No"/>
    <x v="0"/>
    <s v="Yes"/>
    <x v="0"/>
    <n v="74.25"/>
    <n v="3089.1"/>
    <s v="No"/>
    <n v="0"/>
    <x v="1"/>
  </r>
  <r>
    <s v="3137-NYQQI"/>
    <x v="1"/>
    <x v="0"/>
    <s v="Yes"/>
    <s v="No"/>
    <n v="17"/>
    <s v="Yes"/>
    <s v="No"/>
    <x v="0"/>
    <s v="Yes"/>
    <s v="Yes"/>
    <s v="No"/>
    <s v="No"/>
    <s v="No"/>
    <s v="Yes"/>
    <x v="1"/>
    <s v="No"/>
    <x v="1"/>
    <n v="64.8"/>
    <n v="1175.5999999999999"/>
    <s v="No"/>
    <n v="0"/>
    <x v="2"/>
  </r>
  <r>
    <s v="7706-DZNKK"/>
    <x v="1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237.3"/>
    <s v="No"/>
    <n v="0"/>
    <x v="0"/>
  </r>
  <r>
    <s v="0236-HFWSV"/>
    <x v="1"/>
    <x v="0"/>
    <s v="No"/>
    <s v="No"/>
    <n v="15"/>
    <s v="Yes"/>
    <s v="Yes"/>
    <x v="1"/>
    <s v="No"/>
    <s v="No"/>
    <s v="No"/>
    <s v="No"/>
    <s v="Yes"/>
    <s v="Yes"/>
    <x v="0"/>
    <s v="Yes"/>
    <x v="0"/>
    <n v="93.35"/>
    <n v="1444.65"/>
    <s v="Yes"/>
    <n v="1"/>
    <x v="2"/>
  </r>
  <r>
    <s v="3900-AQPHZ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s v="Yes"/>
    <n v="1"/>
    <x v="0"/>
  </r>
  <r>
    <s v="5842-POCOP"/>
    <x v="0"/>
    <x v="0"/>
    <s v="Yes"/>
    <s v="No"/>
    <n v="5"/>
    <s v="Yes"/>
    <s v="No"/>
    <x v="1"/>
    <s v="Yes"/>
    <s v="No"/>
    <s v="Yes"/>
    <s v="No"/>
    <s v="No"/>
    <s v="Yes"/>
    <x v="0"/>
    <s v="Yes"/>
    <x v="1"/>
    <n v="88.9"/>
    <n v="454.15"/>
    <s v="Yes"/>
    <n v="1"/>
    <x v="0"/>
  </r>
  <r>
    <s v="2037-XJFUP"/>
    <x v="1"/>
    <x v="0"/>
    <s v="Yes"/>
    <s v="No"/>
    <n v="33"/>
    <s v="Yes"/>
    <s v="No"/>
    <x v="1"/>
    <s v="No"/>
    <s v="No"/>
    <s v="Yes"/>
    <s v="No"/>
    <s v="Yes"/>
    <s v="Yes"/>
    <x v="1"/>
    <s v="Yes"/>
    <x v="0"/>
    <n v="95.8"/>
    <n v="3036.75"/>
    <s v="Yes"/>
    <n v="1"/>
    <x v="1"/>
  </r>
  <r>
    <s v="8823-RLPWL"/>
    <x v="0"/>
    <x v="0"/>
    <s v="Yes"/>
    <s v="No"/>
    <n v="72"/>
    <s v="Yes"/>
    <s v="Yes"/>
    <x v="1"/>
    <s v="Yes"/>
    <s v="Yes"/>
    <s v="Yes"/>
    <s v="No"/>
    <s v="Yes"/>
    <s v="Yes"/>
    <x v="2"/>
    <s v="Yes"/>
    <x v="3"/>
    <n v="110.65"/>
    <n v="8065.65"/>
    <s v="No"/>
    <n v="0"/>
    <x v="3"/>
  </r>
  <r>
    <s v="9505-SQFSW"/>
    <x v="0"/>
    <x v="0"/>
    <s v="Yes"/>
    <s v="Yes"/>
    <n v="3"/>
    <s v="No"/>
    <s v="No phone service"/>
    <x v="0"/>
    <s v="No"/>
    <s v="Yes"/>
    <s v="No"/>
    <s v="No"/>
    <s v="No"/>
    <s v="Yes"/>
    <x v="0"/>
    <s v="No"/>
    <x v="1"/>
    <n v="40.299999999999997"/>
    <n v="92.5"/>
    <s v="No"/>
    <n v="0"/>
    <x v="0"/>
  </r>
  <r>
    <s v="7314-OXENN"/>
    <x v="1"/>
    <x v="0"/>
    <s v="No"/>
    <s v="No"/>
    <n v="2"/>
    <s v="Yes"/>
    <s v="Yes"/>
    <x v="1"/>
    <s v="No"/>
    <s v="Yes"/>
    <s v="No"/>
    <s v="No"/>
    <s v="No"/>
    <s v="No"/>
    <x v="0"/>
    <s v="Yes"/>
    <x v="0"/>
    <n v="82"/>
    <n v="184.65"/>
    <s v="Yes"/>
    <n v="1"/>
    <x v="0"/>
  </r>
  <r>
    <s v="3758-CKOQL"/>
    <x v="0"/>
    <x v="0"/>
    <s v="Yes"/>
    <s v="No"/>
    <n v="59"/>
    <s v="Yes"/>
    <s v="Yes"/>
    <x v="1"/>
    <s v="Yes"/>
    <s v="Yes"/>
    <s v="Yes"/>
    <s v="Yes"/>
    <s v="No"/>
    <s v="Yes"/>
    <x v="1"/>
    <s v="Yes"/>
    <x v="3"/>
    <n v="107"/>
    <n v="6152.3"/>
    <s v="No"/>
    <n v="0"/>
    <x v="3"/>
  </r>
  <r>
    <s v="0322-CHQRU"/>
    <x v="1"/>
    <x v="0"/>
    <s v="No"/>
    <s v="No"/>
    <n v="2"/>
    <s v="Yes"/>
    <s v="No"/>
    <x v="0"/>
    <s v="No"/>
    <s v="No"/>
    <s v="No"/>
    <s v="No"/>
    <s v="No"/>
    <s v="No"/>
    <x v="0"/>
    <s v="No"/>
    <x v="0"/>
    <n v="45.35"/>
    <n v="89.5"/>
    <s v="Yes"/>
    <n v="1"/>
    <x v="0"/>
  </r>
  <r>
    <s v="5676-CFLYY"/>
    <x v="1"/>
    <x v="0"/>
    <s v="Yes"/>
    <s v="Yes"/>
    <n v="71"/>
    <s v="Yes"/>
    <s v="No"/>
    <x v="0"/>
    <s v="No"/>
    <s v="Yes"/>
    <s v="No"/>
    <s v="Yes"/>
    <s v="Yes"/>
    <s v="Yes"/>
    <x v="2"/>
    <s v="Yes"/>
    <x v="3"/>
    <n v="73.349999999999994"/>
    <n v="5154.5"/>
    <s v="No"/>
    <n v="0"/>
    <x v="3"/>
  </r>
  <r>
    <s v="7521-AFHAB"/>
    <x v="0"/>
    <x v="0"/>
    <s v="Yes"/>
    <s v="Yes"/>
    <n v="5"/>
    <s v="Yes"/>
    <s v="No"/>
    <x v="0"/>
    <s v="No"/>
    <s v="No"/>
    <s v="No"/>
    <s v="No"/>
    <s v="No"/>
    <s v="No"/>
    <x v="0"/>
    <s v="No"/>
    <x v="1"/>
    <n v="44.8"/>
    <n v="220.45"/>
    <s v="No"/>
    <n v="0"/>
    <x v="0"/>
  </r>
  <r>
    <s v="0285-INHLN"/>
    <x v="1"/>
    <x v="0"/>
    <s v="Yes"/>
    <s v="Yes"/>
    <n v="27"/>
    <s v="Yes"/>
    <s v="No"/>
    <x v="0"/>
    <s v="Yes"/>
    <s v="Yes"/>
    <s v="No"/>
    <s v="No"/>
    <s v="No"/>
    <s v="No"/>
    <x v="0"/>
    <s v="Yes"/>
    <x v="3"/>
    <n v="54.75"/>
    <n v="1510.3"/>
    <s v="No"/>
    <n v="0"/>
    <x v="1"/>
  </r>
  <r>
    <s v="4678-DVQEO"/>
    <x v="0"/>
    <x v="0"/>
    <s v="No"/>
    <s v="No"/>
    <n v="1"/>
    <s v="Yes"/>
    <s v="No"/>
    <x v="0"/>
    <s v="No"/>
    <s v="No"/>
    <s v="No"/>
    <s v="Yes"/>
    <s v="No"/>
    <s v="No"/>
    <x v="0"/>
    <s v="Yes"/>
    <x v="0"/>
    <n v="52.2"/>
    <n v="52.2"/>
    <s v="Yes"/>
    <n v="1"/>
    <x v="0"/>
  </r>
  <r>
    <s v="5125-CNDSP"/>
    <x v="1"/>
    <x v="0"/>
    <s v="No"/>
    <s v="Yes"/>
    <n v="63"/>
    <s v="No"/>
    <s v="No phone service"/>
    <x v="0"/>
    <s v="Yes"/>
    <s v="Yes"/>
    <s v="No"/>
    <s v="Yes"/>
    <s v="No"/>
    <s v="No"/>
    <x v="1"/>
    <s v="Yes"/>
    <x v="2"/>
    <n v="40.6"/>
    <n v="2588.9499999999998"/>
    <s v="No"/>
    <n v="0"/>
    <x v="3"/>
  </r>
  <r>
    <s v="0691-IFBQW"/>
    <x v="0"/>
    <x v="1"/>
    <s v="No"/>
    <s v="No"/>
    <n v="46"/>
    <s v="Yes"/>
    <s v="Yes"/>
    <x v="1"/>
    <s v="Yes"/>
    <s v="Yes"/>
    <s v="Yes"/>
    <s v="No"/>
    <s v="Yes"/>
    <s v="Yes"/>
    <x v="1"/>
    <s v="Yes"/>
    <x v="0"/>
    <n v="110"/>
    <n v="4874.8"/>
    <s v="Yes"/>
    <n v="1"/>
    <x v="1"/>
  </r>
  <r>
    <s v="4992-LTJNE"/>
    <x v="1"/>
    <x v="0"/>
    <s v="Yes"/>
    <s v="Yes"/>
    <n v="72"/>
    <s v="Yes"/>
    <s v="Yes"/>
    <x v="0"/>
    <s v="Yes"/>
    <s v="No"/>
    <s v="No"/>
    <s v="No"/>
    <s v="No"/>
    <s v="No"/>
    <x v="2"/>
    <s v="No"/>
    <x v="2"/>
    <n v="55.3"/>
    <n v="3983.6"/>
    <s v="No"/>
    <n v="0"/>
    <x v="3"/>
  </r>
  <r>
    <s v="2202-OUTMO"/>
    <x v="0"/>
    <x v="0"/>
    <s v="Yes"/>
    <s v="No"/>
    <n v="34"/>
    <s v="Yes"/>
    <s v="Yes"/>
    <x v="0"/>
    <s v="Yes"/>
    <s v="No"/>
    <s v="No"/>
    <s v="Yes"/>
    <s v="No"/>
    <s v="No"/>
    <x v="0"/>
    <s v="Yes"/>
    <x v="2"/>
    <n v="60.85"/>
    <n v="2003.6"/>
    <s v="No"/>
    <n v="0"/>
    <x v="1"/>
  </r>
  <r>
    <s v="0810-BDHAW"/>
    <x v="0"/>
    <x v="0"/>
    <s v="Yes"/>
    <s v="Yes"/>
    <n v="24"/>
    <s v="Yes"/>
    <s v="Yes"/>
    <x v="0"/>
    <s v="Yes"/>
    <s v="Yes"/>
    <s v="No"/>
    <s v="No"/>
    <s v="Yes"/>
    <s v="Yes"/>
    <x v="1"/>
    <s v="No"/>
    <x v="0"/>
    <n v="78.400000000000006"/>
    <n v="1832.4"/>
    <s v="No"/>
    <n v="0"/>
    <x v="2"/>
  </r>
  <r>
    <s v="0229-LFJAF"/>
    <x v="1"/>
    <x v="0"/>
    <s v="No"/>
    <s v="No"/>
    <n v="72"/>
    <s v="Yes"/>
    <s v="Yes"/>
    <x v="0"/>
    <s v="Yes"/>
    <s v="Yes"/>
    <s v="Yes"/>
    <s v="Yes"/>
    <s v="No"/>
    <s v="No"/>
    <x v="2"/>
    <s v="No"/>
    <x v="2"/>
    <n v="69.650000000000006"/>
    <n v="4908.25"/>
    <s v="No"/>
    <n v="0"/>
    <x v="3"/>
  </r>
  <r>
    <s v="7131-ZQZNK"/>
    <x v="0"/>
    <x v="0"/>
    <s v="Yes"/>
    <s v="Yes"/>
    <n v="60"/>
    <s v="No"/>
    <s v="No phone service"/>
    <x v="0"/>
    <s v="Yes"/>
    <s v="No"/>
    <s v="Yes"/>
    <s v="Yes"/>
    <s v="Yes"/>
    <s v="Yes"/>
    <x v="2"/>
    <s v="No"/>
    <x v="3"/>
    <n v="59.85"/>
    <n v="3590.2"/>
    <s v="No"/>
    <n v="0"/>
    <x v="3"/>
  </r>
  <r>
    <s v="3442-ZHHCC"/>
    <x v="1"/>
    <x v="0"/>
    <s v="No"/>
    <s v="No"/>
    <n v="68"/>
    <s v="Yes"/>
    <s v="Yes"/>
    <x v="0"/>
    <s v="Yes"/>
    <s v="Yes"/>
    <s v="Yes"/>
    <s v="No"/>
    <s v="No"/>
    <s v="Yes"/>
    <x v="1"/>
    <s v="Yes"/>
    <x v="3"/>
    <n v="76.900000000000006"/>
    <n v="5023"/>
    <s v="No"/>
    <n v="0"/>
    <x v="3"/>
  </r>
  <r>
    <s v="5726-CVNYA"/>
    <x v="0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46.6"/>
    <s v="No"/>
    <n v="0"/>
    <x v="0"/>
  </r>
  <r>
    <s v="9871-ELEYA"/>
    <x v="0"/>
    <x v="0"/>
    <s v="No"/>
    <s v="Yes"/>
    <n v="34"/>
    <s v="Yes"/>
    <s v="No"/>
    <x v="0"/>
    <s v="Yes"/>
    <s v="No"/>
    <s v="Yes"/>
    <s v="Yes"/>
    <s v="Yes"/>
    <s v="No"/>
    <x v="2"/>
    <s v="No"/>
    <x v="3"/>
    <n v="67.650000000000006"/>
    <n v="2339.3000000000002"/>
    <s v="No"/>
    <n v="0"/>
    <x v="1"/>
  </r>
  <r>
    <s v="4257-GAESD"/>
    <x v="0"/>
    <x v="0"/>
    <s v="No"/>
    <s v="No"/>
    <n v="6"/>
    <s v="No"/>
    <s v="No phone service"/>
    <x v="0"/>
    <s v="No"/>
    <s v="No"/>
    <s v="No"/>
    <s v="No"/>
    <s v="Yes"/>
    <s v="Yes"/>
    <x v="0"/>
    <s v="No"/>
    <x v="3"/>
    <n v="45"/>
    <n v="298.7"/>
    <s v="No"/>
    <n v="0"/>
    <x v="0"/>
  </r>
  <r>
    <s v="5173-WXOQV"/>
    <x v="1"/>
    <x v="0"/>
    <s v="Yes"/>
    <s v="No"/>
    <n v="2"/>
    <s v="Yes"/>
    <s v="No"/>
    <x v="0"/>
    <s v="No"/>
    <s v="Yes"/>
    <s v="No"/>
    <s v="Yes"/>
    <s v="No"/>
    <s v="Yes"/>
    <x v="0"/>
    <s v="Yes"/>
    <x v="1"/>
    <n v="64.2"/>
    <n v="143.65"/>
    <s v="No"/>
    <n v="0"/>
    <x v="0"/>
  </r>
  <r>
    <s v="2040-OBMLJ"/>
    <x v="1"/>
    <x v="0"/>
    <s v="No"/>
    <s v="No"/>
    <n v="31"/>
    <s v="Yes"/>
    <s v="Yes"/>
    <x v="1"/>
    <s v="No"/>
    <s v="No"/>
    <s v="No"/>
    <s v="Yes"/>
    <s v="No"/>
    <s v="No"/>
    <x v="1"/>
    <s v="No"/>
    <x v="3"/>
    <n v="81.7"/>
    <n v="2548.65"/>
    <s v="No"/>
    <n v="0"/>
    <x v="1"/>
  </r>
  <r>
    <s v="6286-ZHAOK"/>
    <x v="0"/>
    <x v="0"/>
    <s v="Yes"/>
    <s v="Yes"/>
    <n v="2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55"/>
    <n v="507.4"/>
    <s v="No"/>
    <n v="0"/>
    <x v="2"/>
  </r>
  <r>
    <s v="3807-XHCJH"/>
    <x v="0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20"/>
    <s v="No"/>
    <n v="0"/>
    <x v="0"/>
  </r>
  <r>
    <s v="3009-JWMPU"/>
    <x v="1"/>
    <x v="0"/>
    <s v="No"/>
    <s v="No"/>
    <n v="62"/>
    <s v="Yes"/>
    <s v="Yes"/>
    <x v="1"/>
    <s v="No"/>
    <s v="No"/>
    <s v="Yes"/>
    <s v="No"/>
    <s v="Yes"/>
    <s v="Yes"/>
    <x v="1"/>
    <s v="Yes"/>
    <x v="0"/>
    <n v="96.75"/>
    <n v="6125.4"/>
    <s v="Yes"/>
    <n v="1"/>
    <x v="3"/>
  </r>
  <r>
    <s v="5671-RQRLP"/>
    <x v="0"/>
    <x v="1"/>
    <s v="Yes"/>
    <s v="No"/>
    <n v="70"/>
    <s v="Yes"/>
    <s v="Yes"/>
    <x v="1"/>
    <s v="No"/>
    <s v="No"/>
    <s v="No"/>
    <s v="No"/>
    <s v="No"/>
    <s v="No"/>
    <x v="2"/>
    <s v="Yes"/>
    <x v="3"/>
    <n v="75.650000000000006"/>
    <n v="5411.4"/>
    <s v="No"/>
    <n v="0"/>
    <x v="3"/>
  </r>
  <r>
    <s v="1450-GALXR"/>
    <x v="0"/>
    <x v="0"/>
    <s v="No"/>
    <s v="No"/>
    <n v="10"/>
    <s v="Yes"/>
    <s v="Yes"/>
    <x v="1"/>
    <s v="No"/>
    <s v="No"/>
    <s v="No"/>
    <s v="Yes"/>
    <s v="Yes"/>
    <s v="Yes"/>
    <x v="0"/>
    <s v="Yes"/>
    <x v="0"/>
    <n v="98.5"/>
    <n v="1058.25"/>
    <s v="Yes"/>
    <n v="1"/>
    <x v="0"/>
  </r>
  <r>
    <s v="8859-AXJZP"/>
    <x v="1"/>
    <x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3.8"/>
    <n v="903.8"/>
    <s v="No"/>
    <n v="0"/>
    <x v="1"/>
  </r>
  <r>
    <s v="3174-AKMAS"/>
    <x v="0"/>
    <x v="0"/>
    <s v="Yes"/>
    <s v="No"/>
    <n v="46"/>
    <s v="Yes"/>
    <s v="No"/>
    <x v="0"/>
    <s v="No"/>
    <s v="Yes"/>
    <s v="No"/>
    <s v="Yes"/>
    <s v="Yes"/>
    <s v="No"/>
    <x v="2"/>
    <s v="Yes"/>
    <x v="3"/>
    <n v="64.2"/>
    <n v="3009.5"/>
    <s v="No"/>
    <n v="0"/>
    <x v="1"/>
  </r>
  <r>
    <s v="3138-BKYAV"/>
    <x v="1"/>
    <x v="0"/>
    <s v="No"/>
    <s v="No"/>
    <n v="6"/>
    <s v="Yes"/>
    <s v="No"/>
    <x v="1"/>
    <s v="No"/>
    <s v="Yes"/>
    <s v="No"/>
    <s v="No"/>
    <s v="Yes"/>
    <s v="No"/>
    <x v="0"/>
    <s v="Yes"/>
    <x v="0"/>
    <n v="85.35"/>
    <n v="489.45"/>
    <s v="Yes"/>
    <n v="1"/>
    <x v="0"/>
  </r>
  <r>
    <s v="9926-PJHDQ"/>
    <x v="0"/>
    <x v="0"/>
    <s v="Yes"/>
    <s v="Yes"/>
    <n v="72"/>
    <s v="Yes"/>
    <s v="Yes"/>
    <x v="0"/>
    <s v="No"/>
    <s v="No"/>
    <s v="Yes"/>
    <s v="No"/>
    <s v="Yes"/>
    <s v="Yes"/>
    <x v="2"/>
    <s v="Yes"/>
    <x v="2"/>
    <n v="76.8"/>
    <n v="5468.45"/>
    <s v="No"/>
    <n v="0"/>
    <x v="3"/>
  </r>
  <r>
    <s v="7382-DFJTU"/>
    <x v="1"/>
    <x v="0"/>
    <s v="No"/>
    <s v="No"/>
    <n v="18"/>
    <s v="Yes"/>
    <s v="No"/>
    <x v="0"/>
    <s v="No"/>
    <s v="No"/>
    <s v="Yes"/>
    <s v="Yes"/>
    <s v="No"/>
    <s v="No"/>
    <x v="0"/>
    <s v="No"/>
    <x v="3"/>
    <n v="55.2"/>
    <n v="1058.0999999999999"/>
    <s v="No"/>
    <n v="0"/>
    <x v="2"/>
  </r>
  <r>
    <s v="2798-NYLMZ"/>
    <x v="1"/>
    <x v="0"/>
    <s v="Yes"/>
    <s v="No"/>
    <n v="71"/>
    <s v="Yes"/>
    <s v="Yes"/>
    <x v="1"/>
    <s v="Yes"/>
    <s v="No"/>
    <s v="Yes"/>
    <s v="Yes"/>
    <s v="Yes"/>
    <s v="Yes"/>
    <x v="2"/>
    <s v="Yes"/>
    <x v="3"/>
    <n v="108.55"/>
    <n v="7616"/>
    <s v="No"/>
    <n v="0"/>
    <x v="3"/>
  </r>
  <r>
    <s v="4289-DTDKW"/>
    <x v="1"/>
    <x v="0"/>
    <s v="Yes"/>
    <s v="No"/>
    <n v="40"/>
    <s v="Yes"/>
    <s v="Yes"/>
    <x v="1"/>
    <s v="No"/>
    <s v="Yes"/>
    <s v="No"/>
    <s v="No"/>
    <s v="Yes"/>
    <s v="Yes"/>
    <x v="0"/>
    <s v="Yes"/>
    <x v="0"/>
    <n v="101.3"/>
    <n v="4113.1000000000004"/>
    <s v="Yes"/>
    <n v="1"/>
    <x v="1"/>
  </r>
  <r>
    <s v="1820-TQVEV"/>
    <x v="1"/>
    <x v="0"/>
    <s v="No"/>
    <s v="No"/>
    <n v="1"/>
    <s v="Yes"/>
    <s v="No"/>
    <x v="1"/>
    <s v="No"/>
    <s v="No"/>
    <s v="No"/>
    <s v="No"/>
    <s v="No"/>
    <s v="No"/>
    <x v="0"/>
    <s v="Yes"/>
    <x v="0"/>
    <n v="69.55"/>
    <n v="69.55"/>
    <s v="Yes"/>
    <n v="1"/>
    <x v="0"/>
  </r>
  <r>
    <s v="2239-JALAW"/>
    <x v="1"/>
    <x v="0"/>
    <s v="No"/>
    <s v="No"/>
    <n v="58"/>
    <s v="Yes"/>
    <s v="Yes"/>
    <x v="1"/>
    <s v="No"/>
    <s v="Yes"/>
    <s v="Yes"/>
    <s v="No"/>
    <s v="Yes"/>
    <s v="Yes"/>
    <x v="1"/>
    <s v="Yes"/>
    <x v="2"/>
    <n v="103.25"/>
    <n v="6017.65"/>
    <s v="Yes"/>
    <n v="1"/>
    <x v="3"/>
  </r>
  <r>
    <s v="4853-RULSV"/>
    <x v="1"/>
    <x v="0"/>
    <s v="No"/>
    <s v="No"/>
    <n v="70"/>
    <s v="Yes"/>
    <s v="Yes"/>
    <x v="1"/>
    <s v="Yes"/>
    <s v="No"/>
    <s v="No"/>
    <s v="Yes"/>
    <s v="Yes"/>
    <s v="Yes"/>
    <x v="2"/>
    <s v="Yes"/>
    <x v="3"/>
    <n v="104"/>
    <n v="7250.15"/>
    <s v="Yes"/>
    <n v="1"/>
    <x v="3"/>
  </r>
  <r>
    <s v="8098-TDCBU"/>
    <x v="0"/>
    <x v="0"/>
    <s v="Yes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5.25"/>
    <n v="1108.2"/>
    <s v="No"/>
    <n v="0"/>
    <x v="1"/>
  </r>
  <r>
    <s v="3551-GAEGL"/>
    <x v="1"/>
    <x v="0"/>
    <s v="Yes"/>
    <s v="Yes"/>
    <n v="34"/>
    <s v="No"/>
    <s v="No phone service"/>
    <x v="0"/>
    <s v="Yes"/>
    <s v="No"/>
    <s v="No"/>
    <s v="No"/>
    <s v="No"/>
    <s v="No"/>
    <x v="1"/>
    <s v="No"/>
    <x v="2"/>
    <n v="30.4"/>
    <n v="938.65"/>
    <s v="No"/>
    <n v="0"/>
    <x v="1"/>
  </r>
  <r>
    <s v="4785-NKHCX"/>
    <x v="1"/>
    <x v="1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05"/>
    <n v="94.15"/>
    <s v="No"/>
    <n v="0"/>
    <x v="0"/>
  </r>
  <r>
    <s v="3196-NVXLZ"/>
    <x v="0"/>
    <x v="0"/>
    <s v="No"/>
    <s v="No"/>
    <n v="25"/>
    <s v="Yes"/>
    <s v="Yes"/>
    <x v="1"/>
    <s v="No"/>
    <s v="No"/>
    <s v="No"/>
    <s v="No"/>
    <s v="Yes"/>
    <s v="No"/>
    <x v="0"/>
    <s v="Yes"/>
    <x v="1"/>
    <n v="84.6"/>
    <n v="2088.0500000000002"/>
    <s v="No"/>
    <n v="0"/>
    <x v="1"/>
  </r>
  <r>
    <s v="6275-YDUVO"/>
    <x v="0"/>
    <x v="0"/>
    <s v="No"/>
    <s v="No"/>
    <n v="2"/>
    <s v="Yes"/>
    <s v="No"/>
    <x v="1"/>
    <s v="No"/>
    <s v="No"/>
    <s v="Yes"/>
    <s v="No"/>
    <s v="No"/>
    <s v="Yes"/>
    <x v="0"/>
    <s v="Yes"/>
    <x v="1"/>
    <n v="86.2"/>
    <n v="178.7"/>
    <s v="Yes"/>
    <n v="1"/>
    <x v="0"/>
  </r>
  <r>
    <s v="0036-IHMOT"/>
    <x v="0"/>
    <x v="0"/>
    <s v="Yes"/>
    <s v="Yes"/>
    <n v="55"/>
    <s v="Yes"/>
    <s v="No"/>
    <x v="1"/>
    <s v="No"/>
    <s v="Yes"/>
    <s v="Yes"/>
    <s v="Yes"/>
    <s v="Yes"/>
    <s v="Yes"/>
    <x v="1"/>
    <s v="Yes"/>
    <x v="2"/>
    <n v="103.7"/>
    <n v="5656.75"/>
    <s v="No"/>
    <n v="0"/>
    <x v="3"/>
  </r>
  <r>
    <s v="0115-TFERT"/>
    <x v="1"/>
    <x v="0"/>
    <s v="Yes"/>
    <s v="No"/>
    <n v="21"/>
    <s v="Yes"/>
    <s v="Yes"/>
    <x v="1"/>
    <s v="No"/>
    <s v="Yes"/>
    <s v="Yes"/>
    <s v="Yes"/>
    <s v="Yes"/>
    <s v="Yes"/>
    <x v="0"/>
    <s v="Yes"/>
    <x v="0"/>
    <n v="111.2"/>
    <n v="2317.1"/>
    <s v="Yes"/>
    <n v="1"/>
    <x v="2"/>
  </r>
  <r>
    <s v="4178-EGMON"/>
    <x v="1"/>
    <x v="0"/>
    <s v="Yes"/>
    <s v="No"/>
    <n v="70"/>
    <s v="Yes"/>
    <s v="Yes"/>
    <x v="1"/>
    <s v="Yes"/>
    <s v="Yes"/>
    <s v="No"/>
    <s v="Yes"/>
    <s v="No"/>
    <s v="No"/>
    <x v="2"/>
    <s v="Yes"/>
    <x v="3"/>
    <n v="88"/>
    <n v="5986.45"/>
    <s v="No"/>
    <n v="0"/>
    <x v="3"/>
  </r>
  <r>
    <s v="4220-TINQT"/>
    <x v="0"/>
    <x v="0"/>
    <s v="Yes"/>
    <s v="No"/>
    <n v="61"/>
    <s v="Yes"/>
    <s v="Yes"/>
    <x v="1"/>
    <s v="No"/>
    <s v="No"/>
    <s v="Yes"/>
    <s v="Yes"/>
    <s v="Yes"/>
    <s v="Yes"/>
    <x v="0"/>
    <s v="Yes"/>
    <x v="0"/>
    <n v="106.35"/>
    <n v="6751.35"/>
    <s v="No"/>
    <n v="0"/>
    <x v="3"/>
  </r>
  <r>
    <s v="5318-YKDPV"/>
    <x v="1"/>
    <x v="0"/>
    <s v="Yes"/>
    <s v="Yes"/>
    <n v="43"/>
    <s v="Yes"/>
    <s v="No"/>
    <x v="0"/>
    <s v="Yes"/>
    <s v="No"/>
    <s v="Yes"/>
    <s v="Yes"/>
    <s v="Yes"/>
    <s v="Yes"/>
    <x v="2"/>
    <s v="Yes"/>
    <x v="3"/>
    <n v="79.150000000000006"/>
    <n v="3566.6"/>
    <s v="No"/>
    <n v="0"/>
    <x v="1"/>
  </r>
  <r>
    <s v="7975-TZMLR"/>
    <x v="1"/>
    <x v="0"/>
    <s v="No"/>
    <s v="No"/>
    <n v="47"/>
    <s v="Yes"/>
    <s v="Yes"/>
    <x v="1"/>
    <s v="No"/>
    <s v="Yes"/>
    <s v="Yes"/>
    <s v="No"/>
    <s v="Yes"/>
    <s v="Yes"/>
    <x v="1"/>
    <s v="Yes"/>
    <x v="0"/>
    <n v="103.1"/>
    <n v="4889.3"/>
    <s v="No"/>
    <n v="0"/>
    <x v="1"/>
  </r>
  <r>
    <s v="0295-QVKPB"/>
    <x v="1"/>
    <x v="0"/>
    <s v="No"/>
    <s v="No"/>
    <n v="5"/>
    <s v="Yes"/>
    <s v="No"/>
    <x v="0"/>
    <s v="No"/>
    <s v="No"/>
    <s v="Yes"/>
    <s v="Yes"/>
    <s v="Yes"/>
    <s v="No"/>
    <x v="0"/>
    <s v="Yes"/>
    <x v="3"/>
    <n v="63.95"/>
    <n v="318.10000000000002"/>
    <s v="No"/>
    <n v="0"/>
    <x v="0"/>
  </r>
  <r>
    <s v="4335-BSMJS"/>
    <x v="0"/>
    <x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8"/>
    <n v="1563.95"/>
    <s v="No"/>
    <n v="0"/>
    <x v="3"/>
  </r>
  <r>
    <s v="2311-QYMUQ"/>
    <x v="0"/>
    <x v="0"/>
    <s v="Yes"/>
    <s v="Yes"/>
    <n v="16"/>
    <s v="Yes"/>
    <s v="No"/>
    <x v="1"/>
    <s v="No"/>
    <s v="Yes"/>
    <s v="Yes"/>
    <s v="No"/>
    <s v="Yes"/>
    <s v="No"/>
    <x v="0"/>
    <s v="Yes"/>
    <x v="3"/>
    <n v="89.45"/>
    <n v="1430.25"/>
    <s v="Yes"/>
    <n v="1"/>
    <x v="2"/>
  </r>
  <r>
    <s v="3643-AHCFP"/>
    <x v="1"/>
    <x v="1"/>
    <s v="Yes"/>
    <s v="No"/>
    <n v="7"/>
    <s v="Yes"/>
    <s v="Yes"/>
    <x v="1"/>
    <s v="No"/>
    <s v="No"/>
    <s v="No"/>
    <s v="No"/>
    <s v="Yes"/>
    <s v="Yes"/>
    <x v="0"/>
    <s v="Yes"/>
    <x v="2"/>
    <n v="95.6"/>
    <n v="644.35"/>
    <s v="Yes"/>
    <n v="1"/>
    <x v="0"/>
  </r>
  <r>
    <s v="9146-JRIOX"/>
    <x v="0"/>
    <x v="0"/>
    <s v="Yes"/>
    <s v="Yes"/>
    <n v="1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55"/>
    <n v="372.45"/>
    <s v="No"/>
    <n v="0"/>
    <x v="2"/>
  </r>
  <r>
    <s v="3104-OWCGK"/>
    <x v="1"/>
    <x v="0"/>
    <s v="Yes"/>
    <s v="Yes"/>
    <n v="60"/>
    <s v="Yes"/>
    <s v="No"/>
    <x v="1"/>
    <s v="No"/>
    <s v="Yes"/>
    <s v="Yes"/>
    <s v="No"/>
    <s v="Yes"/>
    <s v="No"/>
    <x v="1"/>
    <s v="No"/>
    <x v="0"/>
    <n v="90.95"/>
    <n v="5453.4"/>
    <s v="Yes"/>
    <n v="1"/>
    <x v="3"/>
  </r>
  <r>
    <s v="5337-IIWKZ"/>
    <x v="1"/>
    <x v="0"/>
    <s v="Yes"/>
    <s v="Yes"/>
    <n v="34"/>
    <s v="No"/>
    <s v="No phone service"/>
    <x v="0"/>
    <s v="No"/>
    <s v="No"/>
    <s v="Yes"/>
    <s v="Yes"/>
    <s v="Yes"/>
    <s v="No"/>
    <x v="0"/>
    <s v="Yes"/>
    <x v="0"/>
    <n v="44.85"/>
    <n v="1442.6"/>
    <s v="No"/>
    <n v="0"/>
    <x v="1"/>
  </r>
  <r>
    <s v="9101-BWFSS"/>
    <x v="0"/>
    <x v="0"/>
    <s v="Yes"/>
    <s v="No"/>
    <n v="50"/>
    <s v="Yes"/>
    <s v="Yes"/>
    <x v="1"/>
    <s v="Yes"/>
    <s v="Yes"/>
    <s v="No"/>
    <s v="Yes"/>
    <s v="Yes"/>
    <s v="Yes"/>
    <x v="1"/>
    <s v="No"/>
    <x v="0"/>
    <n v="108.55"/>
    <n v="5610.7"/>
    <s v="Yes"/>
    <n v="1"/>
    <x v="3"/>
  </r>
  <r>
    <s v="9650-VBUOG"/>
    <x v="1"/>
    <x v="0"/>
    <s v="Yes"/>
    <s v="Yes"/>
    <n v="3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963.95"/>
    <s v="No"/>
    <n v="0"/>
    <x v="1"/>
  </r>
  <r>
    <s v="3487-EARAT"/>
    <x v="0"/>
    <x v="0"/>
    <s v="Yes"/>
    <s v="Yes"/>
    <n v="70"/>
    <s v="Yes"/>
    <s v="No"/>
    <x v="0"/>
    <s v="Yes"/>
    <s v="Yes"/>
    <s v="Yes"/>
    <s v="Yes"/>
    <s v="No"/>
    <s v="Yes"/>
    <x v="1"/>
    <s v="No"/>
    <x v="3"/>
    <n v="74.099999999999994"/>
    <n v="5222.3"/>
    <s v="No"/>
    <n v="0"/>
    <x v="3"/>
  </r>
  <r>
    <s v="2672-TGEFF"/>
    <x v="0"/>
    <x v="0"/>
    <s v="Yes"/>
    <s v="Yes"/>
    <n v="37"/>
    <s v="Yes"/>
    <s v="Yes"/>
    <x v="1"/>
    <s v="No"/>
    <s v="Yes"/>
    <s v="No"/>
    <s v="No"/>
    <s v="Yes"/>
    <s v="No"/>
    <x v="0"/>
    <s v="Yes"/>
    <x v="0"/>
    <n v="88.8"/>
    <n v="3340.55"/>
    <s v="No"/>
    <n v="0"/>
    <x v="1"/>
  </r>
  <r>
    <s v="9231-ZJYAM"/>
    <x v="0"/>
    <x v="1"/>
    <s v="No"/>
    <s v="No"/>
    <n v="4"/>
    <s v="Yes"/>
    <s v="No"/>
    <x v="1"/>
    <s v="No"/>
    <s v="No"/>
    <s v="No"/>
    <s v="No"/>
    <s v="Yes"/>
    <s v="No"/>
    <x v="0"/>
    <s v="Yes"/>
    <x v="0"/>
    <n v="78.849999999999994"/>
    <n v="292.8"/>
    <s v="Yes"/>
    <n v="1"/>
    <x v="0"/>
  </r>
  <r>
    <s v="4250-WAROZ"/>
    <x v="1"/>
    <x v="1"/>
    <s v="Yes"/>
    <s v="Yes"/>
    <n v="60"/>
    <s v="Yes"/>
    <s v="Yes"/>
    <x v="1"/>
    <s v="Yes"/>
    <s v="Yes"/>
    <s v="No"/>
    <s v="No"/>
    <s v="No"/>
    <s v="Yes"/>
    <x v="0"/>
    <s v="Yes"/>
    <x v="0"/>
    <n v="93.25"/>
    <n v="5774.55"/>
    <s v="No"/>
    <n v="0"/>
    <x v="3"/>
  </r>
  <r>
    <s v="8184-WMOFI"/>
    <x v="1"/>
    <x v="0"/>
    <s v="Yes"/>
    <s v="Yes"/>
    <n v="62"/>
    <s v="Yes"/>
    <s v="No"/>
    <x v="0"/>
    <s v="Yes"/>
    <s v="No"/>
    <s v="Yes"/>
    <s v="Yes"/>
    <s v="No"/>
    <s v="Yes"/>
    <x v="1"/>
    <s v="No"/>
    <x v="3"/>
    <n v="71.400000000000006"/>
    <n v="4487.3"/>
    <s v="No"/>
    <n v="0"/>
    <x v="3"/>
  </r>
  <r>
    <s v="6982-SSHFK"/>
    <x v="1"/>
    <x v="0"/>
    <s v="No"/>
    <s v="No"/>
    <n v="1"/>
    <s v="Yes"/>
    <s v="No"/>
    <x v="0"/>
    <s v="No"/>
    <s v="No"/>
    <s v="No"/>
    <s v="No"/>
    <s v="No"/>
    <s v="No"/>
    <x v="0"/>
    <s v="No"/>
    <x v="1"/>
    <n v="44.4"/>
    <n v="44.4"/>
    <s v="Yes"/>
    <n v="1"/>
    <x v="0"/>
  </r>
  <r>
    <s v="6092-QZVPP"/>
    <x v="1"/>
    <x v="0"/>
    <s v="No"/>
    <s v="No"/>
    <n v="36"/>
    <s v="Yes"/>
    <s v="No"/>
    <x v="0"/>
    <s v="Yes"/>
    <s v="No"/>
    <s v="Yes"/>
    <s v="Yes"/>
    <s v="Yes"/>
    <s v="Yes"/>
    <x v="0"/>
    <s v="Yes"/>
    <x v="3"/>
    <n v="79.2"/>
    <n v="2854.95"/>
    <s v="No"/>
    <n v="0"/>
    <x v="1"/>
  </r>
  <r>
    <s v="4625-LAMOB"/>
    <x v="1"/>
    <x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905.55"/>
    <s v="No"/>
    <n v="0"/>
    <x v="1"/>
  </r>
  <r>
    <s v="0727-BMPLR"/>
    <x v="0"/>
    <x v="1"/>
    <s v="No"/>
    <s v="No"/>
    <n v="55"/>
    <s v="Yes"/>
    <s v="Yes"/>
    <x v="1"/>
    <s v="No"/>
    <s v="No"/>
    <s v="Yes"/>
    <s v="No"/>
    <s v="Yes"/>
    <s v="Yes"/>
    <x v="1"/>
    <s v="Yes"/>
    <x v="0"/>
    <n v="100"/>
    <n v="5509.3"/>
    <s v="Yes"/>
    <n v="1"/>
    <x v="3"/>
  </r>
  <r>
    <s v="0392-BZIUW"/>
    <x v="0"/>
    <x v="0"/>
    <s v="Yes"/>
    <s v="No"/>
    <n v="72"/>
    <s v="Yes"/>
    <s v="Yes"/>
    <x v="1"/>
    <s v="Yes"/>
    <s v="No"/>
    <s v="Yes"/>
    <s v="No"/>
    <s v="Yes"/>
    <s v="Yes"/>
    <x v="2"/>
    <s v="Yes"/>
    <x v="3"/>
    <n v="105"/>
    <n v="7589.8"/>
    <s v="No"/>
    <n v="0"/>
    <x v="3"/>
  </r>
  <r>
    <s v="1038-ZAGBI"/>
    <x v="0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229.6"/>
    <s v="Yes"/>
    <n v="1"/>
    <x v="0"/>
  </r>
  <r>
    <s v="6549-NNDYT"/>
    <x v="0"/>
    <x v="0"/>
    <s v="No"/>
    <s v="No"/>
    <n v="13"/>
    <s v="No"/>
    <s v="No phone service"/>
    <x v="0"/>
    <s v="Yes"/>
    <s v="No"/>
    <s v="No"/>
    <s v="No"/>
    <s v="No"/>
    <s v="No"/>
    <x v="0"/>
    <s v="Yes"/>
    <x v="2"/>
    <n v="30.85"/>
    <n v="394.1"/>
    <s v="No"/>
    <n v="0"/>
    <x v="2"/>
  </r>
  <r>
    <s v="3027-ZTDHO"/>
    <x v="1"/>
    <x v="0"/>
    <s v="No"/>
    <s v="No"/>
    <n v="1"/>
    <s v="Yes"/>
    <s v="No"/>
    <x v="1"/>
    <s v="No"/>
    <s v="No"/>
    <s v="No"/>
    <s v="No"/>
    <s v="Yes"/>
    <s v="Yes"/>
    <x v="0"/>
    <s v="Yes"/>
    <x v="0"/>
    <n v="89.9"/>
    <n v="89.9"/>
    <s v="Yes"/>
    <n v="1"/>
    <x v="0"/>
  </r>
  <r>
    <s v="0422-OHQHQ"/>
    <x v="0"/>
    <x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55"/>
    <n v="295.95"/>
    <s v="No"/>
    <n v="0"/>
    <x v="2"/>
  </r>
  <r>
    <s v="6916-HIJSE"/>
    <x v="0"/>
    <x v="0"/>
    <s v="No"/>
    <s v="No"/>
    <n v="65"/>
    <s v="Yes"/>
    <s v="No"/>
    <x v="0"/>
    <s v="Yes"/>
    <s v="Yes"/>
    <s v="Yes"/>
    <s v="Yes"/>
    <s v="Yes"/>
    <s v="Yes"/>
    <x v="2"/>
    <s v="Yes"/>
    <x v="2"/>
    <n v="84.85"/>
    <n v="5459.2"/>
    <s v="No"/>
    <n v="0"/>
    <x v="3"/>
  </r>
  <r>
    <s v="2316-ESMLS"/>
    <x v="0"/>
    <x v="0"/>
    <s v="Yes"/>
    <s v="Yes"/>
    <n v="12"/>
    <s v="No"/>
    <s v="No phone service"/>
    <x v="0"/>
    <s v="Yes"/>
    <s v="No"/>
    <s v="No"/>
    <s v="Yes"/>
    <s v="No"/>
    <s v="No"/>
    <x v="1"/>
    <s v="No"/>
    <x v="3"/>
    <n v="33.15"/>
    <n v="444.75"/>
    <s v="No"/>
    <n v="0"/>
    <x v="0"/>
  </r>
  <r>
    <s v="9778-OGKQZ"/>
    <x v="1"/>
    <x v="0"/>
    <s v="Yes"/>
    <s v="No"/>
    <n v="72"/>
    <s v="Yes"/>
    <s v="Yes"/>
    <x v="0"/>
    <s v="Yes"/>
    <s v="Yes"/>
    <s v="Yes"/>
    <s v="Yes"/>
    <s v="Yes"/>
    <s v="Yes"/>
    <x v="2"/>
    <s v="Yes"/>
    <x v="3"/>
    <n v="92"/>
    <n v="6782.15"/>
    <s v="No"/>
    <n v="0"/>
    <x v="3"/>
  </r>
  <r>
    <s v="7408-OFWXJ"/>
    <x v="0"/>
    <x v="0"/>
    <s v="Yes"/>
    <s v="Yes"/>
    <n v="72"/>
    <s v="Yes"/>
    <s v="Yes"/>
    <x v="0"/>
    <s v="Yes"/>
    <s v="Yes"/>
    <s v="Yes"/>
    <s v="Yes"/>
    <s v="Yes"/>
    <s v="Yes"/>
    <x v="2"/>
    <s v="No"/>
    <x v="3"/>
    <n v="89.8"/>
    <n v="6510.45"/>
    <s v="No"/>
    <n v="0"/>
    <x v="3"/>
  </r>
  <r>
    <s v="6007-TCTST"/>
    <x v="0"/>
    <x v="0"/>
    <s v="Yes"/>
    <s v="Yes"/>
    <n v="72"/>
    <s v="Yes"/>
    <s v="Yes"/>
    <x v="1"/>
    <s v="Yes"/>
    <s v="Yes"/>
    <s v="Yes"/>
    <s v="Yes"/>
    <s v="Yes"/>
    <s v="Yes"/>
    <x v="2"/>
    <s v="Yes"/>
    <x v="2"/>
    <n v="115.8"/>
    <n v="8476.5"/>
    <s v="No"/>
    <n v="0"/>
    <x v="3"/>
  </r>
  <r>
    <s v="2252-NKNSI"/>
    <x v="1"/>
    <x v="0"/>
    <s v="No"/>
    <s v="Yes"/>
    <n v="52"/>
    <s v="Yes"/>
    <s v="Yes"/>
    <x v="0"/>
    <s v="Yes"/>
    <s v="Yes"/>
    <s v="No"/>
    <s v="Yes"/>
    <s v="Yes"/>
    <s v="Yes"/>
    <x v="2"/>
    <s v="Yes"/>
    <x v="1"/>
    <n v="85.15"/>
    <n v="4461.8500000000004"/>
    <s v="No"/>
    <n v="0"/>
    <x v="3"/>
  </r>
  <r>
    <s v="8713-IGZSO"/>
    <x v="1"/>
    <x v="0"/>
    <s v="No"/>
    <s v="No"/>
    <n v="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85"/>
    <n v="62"/>
    <s v="No"/>
    <n v="0"/>
    <x v="0"/>
  </r>
  <r>
    <s v="7905-TVXTA"/>
    <x v="0"/>
    <x v="0"/>
    <s v="No"/>
    <s v="No"/>
    <n v="5"/>
    <s v="Yes"/>
    <s v="No"/>
    <x v="0"/>
    <s v="Yes"/>
    <s v="No"/>
    <s v="No"/>
    <s v="Yes"/>
    <s v="Yes"/>
    <s v="No"/>
    <x v="0"/>
    <s v="Yes"/>
    <x v="0"/>
    <n v="64.349999999999994"/>
    <n v="352.65"/>
    <s v="No"/>
    <n v="0"/>
    <x v="0"/>
  </r>
  <r>
    <s v="7695-PKLCZ"/>
    <x v="0"/>
    <x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424.9"/>
    <s v="No"/>
    <n v="0"/>
    <x v="3"/>
  </r>
  <r>
    <s v="2382-BCKQJ"/>
    <x v="0"/>
    <x v="0"/>
    <s v="No"/>
    <s v="Yes"/>
    <n v="62"/>
    <s v="Yes"/>
    <s v="Yes"/>
    <x v="1"/>
    <s v="No"/>
    <s v="No"/>
    <s v="Yes"/>
    <s v="No"/>
    <s v="Yes"/>
    <s v="Yes"/>
    <x v="1"/>
    <s v="Yes"/>
    <x v="0"/>
    <n v="100.15"/>
    <n v="6413.65"/>
    <s v="Yes"/>
    <n v="1"/>
    <x v="3"/>
  </r>
  <r>
    <s v="8374-UULRV"/>
    <x v="1"/>
    <x v="0"/>
    <s v="No"/>
    <s v="No"/>
    <n v="72"/>
    <s v="Yes"/>
    <s v="Yes"/>
    <x v="0"/>
    <s v="Yes"/>
    <s v="Yes"/>
    <s v="No"/>
    <s v="Yes"/>
    <s v="Yes"/>
    <s v="Yes"/>
    <x v="2"/>
    <s v="No"/>
    <x v="3"/>
    <n v="86.05"/>
    <n v="6309.65"/>
    <s v="No"/>
    <n v="0"/>
    <x v="3"/>
  </r>
  <r>
    <s v="2207-NHRJK"/>
    <x v="1"/>
    <x v="0"/>
    <s v="No"/>
    <s v="No"/>
    <n v="1"/>
    <s v="Yes"/>
    <s v="No"/>
    <x v="0"/>
    <s v="No"/>
    <s v="Yes"/>
    <s v="No"/>
    <s v="No"/>
    <s v="No"/>
    <s v="No"/>
    <x v="0"/>
    <s v="No"/>
    <x v="0"/>
    <n v="50.8"/>
    <n v="50.8"/>
    <s v="Yes"/>
    <n v="1"/>
    <x v="0"/>
  </r>
  <r>
    <s v="3224-DFQNQ"/>
    <x v="0"/>
    <x v="0"/>
    <s v="Yes"/>
    <s v="No"/>
    <n v="66"/>
    <s v="Yes"/>
    <s v="Yes"/>
    <x v="1"/>
    <s v="Yes"/>
    <s v="Yes"/>
    <s v="No"/>
    <s v="Yes"/>
    <s v="No"/>
    <s v="No"/>
    <x v="1"/>
    <s v="No"/>
    <x v="0"/>
    <n v="89"/>
    <n v="5898.6"/>
    <s v="No"/>
    <n v="0"/>
    <x v="3"/>
  </r>
  <r>
    <s v="5275-PMFUT"/>
    <x v="1"/>
    <x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4.8"/>
    <n v="4719.75"/>
    <s v="No"/>
    <n v="0"/>
    <x v="3"/>
  </r>
  <r>
    <s v="4795-UXVCJ"/>
    <x v="1"/>
    <x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457.3"/>
    <s v="No"/>
    <n v="0"/>
    <x v="1"/>
  </r>
  <r>
    <s v="9777-IQHWP"/>
    <x v="1"/>
    <x v="0"/>
    <s v="Yes"/>
    <s v="Yes"/>
    <n v="64"/>
    <s v="Yes"/>
    <s v="Yes"/>
    <x v="1"/>
    <s v="Yes"/>
    <s v="No"/>
    <s v="Yes"/>
    <s v="No"/>
    <s v="No"/>
    <s v="Yes"/>
    <x v="2"/>
    <s v="No"/>
    <x v="2"/>
    <n v="93.4"/>
    <n v="5822.3"/>
    <s v="No"/>
    <n v="0"/>
    <x v="3"/>
  </r>
  <r>
    <s v="0947-MUGVO"/>
    <x v="1"/>
    <x v="1"/>
    <s v="Yes"/>
    <s v="No"/>
    <n v="20"/>
    <s v="Yes"/>
    <s v="No"/>
    <x v="1"/>
    <s v="No"/>
    <s v="Yes"/>
    <s v="No"/>
    <s v="No"/>
    <s v="No"/>
    <s v="No"/>
    <x v="0"/>
    <s v="Yes"/>
    <x v="0"/>
    <n v="73.650000000000006"/>
    <n v="1463.5"/>
    <s v="Yes"/>
    <n v="1"/>
    <x v="2"/>
  </r>
  <r>
    <s v="9944-HKVVB"/>
    <x v="0"/>
    <x v="0"/>
    <s v="No"/>
    <s v="No"/>
    <n v="3"/>
    <s v="Yes"/>
    <s v="No"/>
    <x v="1"/>
    <s v="No"/>
    <s v="Yes"/>
    <s v="No"/>
    <s v="No"/>
    <s v="Yes"/>
    <s v="Yes"/>
    <x v="0"/>
    <s v="Yes"/>
    <x v="0"/>
    <n v="95.1"/>
    <n v="307.39999999999998"/>
    <s v="Yes"/>
    <n v="1"/>
    <x v="0"/>
  </r>
  <r>
    <s v="4124-MMETB"/>
    <x v="1"/>
    <x v="0"/>
    <s v="No"/>
    <s v="No"/>
    <n v="22"/>
    <s v="Yes"/>
    <s v="Yes"/>
    <x v="1"/>
    <s v="No"/>
    <s v="No"/>
    <s v="No"/>
    <s v="No"/>
    <s v="Yes"/>
    <s v="Yes"/>
    <x v="0"/>
    <s v="Yes"/>
    <x v="3"/>
    <n v="94.65"/>
    <n v="2104.5500000000002"/>
    <s v="Yes"/>
    <n v="1"/>
    <x v="2"/>
  </r>
  <r>
    <s v="3671-SHRSP"/>
    <x v="1"/>
    <x v="0"/>
    <s v="Yes"/>
    <s v="No"/>
    <n v="4"/>
    <s v="Yes"/>
    <s v="No"/>
    <x v="1"/>
    <s v="No"/>
    <s v="No"/>
    <s v="Yes"/>
    <s v="Yes"/>
    <s v="No"/>
    <s v="No"/>
    <x v="0"/>
    <s v="Yes"/>
    <x v="1"/>
    <n v="80.599999999999994"/>
    <n v="319.14999999999998"/>
    <s v="Yes"/>
    <n v="1"/>
    <x v="0"/>
  </r>
  <r>
    <s v="0979-MOZQI"/>
    <x v="1"/>
    <x v="0"/>
    <s v="Yes"/>
    <s v="No"/>
    <n v="62"/>
    <s v="No"/>
    <s v="No phone service"/>
    <x v="0"/>
    <s v="No"/>
    <s v="No"/>
    <s v="No"/>
    <s v="Yes"/>
    <s v="Yes"/>
    <s v="No"/>
    <x v="2"/>
    <s v="Yes"/>
    <x v="2"/>
    <n v="39"/>
    <n v="2337.4499999999998"/>
    <s v="No"/>
    <n v="0"/>
    <x v="3"/>
  </r>
  <r>
    <s v="2732-ISEZX"/>
    <x v="0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104.3"/>
    <s v="No"/>
    <n v="0"/>
    <x v="0"/>
  </r>
  <r>
    <s v="3313-QKNKB"/>
    <x v="1"/>
    <x v="0"/>
    <s v="Yes"/>
    <s v="No"/>
    <n v="59"/>
    <s v="Yes"/>
    <s v="Yes"/>
    <x v="1"/>
    <s v="No"/>
    <s v="No"/>
    <s v="No"/>
    <s v="No"/>
    <s v="No"/>
    <s v="Yes"/>
    <x v="1"/>
    <s v="No"/>
    <x v="0"/>
    <n v="85.55"/>
    <n v="5084.6499999999996"/>
    <s v="Yes"/>
    <n v="1"/>
    <x v="3"/>
  </r>
  <r>
    <s v="0323-XWWTN"/>
    <x v="1"/>
    <x v="0"/>
    <s v="No"/>
    <s v="Yes"/>
    <n v="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.4"/>
    <n v="121.25"/>
    <s v="No"/>
    <n v="0"/>
    <x v="0"/>
  </r>
  <r>
    <s v="1937-OTUKY"/>
    <x v="0"/>
    <x v="0"/>
    <s v="Yes"/>
    <s v="No"/>
    <n v="72"/>
    <s v="Yes"/>
    <s v="Yes"/>
    <x v="1"/>
    <s v="Yes"/>
    <s v="No"/>
    <s v="Yes"/>
    <s v="Yes"/>
    <s v="Yes"/>
    <s v="No"/>
    <x v="2"/>
    <s v="Yes"/>
    <x v="2"/>
    <n v="98.2"/>
    <n v="7015.9"/>
    <s v="No"/>
    <n v="0"/>
    <x v="3"/>
  </r>
  <r>
    <s v="1573-LGXBA"/>
    <x v="1"/>
    <x v="0"/>
    <s v="Yes"/>
    <s v="Yes"/>
    <n v="57"/>
    <s v="Yes"/>
    <s v="No"/>
    <x v="1"/>
    <s v="No"/>
    <s v="Yes"/>
    <s v="Yes"/>
    <s v="No"/>
    <s v="Yes"/>
    <s v="Yes"/>
    <x v="1"/>
    <s v="Yes"/>
    <x v="3"/>
    <n v="97.55"/>
    <n v="5598"/>
    <s v="No"/>
    <n v="0"/>
    <x v="3"/>
  </r>
  <r>
    <s v="1764-VUUMT"/>
    <x v="1"/>
    <x v="0"/>
    <s v="No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1269.0999999999999"/>
    <s v="No"/>
    <n v="0"/>
    <x v="3"/>
  </r>
  <r>
    <s v="5073-WXOYN"/>
    <x v="0"/>
    <x v="0"/>
    <s v="No"/>
    <s v="No"/>
    <n v="60"/>
    <s v="No"/>
    <s v="No phone service"/>
    <x v="0"/>
    <s v="No"/>
    <s v="Yes"/>
    <s v="No"/>
    <s v="No"/>
    <s v="Yes"/>
    <s v="Yes"/>
    <x v="0"/>
    <s v="Yes"/>
    <x v="0"/>
    <n v="50.8"/>
    <n v="3027.4"/>
    <s v="Yes"/>
    <n v="1"/>
    <x v="3"/>
  </r>
  <r>
    <s v="4713-ZBURT"/>
    <x v="1"/>
    <x v="0"/>
    <s v="No"/>
    <s v="Yes"/>
    <n v="45"/>
    <s v="Yes"/>
    <s v="Yes"/>
    <x v="1"/>
    <s v="No"/>
    <s v="No"/>
    <s v="Yes"/>
    <s v="No"/>
    <s v="Yes"/>
    <s v="Yes"/>
    <x v="2"/>
    <s v="No"/>
    <x v="2"/>
    <n v="99.7"/>
    <n v="4634.3500000000004"/>
    <s v="No"/>
    <n v="0"/>
    <x v="1"/>
  </r>
  <r>
    <s v="3050-GBUSH"/>
    <x v="0"/>
    <x v="0"/>
    <s v="No"/>
    <s v="No"/>
    <n v="3"/>
    <s v="No"/>
    <s v="No phone service"/>
    <x v="0"/>
    <s v="No"/>
    <s v="No"/>
    <s v="No"/>
    <s v="No"/>
    <s v="Yes"/>
    <s v="No"/>
    <x v="0"/>
    <s v="Yes"/>
    <x v="3"/>
    <n v="34.799999999999997"/>
    <n v="113.95"/>
    <s v="No"/>
    <n v="0"/>
    <x v="0"/>
  </r>
  <r>
    <s v="0207-MDKNV"/>
    <x v="0"/>
    <x v="0"/>
    <s v="No"/>
    <s v="No"/>
    <n v="15"/>
    <s v="Yes"/>
    <s v="No"/>
    <x v="1"/>
    <s v="Yes"/>
    <s v="No"/>
    <s v="Yes"/>
    <s v="Yes"/>
    <s v="Yes"/>
    <s v="Yes"/>
    <x v="0"/>
    <s v="No"/>
    <x v="0"/>
    <n v="105.1"/>
    <n v="1582.75"/>
    <s v="Yes"/>
    <n v="1"/>
    <x v="2"/>
  </r>
  <r>
    <s v="7876-AEHIG"/>
    <x v="0"/>
    <x v="0"/>
    <s v="No"/>
    <s v="Yes"/>
    <n v="51"/>
    <s v="No"/>
    <s v="No phone service"/>
    <x v="0"/>
    <s v="Yes"/>
    <s v="No"/>
    <s v="Yes"/>
    <s v="Yes"/>
    <s v="Yes"/>
    <s v="Yes"/>
    <x v="1"/>
    <s v="No"/>
    <x v="2"/>
    <n v="60.15"/>
    <n v="3077"/>
    <s v="No"/>
    <n v="0"/>
    <x v="3"/>
  </r>
  <r>
    <s v="7945-HLKEA"/>
    <x v="0"/>
    <x v="0"/>
    <s v="No"/>
    <s v="No"/>
    <n v="60"/>
    <s v="Yes"/>
    <s v="Yes"/>
    <x v="0"/>
    <s v="Yes"/>
    <s v="No"/>
    <s v="Yes"/>
    <s v="Yes"/>
    <s v="No"/>
    <s v="No"/>
    <x v="1"/>
    <s v="No"/>
    <x v="0"/>
    <n v="64.75"/>
    <n v="4039.5"/>
    <s v="No"/>
    <n v="0"/>
    <x v="3"/>
  </r>
  <r>
    <s v="9342-VNIMQ"/>
    <x v="1"/>
    <x v="0"/>
    <s v="No"/>
    <s v="No"/>
    <n v="33"/>
    <s v="Yes"/>
    <s v="Yes"/>
    <x v="0"/>
    <s v="No"/>
    <s v="Yes"/>
    <s v="No"/>
    <s v="No"/>
    <s v="No"/>
    <s v="No"/>
    <x v="0"/>
    <s v="Yes"/>
    <x v="2"/>
    <n v="54.65"/>
    <n v="1665.2"/>
    <s v="No"/>
    <n v="0"/>
    <x v="1"/>
  </r>
  <r>
    <s v="9851-KIELU"/>
    <x v="1"/>
    <x v="0"/>
    <s v="No"/>
    <s v="No"/>
    <n v="10"/>
    <s v="Yes"/>
    <s v="No"/>
    <x v="1"/>
    <s v="Yes"/>
    <s v="Yes"/>
    <s v="Yes"/>
    <s v="Yes"/>
    <s v="Yes"/>
    <s v="Yes"/>
    <x v="0"/>
    <s v="Yes"/>
    <x v="0"/>
    <n v="110.1"/>
    <n v="1043.3"/>
    <s v="Yes"/>
    <n v="1"/>
    <x v="0"/>
  </r>
  <r>
    <s v="3523-BRGUW"/>
    <x v="1"/>
    <x v="1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504.2"/>
    <s v="No"/>
    <n v="0"/>
    <x v="1"/>
  </r>
  <r>
    <s v="3908-BLSYF"/>
    <x v="0"/>
    <x v="0"/>
    <s v="No"/>
    <s v="No"/>
    <n v="6"/>
    <s v="Yes"/>
    <s v="No"/>
    <x v="1"/>
    <s v="No"/>
    <s v="No"/>
    <s v="Yes"/>
    <s v="No"/>
    <s v="No"/>
    <s v="Yes"/>
    <x v="0"/>
    <s v="No"/>
    <x v="0"/>
    <n v="83.9"/>
    <n v="497.55"/>
    <s v="Yes"/>
    <n v="1"/>
    <x v="0"/>
  </r>
  <r>
    <s v="3199-NPKCN"/>
    <x v="0"/>
    <x v="0"/>
    <s v="Yes"/>
    <s v="No"/>
    <n v="67"/>
    <s v="Yes"/>
    <s v="Yes"/>
    <x v="1"/>
    <s v="Yes"/>
    <s v="No"/>
    <s v="Yes"/>
    <s v="Yes"/>
    <s v="Yes"/>
    <s v="Yes"/>
    <x v="1"/>
    <s v="Yes"/>
    <x v="0"/>
    <n v="111.25"/>
    <n v="7511.65"/>
    <s v="No"/>
    <n v="0"/>
    <x v="3"/>
  </r>
  <r>
    <s v="5170-PTRKA"/>
    <x v="0"/>
    <x v="0"/>
    <s v="Yes"/>
    <s v="Yes"/>
    <n v="49"/>
    <s v="No"/>
    <s v="No phone service"/>
    <x v="0"/>
    <s v="Yes"/>
    <s v="No"/>
    <s v="No"/>
    <s v="Yes"/>
    <s v="No"/>
    <s v="No"/>
    <x v="1"/>
    <s v="Yes"/>
    <x v="3"/>
    <n v="35.799999999999997"/>
    <n v="1782"/>
    <s v="No"/>
    <n v="0"/>
    <x v="3"/>
  </r>
  <r>
    <s v="4661-NJEUX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20.05"/>
    <s v="No"/>
    <n v="0"/>
    <x v="0"/>
  </r>
  <r>
    <s v="2123-AGEEN"/>
    <x v="0"/>
    <x v="1"/>
    <s v="No"/>
    <s v="No"/>
    <n v="7"/>
    <s v="Yes"/>
    <s v="No"/>
    <x v="1"/>
    <s v="No"/>
    <s v="No"/>
    <s v="Yes"/>
    <s v="No"/>
    <s v="Yes"/>
    <s v="No"/>
    <x v="0"/>
    <s v="Yes"/>
    <x v="0"/>
    <n v="84.35"/>
    <n v="609.65"/>
    <s v="No"/>
    <n v="0"/>
    <x v="0"/>
  </r>
  <r>
    <s v="1258-YMZNM"/>
    <x v="0"/>
    <x v="1"/>
    <s v="No"/>
    <s v="No"/>
    <n v="27"/>
    <s v="Yes"/>
    <s v="Yes"/>
    <x v="1"/>
    <s v="Yes"/>
    <s v="Yes"/>
    <s v="Yes"/>
    <s v="No"/>
    <s v="Yes"/>
    <s v="Yes"/>
    <x v="1"/>
    <s v="Yes"/>
    <x v="2"/>
    <n v="110.5"/>
    <n v="2857.6"/>
    <s v="No"/>
    <n v="0"/>
    <x v="1"/>
  </r>
  <r>
    <s v="0048-LUMLS"/>
    <x v="1"/>
    <x v="0"/>
    <s v="Yes"/>
    <s v="Yes"/>
    <n v="37"/>
    <s v="Yes"/>
    <s v="No"/>
    <x v="1"/>
    <s v="No"/>
    <s v="No"/>
    <s v="No"/>
    <s v="No"/>
    <s v="Yes"/>
    <s v="Yes"/>
    <x v="1"/>
    <s v="No"/>
    <x v="3"/>
    <n v="91.2"/>
    <n v="3247.55"/>
    <s v="No"/>
    <n v="0"/>
    <x v="1"/>
  </r>
  <r>
    <s v="7549-MYGPK"/>
    <x v="0"/>
    <x v="0"/>
    <s v="Yes"/>
    <s v="Yes"/>
    <n v="63"/>
    <s v="Yes"/>
    <s v="Yes"/>
    <x v="1"/>
    <s v="Yes"/>
    <s v="Yes"/>
    <s v="Yes"/>
    <s v="No"/>
    <s v="Yes"/>
    <s v="No"/>
    <x v="0"/>
    <s v="Yes"/>
    <x v="0"/>
    <n v="100.55"/>
    <n v="6215.35"/>
    <s v="Yes"/>
    <n v="1"/>
    <x v="3"/>
  </r>
  <r>
    <s v="5898-IGSLP"/>
    <x v="1"/>
    <x v="0"/>
    <s v="Yes"/>
    <s v="Yes"/>
    <n v="31"/>
    <s v="Yes"/>
    <s v="Yes"/>
    <x v="1"/>
    <s v="Yes"/>
    <s v="No"/>
    <s v="Yes"/>
    <s v="Yes"/>
    <s v="No"/>
    <s v="No"/>
    <x v="0"/>
    <s v="No"/>
    <x v="0"/>
    <n v="89.3"/>
    <n v="2823"/>
    <s v="No"/>
    <n v="0"/>
    <x v="1"/>
  </r>
  <r>
    <s v="3804-RVTGV"/>
    <x v="1"/>
    <x v="0"/>
    <s v="Yes"/>
    <s v="Yes"/>
    <n v="50"/>
    <s v="Yes"/>
    <s v="Yes"/>
    <x v="1"/>
    <s v="No"/>
    <s v="Yes"/>
    <s v="Yes"/>
    <s v="No"/>
    <s v="Yes"/>
    <s v="Yes"/>
    <x v="0"/>
    <s v="Yes"/>
    <x v="2"/>
    <n v="103.85"/>
    <n v="5017.8999999999996"/>
    <s v="Yes"/>
    <n v="1"/>
    <x v="3"/>
  </r>
  <r>
    <s v="6259-WJQLC"/>
    <x v="1"/>
    <x v="1"/>
    <s v="No"/>
    <s v="No"/>
    <n v="32"/>
    <s v="Yes"/>
    <s v="Yes"/>
    <x v="1"/>
    <s v="No"/>
    <s v="No"/>
    <s v="Yes"/>
    <s v="No"/>
    <s v="No"/>
    <s v="No"/>
    <x v="0"/>
    <s v="Yes"/>
    <x v="3"/>
    <n v="81.099999999999994"/>
    <n v="2619.25"/>
    <s v="No"/>
    <n v="0"/>
    <x v="1"/>
  </r>
  <r>
    <s v="9227-LUNBG"/>
    <x v="0"/>
    <x v="0"/>
    <s v="No"/>
    <s v="No"/>
    <n v="1"/>
    <s v="No"/>
    <s v="No phone service"/>
    <x v="0"/>
    <s v="No"/>
    <s v="No"/>
    <s v="No"/>
    <s v="No"/>
    <s v="No"/>
    <s v="No"/>
    <x v="0"/>
    <s v="No"/>
    <x v="0"/>
    <n v="24.6"/>
    <n v="24.6"/>
    <s v="Yes"/>
    <n v="1"/>
    <x v="0"/>
  </r>
  <r>
    <s v="7997-EASSD"/>
    <x v="0"/>
    <x v="0"/>
    <s v="Yes"/>
    <s v="No"/>
    <n v="63"/>
    <s v="Yes"/>
    <s v="Yes"/>
    <x v="1"/>
    <s v="No"/>
    <s v="No"/>
    <s v="No"/>
    <s v="Yes"/>
    <s v="No"/>
    <s v="No"/>
    <x v="1"/>
    <s v="Yes"/>
    <x v="3"/>
    <n v="81.2"/>
    <n v="4965.1000000000004"/>
    <s v="No"/>
    <n v="0"/>
    <x v="3"/>
  </r>
  <r>
    <s v="0730-KOAVE"/>
    <x v="1"/>
    <x v="0"/>
    <s v="No"/>
    <s v="No"/>
    <n v="30"/>
    <s v="Yes"/>
    <s v="Yes"/>
    <x v="1"/>
    <s v="Yes"/>
    <s v="Yes"/>
    <s v="No"/>
    <s v="No"/>
    <s v="No"/>
    <s v="Yes"/>
    <x v="0"/>
    <s v="Yes"/>
    <x v="3"/>
    <n v="94.3"/>
    <n v="2679.7"/>
    <s v="No"/>
    <n v="0"/>
    <x v="1"/>
  </r>
  <r>
    <s v="8975-SKGRX"/>
    <x v="1"/>
    <x v="0"/>
    <s v="Yes"/>
    <s v="No"/>
    <n v="71"/>
    <s v="Yes"/>
    <s v="Yes"/>
    <x v="1"/>
    <s v="Yes"/>
    <s v="Yes"/>
    <s v="Yes"/>
    <s v="Yes"/>
    <s v="Yes"/>
    <s v="Yes"/>
    <x v="2"/>
    <s v="Yes"/>
    <x v="2"/>
    <n v="116.1"/>
    <n v="8310.5499999999993"/>
    <s v="No"/>
    <n v="0"/>
    <x v="3"/>
  </r>
  <r>
    <s v="0678-RLHVP"/>
    <x v="0"/>
    <x v="0"/>
    <s v="No"/>
    <s v="No"/>
    <n v="53"/>
    <s v="Yes"/>
    <s v="Yes"/>
    <x v="1"/>
    <s v="No"/>
    <s v="Yes"/>
    <s v="Yes"/>
    <s v="No"/>
    <s v="Yes"/>
    <s v="Yes"/>
    <x v="2"/>
    <s v="No"/>
    <x v="0"/>
    <n v="105.55"/>
    <n v="5682.25"/>
    <s v="No"/>
    <n v="0"/>
    <x v="3"/>
  </r>
  <r>
    <s v="4315-MURBD"/>
    <x v="0"/>
    <x v="0"/>
    <s v="No"/>
    <s v="No"/>
    <n v="12"/>
    <s v="Yes"/>
    <s v="No"/>
    <x v="1"/>
    <s v="Yes"/>
    <s v="No"/>
    <s v="No"/>
    <s v="Yes"/>
    <s v="Yes"/>
    <s v="Yes"/>
    <x v="0"/>
    <s v="Yes"/>
    <x v="2"/>
    <n v="98.9"/>
    <n v="1120.95"/>
    <s v="Yes"/>
    <n v="1"/>
    <x v="0"/>
  </r>
  <r>
    <s v="2267-FPIMA"/>
    <x v="1"/>
    <x v="0"/>
    <s v="Yes"/>
    <s v="No"/>
    <n v="50"/>
    <s v="Yes"/>
    <s v="Yes"/>
    <x v="1"/>
    <s v="Yes"/>
    <s v="Yes"/>
    <s v="No"/>
    <s v="No"/>
    <s v="No"/>
    <s v="Yes"/>
    <x v="0"/>
    <s v="Yes"/>
    <x v="3"/>
    <n v="94.4"/>
    <n v="4914.8999999999996"/>
    <s v="No"/>
    <n v="0"/>
    <x v="3"/>
  </r>
  <r>
    <s v="1051-GEJLJ"/>
    <x v="0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27.55"/>
    <s v="No"/>
    <n v="0"/>
    <x v="0"/>
  </r>
  <r>
    <s v="9734-YWGEX"/>
    <x v="0"/>
    <x v="0"/>
    <s v="No"/>
    <s v="No"/>
    <n v="9"/>
    <s v="Yes"/>
    <s v="Yes"/>
    <x v="1"/>
    <s v="No"/>
    <s v="No"/>
    <s v="Yes"/>
    <s v="No"/>
    <s v="Yes"/>
    <s v="Yes"/>
    <x v="0"/>
    <s v="No"/>
    <x v="3"/>
    <n v="98.3"/>
    <n v="923.5"/>
    <s v="Yes"/>
    <n v="1"/>
    <x v="0"/>
  </r>
  <r>
    <s v="2719-BDAQO"/>
    <x v="1"/>
    <x v="0"/>
    <s v="No"/>
    <s v="No"/>
    <n v="17"/>
    <s v="Yes"/>
    <s v="No"/>
    <x v="1"/>
    <s v="Yes"/>
    <s v="No"/>
    <s v="No"/>
    <s v="No"/>
    <s v="Yes"/>
    <s v="Yes"/>
    <x v="0"/>
    <s v="No"/>
    <x v="0"/>
    <n v="93.85"/>
    <n v="1625.65"/>
    <s v="Yes"/>
    <n v="1"/>
    <x v="2"/>
  </r>
  <r>
    <s v="5285-MVEHD"/>
    <x v="0"/>
    <x v="0"/>
    <s v="Yes"/>
    <s v="No"/>
    <n v="56"/>
    <s v="Yes"/>
    <s v="No"/>
    <x v="1"/>
    <s v="Yes"/>
    <s v="Yes"/>
    <s v="Yes"/>
    <s v="No"/>
    <s v="Yes"/>
    <s v="Yes"/>
    <x v="1"/>
    <s v="Yes"/>
    <x v="3"/>
    <n v="105.6"/>
    <n v="6068.65"/>
    <s v="No"/>
    <n v="0"/>
    <x v="3"/>
  </r>
  <r>
    <s v="0379-DJQHR"/>
    <x v="1"/>
    <x v="0"/>
    <s v="Yes"/>
    <s v="Yes"/>
    <n v="67"/>
    <s v="Yes"/>
    <s v="No"/>
    <x v="0"/>
    <s v="Yes"/>
    <s v="Yes"/>
    <s v="Yes"/>
    <s v="No"/>
    <s v="Yes"/>
    <s v="Yes"/>
    <x v="2"/>
    <s v="No"/>
    <x v="3"/>
    <n v="81.349999999999994"/>
    <n v="5398.6"/>
    <s v="No"/>
    <n v="0"/>
    <x v="3"/>
  </r>
  <r>
    <s v="0781-LKXBR"/>
    <x v="1"/>
    <x v="1"/>
    <s v="No"/>
    <s v="No"/>
    <n v="9"/>
    <s v="Yes"/>
    <s v="Yes"/>
    <x v="1"/>
    <s v="No"/>
    <s v="No"/>
    <s v="Yes"/>
    <s v="No"/>
    <s v="Yes"/>
    <s v="Yes"/>
    <x v="0"/>
    <s v="Yes"/>
    <x v="0"/>
    <n v="100.5"/>
    <n v="918.6"/>
    <s v="Yes"/>
    <n v="1"/>
    <x v="0"/>
  </r>
  <r>
    <s v="5543-QDCRY"/>
    <x v="1"/>
    <x v="0"/>
    <s v="No"/>
    <s v="No"/>
    <n v="4"/>
    <s v="Yes"/>
    <s v="No"/>
    <x v="0"/>
    <s v="No"/>
    <s v="No"/>
    <s v="No"/>
    <s v="No"/>
    <s v="Yes"/>
    <s v="No"/>
    <x v="0"/>
    <s v="Yes"/>
    <x v="0"/>
    <n v="56.4"/>
    <n v="234.85"/>
    <s v="No"/>
    <n v="0"/>
    <x v="0"/>
  </r>
  <r>
    <s v="0297-RBCSG"/>
    <x v="1"/>
    <x v="0"/>
    <s v="No"/>
    <s v="No"/>
    <n v="19"/>
    <s v="Yes"/>
    <s v="No"/>
    <x v="0"/>
    <s v="No"/>
    <s v="Yes"/>
    <s v="No"/>
    <s v="Yes"/>
    <s v="No"/>
    <s v="Yes"/>
    <x v="1"/>
    <s v="Yes"/>
    <x v="2"/>
    <n v="65.349999999999994"/>
    <n v="1231.8499999999999"/>
    <s v="No"/>
    <n v="0"/>
    <x v="2"/>
  </r>
  <r>
    <s v="4694-PHWFW"/>
    <x v="0"/>
    <x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70.9"/>
    <s v="No"/>
    <n v="0"/>
    <x v="0"/>
  </r>
  <r>
    <s v="0835-JKADZ"/>
    <x v="0"/>
    <x v="0"/>
    <s v="No"/>
    <s v="No"/>
    <n v="71"/>
    <s v="Yes"/>
    <s v="Yes"/>
    <x v="1"/>
    <s v="No"/>
    <s v="Yes"/>
    <s v="Yes"/>
    <s v="Yes"/>
    <s v="Yes"/>
    <s v="Yes"/>
    <x v="2"/>
    <s v="Yes"/>
    <x v="0"/>
    <n v="111.25"/>
    <n v="7984.15"/>
    <s v="No"/>
    <n v="0"/>
    <x v="3"/>
  </r>
  <r>
    <s v="1907-UBQFC"/>
    <x v="1"/>
    <x v="1"/>
    <s v="No"/>
    <s v="No"/>
    <n v="10"/>
    <s v="Yes"/>
    <s v="No"/>
    <x v="1"/>
    <s v="No"/>
    <s v="Yes"/>
    <s v="No"/>
    <s v="No"/>
    <s v="No"/>
    <s v="No"/>
    <x v="0"/>
    <s v="Yes"/>
    <x v="0"/>
    <n v="72.849999999999994"/>
    <n v="688.65"/>
    <s v="Yes"/>
    <n v="1"/>
    <x v="0"/>
  </r>
  <r>
    <s v="7508-SMHXL"/>
    <x v="0"/>
    <x v="1"/>
    <s v="No"/>
    <s v="No"/>
    <n v="15"/>
    <s v="Yes"/>
    <s v="Yes"/>
    <x v="1"/>
    <s v="No"/>
    <s v="Yes"/>
    <s v="No"/>
    <s v="No"/>
    <s v="Yes"/>
    <s v="No"/>
    <x v="0"/>
    <s v="No"/>
    <x v="3"/>
    <n v="89"/>
    <n v="1288.3"/>
    <s v="No"/>
    <n v="0"/>
    <x v="2"/>
  </r>
  <r>
    <s v="3865-YIOTT"/>
    <x v="1"/>
    <x v="0"/>
    <s v="Yes"/>
    <s v="Yes"/>
    <n v="72"/>
    <s v="Yes"/>
    <s v="Yes"/>
    <x v="1"/>
    <s v="Yes"/>
    <s v="No"/>
    <s v="Yes"/>
    <s v="No"/>
    <s v="Yes"/>
    <s v="Yes"/>
    <x v="1"/>
    <s v="Yes"/>
    <x v="2"/>
    <n v="106.1"/>
    <n v="7848.5"/>
    <s v="No"/>
    <n v="0"/>
    <x v="3"/>
  </r>
  <r>
    <s v="5993-BQHEA"/>
    <x v="1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267"/>
    <s v="No"/>
    <n v="0"/>
    <x v="0"/>
  </r>
  <r>
    <s v="6024-RUGGH"/>
    <x v="1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2"/>
    <n v="1798.9"/>
    <s v="No"/>
    <n v="0"/>
    <x v="3"/>
  </r>
  <r>
    <s v="6513-EECDB"/>
    <x v="1"/>
    <x v="1"/>
    <s v="Yes"/>
    <s v="No"/>
    <n v="1"/>
    <s v="Yes"/>
    <s v="Yes"/>
    <x v="1"/>
    <s v="No"/>
    <s v="No"/>
    <s v="No"/>
    <s v="No"/>
    <s v="No"/>
    <s v="No"/>
    <x v="0"/>
    <s v="Yes"/>
    <x v="0"/>
    <n v="73.55"/>
    <n v="73.55"/>
    <s v="Yes"/>
    <n v="1"/>
    <x v="0"/>
  </r>
  <r>
    <s v="3956-CJUST"/>
    <x v="0"/>
    <x v="1"/>
    <s v="No"/>
    <s v="No"/>
    <n v="23"/>
    <s v="Yes"/>
    <s v="No"/>
    <x v="1"/>
    <s v="Yes"/>
    <s v="No"/>
    <s v="No"/>
    <s v="No"/>
    <s v="No"/>
    <s v="No"/>
    <x v="0"/>
    <s v="Yes"/>
    <x v="2"/>
    <n v="75.400000000000006"/>
    <n v="1643.55"/>
    <s v="No"/>
    <n v="0"/>
    <x v="2"/>
  </r>
  <r>
    <s v="4079-WWQQQ"/>
    <x v="1"/>
    <x v="0"/>
    <s v="No"/>
    <s v="No"/>
    <n v="72"/>
    <s v="No"/>
    <s v="No phone service"/>
    <x v="0"/>
    <s v="Yes"/>
    <s v="Yes"/>
    <s v="Yes"/>
    <s v="Yes"/>
    <s v="Yes"/>
    <s v="Yes"/>
    <x v="2"/>
    <s v="Yes"/>
    <x v="2"/>
    <n v="65.55"/>
    <n v="4807.45"/>
    <s v="No"/>
    <n v="0"/>
    <x v="3"/>
  </r>
  <r>
    <s v="6103-BOCOU"/>
    <x v="0"/>
    <x v="0"/>
    <s v="No"/>
    <s v="No"/>
    <n v="26"/>
    <s v="Yes"/>
    <s v="Yes"/>
    <x v="1"/>
    <s v="No"/>
    <s v="No"/>
    <s v="Yes"/>
    <s v="No"/>
    <s v="No"/>
    <s v="No"/>
    <x v="0"/>
    <s v="Yes"/>
    <x v="0"/>
    <n v="80.7"/>
    <n v="2193"/>
    <s v="No"/>
    <n v="0"/>
    <x v="1"/>
  </r>
  <r>
    <s v="5149-TGWDZ"/>
    <x v="0"/>
    <x v="0"/>
    <s v="No"/>
    <s v="No"/>
    <n v="21"/>
    <s v="Yes"/>
    <s v="No"/>
    <x v="1"/>
    <s v="No"/>
    <s v="Yes"/>
    <s v="Yes"/>
    <s v="Yes"/>
    <s v="Yes"/>
    <s v="Yes"/>
    <x v="1"/>
    <s v="Yes"/>
    <x v="1"/>
    <n v="104.55"/>
    <n v="2239.4"/>
    <s v="No"/>
    <n v="0"/>
    <x v="2"/>
  </r>
  <r>
    <s v="7471-WNSUF"/>
    <x v="1"/>
    <x v="0"/>
    <s v="Yes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15"/>
    <n v="1505.9"/>
    <s v="No"/>
    <n v="0"/>
    <x v="3"/>
  </r>
  <r>
    <s v="8942-DBMHZ"/>
    <x v="1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55.35"/>
    <s v="No"/>
    <n v="0"/>
    <x v="0"/>
  </r>
  <r>
    <s v="4301-VVZKA"/>
    <x v="1"/>
    <x v="0"/>
    <s v="Yes"/>
    <s v="No"/>
    <n v="16"/>
    <s v="Yes"/>
    <s v="Yes"/>
    <x v="1"/>
    <s v="No"/>
    <s v="No"/>
    <s v="No"/>
    <s v="No"/>
    <s v="No"/>
    <s v="No"/>
    <x v="0"/>
    <s v="Yes"/>
    <x v="0"/>
    <n v="75.400000000000006"/>
    <n v="1189.4000000000001"/>
    <s v="No"/>
    <n v="0"/>
    <x v="2"/>
  </r>
  <r>
    <s v="9199-PWQVC"/>
    <x v="0"/>
    <x v="0"/>
    <s v="Yes"/>
    <s v="No"/>
    <n v="63"/>
    <s v="Yes"/>
    <s v="Yes"/>
    <x v="0"/>
    <s v="Yes"/>
    <s v="Yes"/>
    <s v="No"/>
    <s v="No"/>
    <s v="Yes"/>
    <s v="Yes"/>
    <x v="1"/>
    <s v="Yes"/>
    <x v="3"/>
    <n v="79.7"/>
    <n v="4786.1499999999996"/>
    <s v="No"/>
    <n v="0"/>
    <x v="3"/>
  </r>
  <r>
    <s v="4824-GUCBY"/>
    <x v="0"/>
    <x v="1"/>
    <s v="No"/>
    <s v="No"/>
    <n v="22"/>
    <s v="Yes"/>
    <s v="No"/>
    <x v="1"/>
    <s v="Yes"/>
    <s v="Yes"/>
    <s v="No"/>
    <s v="No"/>
    <s v="No"/>
    <s v="No"/>
    <x v="0"/>
    <s v="No"/>
    <x v="0"/>
    <n v="81.7"/>
    <n v="1820.9"/>
    <s v="No"/>
    <n v="0"/>
    <x v="2"/>
  </r>
  <r>
    <s v="5393-HJZSM"/>
    <x v="0"/>
    <x v="0"/>
    <s v="Yes"/>
    <s v="Yes"/>
    <n v="32"/>
    <s v="Yes"/>
    <s v="No"/>
    <x v="0"/>
    <s v="Yes"/>
    <s v="Yes"/>
    <s v="Yes"/>
    <s v="Yes"/>
    <s v="No"/>
    <s v="Yes"/>
    <x v="0"/>
    <s v="No"/>
    <x v="2"/>
    <n v="76.3"/>
    <n v="2404.15"/>
    <s v="No"/>
    <n v="0"/>
    <x v="1"/>
  </r>
  <r>
    <s v="7074-IEVOJ"/>
    <x v="0"/>
    <x v="1"/>
    <s v="No"/>
    <s v="No"/>
    <n v="3"/>
    <s v="Yes"/>
    <s v="Yes"/>
    <x v="1"/>
    <s v="No"/>
    <s v="Yes"/>
    <s v="No"/>
    <s v="No"/>
    <s v="No"/>
    <s v="No"/>
    <x v="0"/>
    <s v="Yes"/>
    <x v="0"/>
    <n v="79.400000000000006"/>
    <n v="205.05"/>
    <s v="Yes"/>
    <n v="1"/>
    <x v="0"/>
  </r>
  <r>
    <s v="9625-QSTYE"/>
    <x v="0"/>
    <x v="0"/>
    <s v="No"/>
    <s v="No"/>
    <n v="13"/>
    <s v="Yes"/>
    <s v="No"/>
    <x v="1"/>
    <s v="No"/>
    <s v="Yes"/>
    <s v="Yes"/>
    <s v="No"/>
    <s v="No"/>
    <s v="No"/>
    <x v="0"/>
    <s v="Yes"/>
    <x v="0"/>
    <n v="81.150000000000006"/>
    <n v="952.3"/>
    <s v="Yes"/>
    <n v="1"/>
    <x v="2"/>
  </r>
  <r>
    <s v="0862-PRCBS"/>
    <x v="0"/>
    <x v="0"/>
    <s v="Yes"/>
    <s v="Yes"/>
    <n v="68"/>
    <s v="Yes"/>
    <s v="Yes"/>
    <x v="1"/>
    <s v="No"/>
    <s v="Yes"/>
    <s v="No"/>
    <s v="Yes"/>
    <s v="Yes"/>
    <s v="Yes"/>
    <x v="2"/>
    <s v="Yes"/>
    <x v="3"/>
    <n v="103.75"/>
    <n v="7039.45"/>
    <s v="No"/>
    <n v="0"/>
    <x v="3"/>
  </r>
  <r>
    <s v="8812-ZRHFP"/>
    <x v="0"/>
    <x v="0"/>
    <s v="Yes"/>
    <s v="Yes"/>
    <n v="30"/>
    <s v="Yes"/>
    <s v="No"/>
    <x v="1"/>
    <s v="No"/>
    <s v="No"/>
    <s v="Yes"/>
    <s v="No"/>
    <s v="No"/>
    <s v="Yes"/>
    <x v="1"/>
    <s v="No"/>
    <x v="0"/>
    <n v="86.45"/>
    <n v="2538.0500000000002"/>
    <s v="No"/>
    <n v="0"/>
    <x v="1"/>
  </r>
  <r>
    <s v="5146-CBVOE"/>
    <x v="0"/>
    <x v="0"/>
    <s v="No"/>
    <s v="No"/>
    <n v="16"/>
    <s v="Yes"/>
    <s v="No"/>
    <x v="1"/>
    <s v="No"/>
    <s v="Yes"/>
    <s v="No"/>
    <s v="No"/>
    <s v="No"/>
    <s v="No"/>
    <x v="0"/>
    <s v="No"/>
    <x v="2"/>
    <n v="75.099999999999994"/>
    <n v="1212.8499999999999"/>
    <s v="No"/>
    <n v="0"/>
    <x v="2"/>
  </r>
  <r>
    <s v="0454-OKRCT"/>
    <x v="1"/>
    <x v="0"/>
    <s v="No"/>
    <s v="No"/>
    <n v="33"/>
    <s v="Yes"/>
    <s v="No"/>
    <x v="1"/>
    <s v="No"/>
    <s v="Yes"/>
    <s v="No"/>
    <s v="Yes"/>
    <s v="No"/>
    <s v="No"/>
    <x v="2"/>
    <s v="No"/>
    <x v="2"/>
    <n v="80.599999999999994"/>
    <n v="2651.1"/>
    <s v="No"/>
    <n v="0"/>
    <x v="1"/>
  </r>
  <r>
    <s v="5787-KXGIY"/>
    <x v="1"/>
    <x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"/>
    <n v="1304.8"/>
    <s v="No"/>
    <n v="0"/>
    <x v="3"/>
  </r>
  <r>
    <s v="4750-ZRXIU"/>
    <x v="0"/>
    <x v="1"/>
    <s v="No"/>
    <s v="No"/>
    <n v="4"/>
    <s v="Yes"/>
    <s v="Yes"/>
    <x v="1"/>
    <s v="No"/>
    <s v="No"/>
    <s v="No"/>
    <s v="No"/>
    <s v="No"/>
    <s v="Yes"/>
    <x v="0"/>
    <s v="Yes"/>
    <x v="0"/>
    <n v="84.6"/>
    <n v="360.1"/>
    <s v="Yes"/>
    <n v="1"/>
    <x v="0"/>
  </r>
  <r>
    <s v="4198-VFOEA"/>
    <x v="0"/>
    <x v="0"/>
    <s v="No"/>
    <s v="No"/>
    <n v="12"/>
    <s v="No"/>
    <s v="No phone service"/>
    <x v="0"/>
    <s v="Yes"/>
    <s v="No"/>
    <s v="No"/>
    <s v="Yes"/>
    <s v="No"/>
    <s v="No"/>
    <x v="1"/>
    <s v="Yes"/>
    <x v="1"/>
    <n v="33.6"/>
    <n v="435.45"/>
    <s v="No"/>
    <n v="0"/>
    <x v="0"/>
  </r>
  <r>
    <s v="6630-UJZMY"/>
    <x v="0"/>
    <x v="1"/>
    <s v="Yes"/>
    <s v="No"/>
    <n v="4"/>
    <s v="Yes"/>
    <s v="Yes"/>
    <x v="1"/>
    <s v="No"/>
    <s v="No"/>
    <s v="No"/>
    <s v="No"/>
    <s v="Yes"/>
    <s v="No"/>
    <x v="0"/>
    <s v="Yes"/>
    <x v="0"/>
    <n v="83.25"/>
    <n v="308.05"/>
    <s v="No"/>
    <n v="0"/>
    <x v="0"/>
  </r>
  <r>
    <s v="5709-LVOEQ"/>
    <x v="0"/>
    <x v="0"/>
    <s v="Yes"/>
    <s v="Yes"/>
    <n v="0"/>
    <s v="Yes"/>
    <s v="No"/>
    <x v="0"/>
    <s v="Yes"/>
    <s v="Yes"/>
    <s v="Yes"/>
    <s v="No"/>
    <s v="Yes"/>
    <s v="Yes"/>
    <x v="2"/>
    <s v="No"/>
    <x v="1"/>
    <n v="80.849999999999994"/>
    <n v="0"/>
    <s v="No"/>
    <n v="0"/>
    <x v="0"/>
  </r>
  <r>
    <s v="6400-BWQKW"/>
    <x v="0"/>
    <x v="0"/>
    <s v="No"/>
    <s v="No"/>
    <n v="6"/>
    <s v="Yes"/>
    <s v="Yes"/>
    <x v="1"/>
    <s v="Yes"/>
    <s v="No"/>
    <s v="No"/>
    <s v="No"/>
    <s v="No"/>
    <s v="No"/>
    <x v="0"/>
    <s v="Yes"/>
    <x v="0"/>
    <n v="79.05"/>
    <n v="434.5"/>
    <s v="Yes"/>
    <n v="1"/>
    <x v="0"/>
  </r>
  <r>
    <s v="2692-AQCPF"/>
    <x v="0"/>
    <x v="0"/>
    <s v="Yes"/>
    <s v="No"/>
    <n v="65"/>
    <s v="Yes"/>
    <s v="Yes"/>
    <x v="1"/>
    <s v="No"/>
    <s v="Yes"/>
    <s v="Yes"/>
    <s v="Yes"/>
    <s v="Yes"/>
    <s v="Yes"/>
    <x v="1"/>
    <s v="Yes"/>
    <x v="3"/>
    <n v="108.05"/>
    <n v="7118.9"/>
    <s v="No"/>
    <n v="0"/>
    <x v="3"/>
  </r>
  <r>
    <s v="0347-UBKUZ"/>
    <x v="0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20.45"/>
    <s v="No"/>
    <n v="0"/>
    <x v="2"/>
  </r>
  <r>
    <s v="0835-DUUIQ"/>
    <x v="0"/>
    <x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1.05"/>
    <n v="531.54999999999995"/>
    <s v="No"/>
    <n v="0"/>
    <x v="2"/>
  </r>
  <r>
    <s v="0811-GSDTP"/>
    <x v="0"/>
    <x v="0"/>
    <s v="No"/>
    <s v="Yes"/>
    <n v="13"/>
    <s v="No"/>
    <s v="No phone service"/>
    <x v="0"/>
    <s v="No"/>
    <s v="Yes"/>
    <s v="No"/>
    <s v="No"/>
    <s v="No"/>
    <s v="No"/>
    <x v="0"/>
    <s v="No"/>
    <x v="0"/>
    <n v="30.15"/>
    <n v="382.2"/>
    <s v="No"/>
    <n v="0"/>
    <x v="2"/>
  </r>
  <r>
    <s v="7567-ECMCM"/>
    <x v="1"/>
    <x v="0"/>
    <s v="No"/>
    <s v="No"/>
    <n v="24"/>
    <s v="Yes"/>
    <s v="No"/>
    <x v="1"/>
    <s v="No"/>
    <s v="No"/>
    <s v="No"/>
    <s v="No"/>
    <s v="No"/>
    <s v="Yes"/>
    <x v="0"/>
    <s v="Yes"/>
    <x v="3"/>
    <n v="79.849999999999994"/>
    <n v="2001"/>
    <s v="No"/>
    <n v="0"/>
    <x v="2"/>
  </r>
  <r>
    <s v="6115-ZTBFQ"/>
    <x v="0"/>
    <x v="0"/>
    <s v="Yes"/>
    <s v="No"/>
    <n v="72"/>
    <s v="No"/>
    <s v="No phone service"/>
    <x v="0"/>
    <s v="Yes"/>
    <s v="Yes"/>
    <s v="Yes"/>
    <s v="Yes"/>
    <s v="Yes"/>
    <s v="Yes"/>
    <x v="2"/>
    <s v="No"/>
    <x v="2"/>
    <n v="65.5"/>
    <n v="4919.7"/>
    <s v="No"/>
    <n v="0"/>
    <x v="3"/>
  </r>
  <r>
    <s v="6353-BRMMA"/>
    <x v="0"/>
    <x v="0"/>
    <s v="Yes"/>
    <s v="Yes"/>
    <n v="54"/>
    <s v="Yes"/>
    <s v="Yes"/>
    <x v="1"/>
    <s v="Yes"/>
    <s v="Yes"/>
    <s v="No"/>
    <s v="No"/>
    <s v="Yes"/>
    <s v="Yes"/>
    <x v="0"/>
    <s v="Yes"/>
    <x v="2"/>
    <n v="104.1"/>
    <n v="5645.8"/>
    <s v="No"/>
    <n v="0"/>
    <x v="3"/>
  </r>
  <r>
    <s v="6680-WKXRZ"/>
    <x v="0"/>
    <x v="0"/>
    <s v="No"/>
    <s v="No"/>
    <n v="3"/>
    <s v="Yes"/>
    <s v="Yes"/>
    <x v="1"/>
    <s v="No"/>
    <s v="No"/>
    <s v="No"/>
    <s v="No"/>
    <s v="No"/>
    <s v="No"/>
    <x v="0"/>
    <s v="No"/>
    <x v="2"/>
    <n v="74.400000000000006"/>
    <n v="215.8"/>
    <s v="Yes"/>
    <n v="1"/>
    <x v="0"/>
  </r>
  <r>
    <s v="6231-WFGFH"/>
    <x v="1"/>
    <x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77.599999999999994"/>
    <s v="No"/>
    <n v="0"/>
    <x v="0"/>
  </r>
  <r>
    <s v="9904-EHEVJ"/>
    <x v="0"/>
    <x v="1"/>
    <s v="Yes"/>
    <s v="Yes"/>
    <n v="32"/>
    <s v="Yes"/>
    <s v="Yes"/>
    <x v="1"/>
    <s v="No"/>
    <s v="No"/>
    <s v="Yes"/>
    <s v="No"/>
    <s v="Yes"/>
    <s v="No"/>
    <x v="0"/>
    <s v="Yes"/>
    <x v="1"/>
    <n v="91.35"/>
    <n v="2896.55"/>
    <s v="No"/>
    <n v="0"/>
    <x v="1"/>
  </r>
  <r>
    <s v="7028-DVOIQ"/>
    <x v="1"/>
    <x v="1"/>
    <s v="No"/>
    <s v="No"/>
    <n v="35"/>
    <s v="Yes"/>
    <s v="Yes"/>
    <x v="1"/>
    <s v="No"/>
    <s v="No"/>
    <s v="Yes"/>
    <s v="No"/>
    <s v="Yes"/>
    <s v="Yes"/>
    <x v="0"/>
    <s v="Yes"/>
    <x v="0"/>
    <n v="99.05"/>
    <n v="3395.8"/>
    <s v="Yes"/>
    <n v="1"/>
    <x v="1"/>
  </r>
  <r>
    <s v="6169-PPETC"/>
    <x v="1"/>
    <x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759.35"/>
    <s v="No"/>
    <n v="0"/>
    <x v="1"/>
  </r>
  <r>
    <s v="4208-UFFGW"/>
    <x v="1"/>
    <x v="1"/>
    <s v="No"/>
    <s v="No"/>
    <n v="2"/>
    <s v="Yes"/>
    <s v="No"/>
    <x v="0"/>
    <s v="No"/>
    <s v="No"/>
    <s v="No"/>
    <s v="No"/>
    <s v="No"/>
    <s v="No"/>
    <x v="0"/>
    <s v="No"/>
    <x v="1"/>
    <n v="44.95"/>
    <n v="85.15"/>
    <s v="Yes"/>
    <n v="1"/>
    <x v="0"/>
  </r>
  <r>
    <s v="8584-KMVXD"/>
    <x v="0"/>
    <x v="0"/>
    <s v="No"/>
    <s v="No"/>
    <n v="8"/>
    <s v="Yes"/>
    <s v="No"/>
    <x v="1"/>
    <s v="No"/>
    <s v="Yes"/>
    <s v="No"/>
    <s v="No"/>
    <s v="No"/>
    <s v="No"/>
    <x v="0"/>
    <s v="No"/>
    <x v="0"/>
    <n v="75.599999999999994"/>
    <n v="535.54999999999995"/>
    <s v="No"/>
    <n v="0"/>
    <x v="0"/>
  </r>
  <r>
    <s v="8467-WYNSR"/>
    <x v="1"/>
    <x v="0"/>
    <s v="No"/>
    <s v="No"/>
    <n v="22"/>
    <s v="Yes"/>
    <s v="No"/>
    <x v="0"/>
    <s v="Yes"/>
    <s v="No"/>
    <s v="No"/>
    <s v="Yes"/>
    <s v="No"/>
    <s v="No"/>
    <x v="0"/>
    <s v="No"/>
    <x v="1"/>
    <n v="55.1"/>
    <n v="1253.1500000000001"/>
    <s v="No"/>
    <n v="0"/>
    <x v="2"/>
  </r>
  <r>
    <s v="0851-DFJKB"/>
    <x v="0"/>
    <x v="0"/>
    <s v="No"/>
    <s v="No"/>
    <n v="15"/>
    <s v="Yes"/>
    <s v="No"/>
    <x v="0"/>
    <s v="Yes"/>
    <s v="No"/>
    <s v="Yes"/>
    <s v="Yes"/>
    <s v="No"/>
    <s v="No"/>
    <x v="0"/>
    <s v="No"/>
    <x v="0"/>
    <n v="58.95"/>
    <n v="955.15"/>
    <s v="No"/>
    <n v="0"/>
    <x v="2"/>
  </r>
  <r>
    <s v="5382-SOYZL"/>
    <x v="1"/>
    <x v="0"/>
    <s v="No"/>
    <s v="No"/>
    <n v="22"/>
    <s v="Yes"/>
    <s v="Yes"/>
    <x v="1"/>
    <s v="No"/>
    <s v="No"/>
    <s v="No"/>
    <s v="No"/>
    <s v="Yes"/>
    <s v="Yes"/>
    <x v="0"/>
    <s v="Yes"/>
    <x v="0"/>
    <n v="95.1"/>
    <n v="2162.6"/>
    <s v="No"/>
    <n v="0"/>
    <x v="2"/>
  </r>
  <r>
    <s v="9448-REEVD"/>
    <x v="1"/>
    <x v="0"/>
    <s v="Yes"/>
    <s v="No"/>
    <n v="1"/>
    <s v="Yes"/>
    <s v="No"/>
    <x v="0"/>
    <s v="No"/>
    <s v="No"/>
    <s v="No"/>
    <s v="No"/>
    <s v="No"/>
    <s v="No"/>
    <x v="0"/>
    <s v="No"/>
    <x v="3"/>
    <n v="44.7"/>
    <n v="44.7"/>
    <s v="Yes"/>
    <n v="1"/>
    <x v="0"/>
  </r>
  <r>
    <s v="3261-CQXOL"/>
    <x v="0"/>
    <x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1813.35"/>
    <s v="No"/>
    <n v="0"/>
    <x v="3"/>
  </r>
  <r>
    <s v="8388-FYNPZ"/>
    <x v="1"/>
    <x v="0"/>
    <s v="No"/>
    <s v="No"/>
    <n v="4"/>
    <s v="Yes"/>
    <s v="No"/>
    <x v="0"/>
    <s v="Yes"/>
    <s v="No"/>
    <s v="Yes"/>
    <s v="No"/>
    <s v="No"/>
    <s v="No"/>
    <x v="0"/>
    <s v="No"/>
    <x v="0"/>
    <n v="56.75"/>
    <n v="245.15"/>
    <s v="No"/>
    <n v="0"/>
    <x v="0"/>
  </r>
  <r>
    <s v="4002-BQWPQ"/>
    <x v="1"/>
    <x v="0"/>
    <s v="No"/>
    <s v="No"/>
    <n v="25"/>
    <s v="Yes"/>
    <s v="Yes"/>
    <x v="0"/>
    <s v="Yes"/>
    <s v="Yes"/>
    <s v="Yes"/>
    <s v="Yes"/>
    <s v="No"/>
    <s v="Yes"/>
    <x v="0"/>
    <s v="No"/>
    <x v="2"/>
    <n v="81.75"/>
    <n v="2028.8"/>
    <s v="No"/>
    <n v="0"/>
    <x v="1"/>
  </r>
  <r>
    <s v="5651-YLPRD"/>
    <x v="0"/>
    <x v="0"/>
    <s v="Yes"/>
    <s v="Yes"/>
    <n v="32"/>
    <s v="Yes"/>
    <s v="No"/>
    <x v="1"/>
    <s v="No"/>
    <s v="Yes"/>
    <s v="No"/>
    <s v="No"/>
    <s v="Yes"/>
    <s v="No"/>
    <x v="0"/>
    <s v="Yes"/>
    <x v="0"/>
    <n v="86.1"/>
    <n v="2723.75"/>
    <s v="No"/>
    <n v="0"/>
    <x v="1"/>
  </r>
  <r>
    <s v="2826-DXLQO"/>
    <x v="1"/>
    <x v="1"/>
    <s v="Yes"/>
    <s v="No"/>
    <n v="7"/>
    <s v="No"/>
    <s v="No phone service"/>
    <x v="0"/>
    <s v="Yes"/>
    <s v="No"/>
    <s v="No"/>
    <s v="No"/>
    <s v="No"/>
    <s v="No"/>
    <x v="0"/>
    <s v="No"/>
    <x v="2"/>
    <n v="29.8"/>
    <n v="220.45"/>
    <s v="No"/>
    <n v="0"/>
    <x v="0"/>
  </r>
  <r>
    <s v="4378-BZYFP"/>
    <x v="1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"/>
    <n v="365.8"/>
    <s v="No"/>
    <n v="0"/>
    <x v="2"/>
  </r>
  <r>
    <s v="9489-UTFKA"/>
    <x v="1"/>
    <x v="1"/>
    <s v="Yes"/>
    <s v="No"/>
    <n v="8"/>
    <s v="Yes"/>
    <s v="No"/>
    <x v="0"/>
    <s v="Yes"/>
    <s v="No"/>
    <s v="No"/>
    <s v="No"/>
    <s v="Yes"/>
    <s v="No"/>
    <x v="0"/>
    <s v="No"/>
    <x v="2"/>
    <n v="60.9"/>
    <n v="551.95000000000005"/>
    <s v="No"/>
    <n v="0"/>
    <x v="0"/>
  </r>
  <r>
    <s v="4849-PYRLQ"/>
    <x v="0"/>
    <x v="1"/>
    <s v="No"/>
    <s v="No"/>
    <n v="56"/>
    <s v="Yes"/>
    <s v="Yes"/>
    <x v="0"/>
    <s v="Yes"/>
    <s v="No"/>
    <s v="Yes"/>
    <s v="Yes"/>
    <s v="No"/>
    <s v="Yes"/>
    <x v="2"/>
    <s v="No"/>
    <x v="2"/>
    <n v="73.25"/>
    <n v="4054.2"/>
    <s v="No"/>
    <n v="0"/>
    <x v="3"/>
  </r>
  <r>
    <s v="9117-SHLZX"/>
    <x v="1"/>
    <x v="0"/>
    <s v="No"/>
    <s v="No"/>
    <n v="1"/>
    <s v="Yes"/>
    <s v="No"/>
    <x v="0"/>
    <s v="No"/>
    <s v="No"/>
    <s v="No"/>
    <s v="No"/>
    <s v="No"/>
    <s v="No"/>
    <x v="0"/>
    <s v="Yes"/>
    <x v="1"/>
    <n v="45.7"/>
    <n v="45.7"/>
    <s v="Yes"/>
    <n v="1"/>
    <x v="0"/>
  </r>
  <r>
    <s v="9889-TMAHG"/>
    <x v="1"/>
    <x v="1"/>
    <s v="No"/>
    <s v="No"/>
    <n v="8"/>
    <s v="Yes"/>
    <s v="No"/>
    <x v="1"/>
    <s v="Yes"/>
    <s v="No"/>
    <s v="No"/>
    <s v="Yes"/>
    <s v="Yes"/>
    <s v="Yes"/>
    <x v="0"/>
    <s v="No"/>
    <x v="3"/>
    <n v="100.3"/>
    <n v="832.35"/>
    <s v="Yes"/>
    <n v="1"/>
    <x v="0"/>
  </r>
  <r>
    <s v="4541-RMRLG"/>
    <x v="1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5"/>
    <n v="112.3"/>
    <s v="Yes"/>
    <n v="1"/>
    <x v="0"/>
  </r>
  <r>
    <s v="7764-BDPEE"/>
    <x v="1"/>
    <x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60.65"/>
    <s v="No"/>
    <n v="0"/>
    <x v="0"/>
  </r>
  <r>
    <s v="3429-IFLEM"/>
    <x v="0"/>
    <x v="0"/>
    <s v="No"/>
    <s v="No"/>
    <n v="71"/>
    <s v="Yes"/>
    <s v="No"/>
    <x v="0"/>
    <s v="Yes"/>
    <s v="Yes"/>
    <s v="Yes"/>
    <s v="Yes"/>
    <s v="Yes"/>
    <s v="No"/>
    <x v="2"/>
    <s v="No"/>
    <x v="3"/>
    <n v="77.349999999999994"/>
    <n v="5550.1"/>
    <s v="No"/>
    <n v="0"/>
    <x v="3"/>
  </r>
  <r>
    <s v="3158-MOERK"/>
    <x v="0"/>
    <x v="0"/>
    <s v="No"/>
    <s v="No"/>
    <n v="2"/>
    <s v="Yes"/>
    <s v="Yes"/>
    <x v="1"/>
    <s v="No"/>
    <s v="No"/>
    <s v="No"/>
    <s v="No"/>
    <s v="Yes"/>
    <s v="Yes"/>
    <x v="0"/>
    <s v="Yes"/>
    <x v="0"/>
    <n v="96"/>
    <n v="174.8"/>
    <s v="Yes"/>
    <n v="1"/>
    <x v="0"/>
  </r>
  <r>
    <s v="7294-TMAOP"/>
    <x v="0"/>
    <x v="0"/>
    <s v="No"/>
    <s v="No"/>
    <n v="1"/>
    <s v="Yes"/>
    <s v="No"/>
    <x v="1"/>
    <s v="No"/>
    <s v="No"/>
    <s v="No"/>
    <s v="No"/>
    <s v="Yes"/>
    <s v="Yes"/>
    <x v="0"/>
    <s v="No"/>
    <x v="0"/>
    <n v="90.55"/>
    <n v="90.55"/>
    <s v="Yes"/>
    <n v="1"/>
    <x v="0"/>
  </r>
  <r>
    <s v="5002-GCQFH"/>
    <x v="1"/>
    <x v="0"/>
    <s v="Yes"/>
    <s v="No"/>
    <n v="49"/>
    <s v="Yes"/>
    <s v="Yes"/>
    <x v="1"/>
    <s v="Yes"/>
    <s v="Yes"/>
    <s v="No"/>
    <s v="No"/>
    <s v="Yes"/>
    <s v="No"/>
    <x v="0"/>
    <s v="Yes"/>
    <x v="2"/>
    <n v="93.85"/>
    <n v="4733.1000000000004"/>
    <s v="No"/>
    <n v="0"/>
    <x v="3"/>
  </r>
  <r>
    <s v="0556-FJEGU"/>
    <x v="1"/>
    <x v="0"/>
    <s v="No"/>
    <s v="No"/>
    <n v="58"/>
    <s v="Yes"/>
    <s v="No"/>
    <x v="0"/>
    <s v="No"/>
    <s v="Yes"/>
    <s v="Yes"/>
    <s v="Yes"/>
    <s v="Yes"/>
    <s v="No"/>
    <x v="2"/>
    <s v="No"/>
    <x v="2"/>
    <n v="70.099999999999994"/>
    <n v="4048.95"/>
    <s v="No"/>
    <n v="0"/>
    <x v="3"/>
  </r>
  <r>
    <s v="8919-FYFQZ"/>
    <x v="1"/>
    <x v="1"/>
    <s v="Yes"/>
    <s v="No"/>
    <n v="44"/>
    <s v="No"/>
    <s v="No phone service"/>
    <x v="0"/>
    <s v="No"/>
    <s v="Yes"/>
    <s v="No"/>
    <s v="No"/>
    <s v="No"/>
    <s v="No"/>
    <x v="0"/>
    <s v="Yes"/>
    <x v="0"/>
    <n v="30.35"/>
    <n v="1359.7"/>
    <s v="Yes"/>
    <n v="1"/>
    <x v="1"/>
  </r>
  <r>
    <s v="0604-THJFP"/>
    <x v="0"/>
    <x v="0"/>
    <s v="Yes"/>
    <s v="Yes"/>
    <n v="59"/>
    <s v="Yes"/>
    <s v="No"/>
    <x v="0"/>
    <s v="No"/>
    <s v="Yes"/>
    <s v="No"/>
    <s v="Yes"/>
    <s v="Yes"/>
    <s v="Yes"/>
    <x v="2"/>
    <s v="Yes"/>
    <x v="3"/>
    <n v="75.95"/>
    <n v="4542.3500000000004"/>
    <s v="No"/>
    <n v="0"/>
    <x v="3"/>
  </r>
  <r>
    <s v="2834-JRTUA"/>
    <x v="1"/>
    <x v="0"/>
    <s v="No"/>
    <s v="No"/>
    <n v="71"/>
    <s v="Yes"/>
    <s v="Yes"/>
    <x v="1"/>
    <s v="Yes"/>
    <s v="No"/>
    <s v="Yes"/>
    <s v="Yes"/>
    <s v="Yes"/>
    <s v="Yes"/>
    <x v="2"/>
    <s v="Yes"/>
    <x v="0"/>
    <n v="108.05"/>
    <n v="7532.15"/>
    <s v="Yes"/>
    <n v="1"/>
    <x v="3"/>
  </r>
  <r>
    <s v="5875-YPQFJ"/>
    <x v="1"/>
    <x v="0"/>
    <s v="No"/>
    <s v="No"/>
    <n v="1"/>
    <s v="Yes"/>
    <s v="No"/>
    <x v="1"/>
    <s v="No"/>
    <s v="No"/>
    <s v="No"/>
    <s v="No"/>
    <s v="No"/>
    <s v="No"/>
    <x v="0"/>
    <s v="Yes"/>
    <x v="0"/>
    <n v="69.900000000000006"/>
    <n v="69.900000000000006"/>
    <s v="Yes"/>
    <n v="1"/>
    <x v="0"/>
  </r>
  <r>
    <s v="5879-SESNB"/>
    <x v="0"/>
    <x v="0"/>
    <s v="No"/>
    <s v="No"/>
    <n v="11"/>
    <s v="Yes"/>
    <s v="Yes"/>
    <x v="1"/>
    <s v="No"/>
    <s v="No"/>
    <s v="No"/>
    <s v="No"/>
    <s v="No"/>
    <s v="No"/>
    <x v="0"/>
    <s v="No"/>
    <x v="0"/>
    <n v="75.25"/>
    <n v="888.65"/>
    <s v="No"/>
    <n v="0"/>
    <x v="0"/>
  </r>
  <r>
    <s v="6646-QVXLR"/>
    <x v="1"/>
    <x v="1"/>
    <s v="Yes"/>
    <s v="No"/>
    <n v="62"/>
    <s v="Yes"/>
    <s v="Yes"/>
    <x v="1"/>
    <s v="No"/>
    <s v="Yes"/>
    <s v="Yes"/>
    <s v="No"/>
    <s v="Yes"/>
    <s v="Yes"/>
    <x v="1"/>
    <s v="Yes"/>
    <x v="0"/>
    <n v="103.75"/>
    <n v="6383.35"/>
    <s v="Yes"/>
    <n v="1"/>
    <x v="3"/>
  </r>
  <r>
    <s v="6461-PPAXN"/>
    <x v="0"/>
    <x v="0"/>
    <s v="Yes"/>
    <s v="Yes"/>
    <n v="35"/>
    <s v="Yes"/>
    <s v="No"/>
    <x v="0"/>
    <s v="Yes"/>
    <s v="No"/>
    <s v="No"/>
    <s v="Yes"/>
    <s v="No"/>
    <s v="No"/>
    <x v="1"/>
    <s v="Yes"/>
    <x v="2"/>
    <n v="54.95"/>
    <n v="1916"/>
    <s v="No"/>
    <n v="0"/>
    <x v="1"/>
  </r>
  <r>
    <s v="3318-ISQFQ"/>
    <x v="0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"/>
    <n v="413"/>
    <s v="No"/>
    <n v="0"/>
    <x v="2"/>
  </r>
  <r>
    <s v="1106-HRLKZ"/>
    <x v="1"/>
    <x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808.95"/>
    <s v="No"/>
    <n v="0"/>
    <x v="1"/>
  </r>
  <r>
    <s v="2483-XSSMZ"/>
    <x v="0"/>
    <x v="0"/>
    <s v="No"/>
    <s v="No"/>
    <n v="39"/>
    <s v="Yes"/>
    <s v="No"/>
    <x v="0"/>
    <s v="Yes"/>
    <s v="No"/>
    <s v="No"/>
    <s v="No"/>
    <s v="No"/>
    <s v="No"/>
    <x v="1"/>
    <s v="Yes"/>
    <x v="0"/>
    <n v="47.85"/>
    <n v="1886.4"/>
    <s v="No"/>
    <n v="0"/>
    <x v="1"/>
  </r>
  <r>
    <s v="8603-IJWDN"/>
    <x v="1"/>
    <x v="0"/>
    <s v="No"/>
    <s v="No"/>
    <n v="1"/>
    <s v="Yes"/>
    <s v="Yes"/>
    <x v="1"/>
    <s v="No"/>
    <s v="No"/>
    <s v="No"/>
    <s v="No"/>
    <s v="No"/>
    <s v="Yes"/>
    <x v="0"/>
    <s v="Yes"/>
    <x v="0"/>
    <n v="86.6"/>
    <n v="86.6"/>
    <s v="Yes"/>
    <n v="1"/>
    <x v="0"/>
  </r>
  <r>
    <s v="8165-ZJRNM"/>
    <x v="0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75"/>
    <n v="1679.25"/>
    <s v="No"/>
    <n v="0"/>
    <x v="3"/>
  </r>
  <r>
    <s v="9369-XFEHK"/>
    <x v="0"/>
    <x v="1"/>
    <s v="Yes"/>
    <s v="No"/>
    <n v="33"/>
    <s v="Yes"/>
    <s v="Yes"/>
    <x v="1"/>
    <s v="No"/>
    <s v="Yes"/>
    <s v="No"/>
    <s v="No"/>
    <s v="No"/>
    <s v="No"/>
    <x v="0"/>
    <s v="Yes"/>
    <x v="2"/>
    <n v="80.599999999999994"/>
    <n v="2656.5"/>
    <s v="Yes"/>
    <n v="1"/>
    <x v="1"/>
  </r>
  <r>
    <s v="2604-XVDAM"/>
    <x v="0"/>
    <x v="0"/>
    <s v="No"/>
    <s v="No"/>
    <n v="12"/>
    <s v="Yes"/>
    <s v="No"/>
    <x v="0"/>
    <s v="No"/>
    <s v="No"/>
    <s v="No"/>
    <s v="No"/>
    <s v="No"/>
    <s v="No"/>
    <x v="0"/>
    <s v="No"/>
    <x v="2"/>
    <n v="43.8"/>
    <n v="540.95000000000005"/>
    <s v="No"/>
    <n v="0"/>
    <x v="0"/>
  </r>
  <r>
    <s v="3717-OFRTN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75"/>
    <n v="19.75"/>
    <s v="No"/>
    <n v="0"/>
    <x v="0"/>
  </r>
  <r>
    <s v="9046-JBFWA"/>
    <x v="1"/>
    <x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537.35"/>
    <s v="No"/>
    <n v="0"/>
    <x v="1"/>
  </r>
  <r>
    <s v="3280-NMUVX"/>
    <x v="1"/>
    <x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678.8"/>
    <s v="No"/>
    <n v="0"/>
    <x v="1"/>
  </r>
  <r>
    <s v="1206-EHBDD"/>
    <x v="0"/>
    <x v="0"/>
    <s v="Yes"/>
    <s v="No"/>
    <n v="56"/>
    <s v="Yes"/>
    <s v="No"/>
    <x v="1"/>
    <s v="Yes"/>
    <s v="No"/>
    <s v="Yes"/>
    <s v="No"/>
    <s v="No"/>
    <s v="No"/>
    <x v="2"/>
    <s v="No"/>
    <x v="2"/>
    <n v="80.3"/>
    <n v="4513.6499999999996"/>
    <s v="No"/>
    <n v="0"/>
    <x v="3"/>
  </r>
  <r>
    <s v="8361-LBRDI"/>
    <x v="0"/>
    <x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35"/>
    <n v="1423.85"/>
    <s v="No"/>
    <n v="0"/>
    <x v="3"/>
  </r>
  <r>
    <s v="4883-KCPZJ"/>
    <x v="0"/>
    <x v="0"/>
    <s v="Yes"/>
    <s v="Yes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555.4"/>
    <s v="No"/>
    <n v="0"/>
    <x v="2"/>
  </r>
  <r>
    <s v="9108-EQPNQ"/>
    <x v="0"/>
    <x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.1"/>
    <n v="225.55"/>
    <s v="No"/>
    <n v="0"/>
    <x v="0"/>
  </r>
  <r>
    <s v="7277-KAMWT"/>
    <x v="1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268.45"/>
    <s v="No"/>
    <n v="0"/>
    <x v="2"/>
  </r>
  <r>
    <s v="3842-IYKUE"/>
    <x v="0"/>
    <x v="0"/>
    <s v="No"/>
    <s v="No"/>
    <n v="35"/>
    <s v="Yes"/>
    <s v="Yes"/>
    <x v="1"/>
    <s v="No"/>
    <s v="Yes"/>
    <s v="No"/>
    <s v="Yes"/>
    <s v="No"/>
    <s v="No"/>
    <x v="0"/>
    <s v="No"/>
    <x v="3"/>
    <n v="85.3"/>
    <n v="2917.5"/>
    <s v="Yes"/>
    <n v="1"/>
    <x v="1"/>
  </r>
  <r>
    <s v="6641-XRPSU"/>
    <x v="0"/>
    <x v="0"/>
    <s v="No"/>
    <s v="No"/>
    <n v="34"/>
    <s v="Yes"/>
    <s v="No"/>
    <x v="1"/>
    <s v="No"/>
    <s v="No"/>
    <s v="No"/>
    <s v="No"/>
    <s v="No"/>
    <s v="No"/>
    <x v="0"/>
    <s v="Yes"/>
    <x v="3"/>
    <n v="70"/>
    <n v="2416.1"/>
    <s v="Yes"/>
    <n v="1"/>
    <x v="1"/>
  </r>
  <r>
    <s v="1374-DMZUI"/>
    <x v="0"/>
    <x v="1"/>
    <s v="No"/>
    <s v="No"/>
    <n v="4"/>
    <s v="Yes"/>
    <s v="Yes"/>
    <x v="1"/>
    <s v="No"/>
    <s v="No"/>
    <s v="No"/>
    <s v="No"/>
    <s v="Yes"/>
    <s v="Yes"/>
    <x v="0"/>
    <s v="Yes"/>
    <x v="0"/>
    <n v="94.3"/>
    <n v="424.45"/>
    <s v="Yes"/>
    <n v="1"/>
    <x v="0"/>
  </r>
  <r>
    <s v="2545-LXYVJ"/>
    <x v="1"/>
    <x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7"/>
    <n v="1492.1"/>
    <s v="No"/>
    <n v="0"/>
    <x v="3"/>
  </r>
  <r>
    <s v="3234-VKACU"/>
    <x v="1"/>
    <x v="0"/>
    <s v="No"/>
    <s v="No"/>
    <n v="2"/>
    <s v="Yes"/>
    <s v="No"/>
    <x v="0"/>
    <s v="No"/>
    <s v="No"/>
    <s v="No"/>
    <s v="Yes"/>
    <s v="Yes"/>
    <s v="Yes"/>
    <x v="0"/>
    <s v="No"/>
    <x v="0"/>
    <n v="70.3"/>
    <n v="132.4"/>
    <s v="No"/>
    <n v="0"/>
    <x v="0"/>
  </r>
  <r>
    <s v="8357-EQXFO"/>
    <x v="0"/>
    <x v="0"/>
    <s v="No"/>
    <s v="No"/>
    <n v="7"/>
    <s v="Yes"/>
    <s v="No"/>
    <x v="1"/>
    <s v="No"/>
    <s v="No"/>
    <s v="Yes"/>
    <s v="No"/>
    <s v="Yes"/>
    <s v="Yes"/>
    <x v="0"/>
    <s v="Yes"/>
    <x v="0"/>
    <n v="95.35"/>
    <n v="660.9"/>
    <s v="Yes"/>
    <n v="1"/>
    <x v="0"/>
  </r>
  <r>
    <s v="1989-PRJHP"/>
    <x v="1"/>
    <x v="1"/>
    <s v="Yes"/>
    <s v="No"/>
    <n v="27"/>
    <s v="Yes"/>
    <s v="Yes"/>
    <x v="1"/>
    <s v="No"/>
    <s v="No"/>
    <s v="No"/>
    <s v="No"/>
    <s v="No"/>
    <s v="No"/>
    <x v="0"/>
    <s v="Yes"/>
    <x v="0"/>
    <n v="75.5"/>
    <n v="1893.95"/>
    <s v="Yes"/>
    <n v="1"/>
    <x v="1"/>
  </r>
  <r>
    <s v="8120-JDCAM"/>
    <x v="1"/>
    <x v="0"/>
    <s v="Yes"/>
    <s v="Yes"/>
    <n v="4"/>
    <s v="Yes"/>
    <s v="No"/>
    <x v="1"/>
    <s v="No"/>
    <s v="No"/>
    <s v="No"/>
    <s v="No"/>
    <s v="No"/>
    <s v="No"/>
    <x v="0"/>
    <s v="Yes"/>
    <x v="1"/>
    <n v="69.55"/>
    <n v="284.89999999999998"/>
    <s v="No"/>
    <n v="0"/>
    <x v="0"/>
  </r>
  <r>
    <s v="8917-FAEMR"/>
    <x v="0"/>
    <x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784.25"/>
    <s v="No"/>
    <n v="0"/>
    <x v="1"/>
  </r>
  <r>
    <s v="7047-YXDMZ"/>
    <x v="1"/>
    <x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417.7"/>
    <s v="No"/>
    <n v="0"/>
    <x v="2"/>
  </r>
  <r>
    <s v="2858-EIMXH"/>
    <x v="0"/>
    <x v="1"/>
    <s v="Yes"/>
    <s v="No"/>
    <n v="53"/>
    <s v="Yes"/>
    <s v="Yes"/>
    <x v="1"/>
    <s v="No"/>
    <s v="No"/>
    <s v="No"/>
    <s v="No"/>
    <s v="Yes"/>
    <s v="Yes"/>
    <x v="1"/>
    <s v="Yes"/>
    <x v="3"/>
    <n v="95.85"/>
    <n v="5016.25"/>
    <s v="No"/>
    <n v="0"/>
    <x v="3"/>
  </r>
  <r>
    <s v="9524-EGPJC"/>
    <x v="0"/>
    <x v="0"/>
    <s v="No"/>
    <s v="No"/>
    <n v="18"/>
    <s v="Yes"/>
    <s v="Yes"/>
    <x v="1"/>
    <s v="No"/>
    <s v="No"/>
    <s v="No"/>
    <s v="Yes"/>
    <s v="No"/>
    <s v="Yes"/>
    <x v="0"/>
    <s v="Yes"/>
    <x v="0"/>
    <n v="90.1"/>
    <n v="1612.75"/>
    <s v="Yes"/>
    <n v="1"/>
    <x v="2"/>
  </r>
  <r>
    <s v="6993-OHLXR"/>
    <x v="0"/>
    <x v="0"/>
    <s v="No"/>
    <s v="No"/>
    <n v="2"/>
    <s v="Yes"/>
    <s v="No"/>
    <x v="1"/>
    <s v="No"/>
    <s v="No"/>
    <s v="No"/>
    <s v="No"/>
    <s v="No"/>
    <s v="No"/>
    <x v="0"/>
    <s v="No"/>
    <x v="0"/>
    <n v="68.95"/>
    <n v="119.75"/>
    <s v="Yes"/>
    <n v="1"/>
    <x v="0"/>
  </r>
  <r>
    <s v="8818-XYFCQ"/>
    <x v="1"/>
    <x v="0"/>
    <s v="Yes"/>
    <s v="Yes"/>
    <n v="32"/>
    <s v="Yes"/>
    <s v="Yes"/>
    <x v="1"/>
    <s v="Yes"/>
    <s v="No"/>
    <s v="No"/>
    <s v="No"/>
    <s v="Yes"/>
    <s v="Yes"/>
    <x v="0"/>
    <s v="Yes"/>
    <x v="3"/>
    <n v="99.55"/>
    <n v="3204.65"/>
    <s v="Yes"/>
    <n v="1"/>
    <x v="1"/>
  </r>
  <r>
    <s v="6419-ZTTLE"/>
    <x v="1"/>
    <x v="1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75"/>
    <n v="485.2"/>
    <s v="No"/>
    <n v="0"/>
    <x v="2"/>
  </r>
  <r>
    <s v="0929-HYQEW"/>
    <x v="1"/>
    <x v="0"/>
    <s v="No"/>
    <s v="No"/>
    <n v="3"/>
    <s v="Yes"/>
    <s v="No"/>
    <x v="0"/>
    <s v="Yes"/>
    <s v="No"/>
    <s v="No"/>
    <s v="No"/>
    <s v="No"/>
    <s v="No"/>
    <x v="0"/>
    <s v="Yes"/>
    <x v="1"/>
    <n v="50.15"/>
    <n v="160.85"/>
    <s v="No"/>
    <n v="0"/>
    <x v="0"/>
  </r>
  <r>
    <s v="6614-YOLAC"/>
    <x v="0"/>
    <x v="0"/>
    <s v="Yes"/>
    <s v="Yes"/>
    <n v="71"/>
    <s v="No"/>
    <s v="No phone service"/>
    <x v="0"/>
    <s v="Yes"/>
    <s v="Yes"/>
    <s v="No"/>
    <s v="Yes"/>
    <s v="Yes"/>
    <s v="Yes"/>
    <x v="2"/>
    <s v="No"/>
    <x v="1"/>
    <n v="58.65"/>
    <n v="4145.25"/>
    <s v="No"/>
    <n v="0"/>
    <x v="3"/>
  </r>
  <r>
    <s v="7426-RHZGU"/>
    <x v="1"/>
    <x v="0"/>
    <s v="No"/>
    <s v="No"/>
    <n v="9"/>
    <s v="Yes"/>
    <s v="No"/>
    <x v="1"/>
    <s v="No"/>
    <s v="No"/>
    <s v="No"/>
    <s v="Yes"/>
    <s v="Yes"/>
    <s v="Yes"/>
    <x v="0"/>
    <s v="Yes"/>
    <x v="2"/>
    <n v="95.9"/>
    <n v="827.45"/>
    <s v="No"/>
    <n v="0"/>
    <x v="0"/>
  </r>
  <r>
    <s v="4065-JJAVA"/>
    <x v="0"/>
    <x v="0"/>
    <s v="No"/>
    <s v="No"/>
    <n v="1"/>
    <s v="Yes"/>
    <s v="No"/>
    <x v="0"/>
    <s v="No"/>
    <s v="Yes"/>
    <s v="No"/>
    <s v="No"/>
    <s v="No"/>
    <s v="No"/>
    <x v="0"/>
    <s v="No"/>
    <x v="0"/>
    <n v="49.5"/>
    <n v="49.5"/>
    <s v="No"/>
    <n v="0"/>
    <x v="0"/>
  </r>
  <r>
    <s v="4695-VADHF"/>
    <x v="1"/>
    <x v="0"/>
    <s v="Yes"/>
    <s v="Yes"/>
    <n v="18"/>
    <s v="Yes"/>
    <s v="No"/>
    <x v="0"/>
    <s v="No"/>
    <s v="No"/>
    <s v="Yes"/>
    <s v="No"/>
    <s v="No"/>
    <s v="Yes"/>
    <x v="0"/>
    <s v="No"/>
    <x v="0"/>
    <n v="57.45"/>
    <n v="990.85"/>
    <s v="Yes"/>
    <n v="1"/>
    <x v="2"/>
  </r>
  <r>
    <s v="3863-IUBJR"/>
    <x v="1"/>
    <x v="0"/>
    <s v="Yes"/>
    <s v="Yes"/>
    <n v="12"/>
    <s v="Yes"/>
    <s v="No"/>
    <x v="0"/>
    <s v="No"/>
    <s v="No"/>
    <s v="No"/>
    <s v="No"/>
    <s v="No"/>
    <s v="Yes"/>
    <x v="1"/>
    <s v="No"/>
    <x v="3"/>
    <n v="53.65"/>
    <n v="696.35"/>
    <s v="Yes"/>
    <n v="1"/>
    <x v="0"/>
  </r>
  <r>
    <s v="7649-SIJJF"/>
    <x v="1"/>
    <x v="0"/>
    <s v="Yes"/>
    <s v="No"/>
    <n v="71"/>
    <s v="Yes"/>
    <s v="Yes"/>
    <x v="0"/>
    <s v="Yes"/>
    <s v="Yes"/>
    <s v="Yes"/>
    <s v="Yes"/>
    <s v="No"/>
    <s v="Yes"/>
    <x v="2"/>
    <s v="Yes"/>
    <x v="1"/>
    <n v="80.099999999999994"/>
    <n v="5585.4"/>
    <s v="No"/>
    <n v="0"/>
    <x v="3"/>
  </r>
  <r>
    <s v="9361-YNQWJ"/>
    <x v="0"/>
    <x v="0"/>
    <s v="No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"/>
    <n v="1601.2"/>
    <s v="No"/>
    <n v="0"/>
    <x v="3"/>
  </r>
  <r>
    <s v="3748-FVMZZ"/>
    <x v="1"/>
    <x v="0"/>
    <s v="No"/>
    <s v="No"/>
    <n v="4"/>
    <s v="No"/>
    <s v="No phone service"/>
    <x v="0"/>
    <s v="No"/>
    <s v="No"/>
    <s v="No"/>
    <s v="Yes"/>
    <s v="No"/>
    <s v="Yes"/>
    <x v="0"/>
    <s v="Yes"/>
    <x v="0"/>
    <n v="40.049999999999997"/>
    <n v="162.44999999999999"/>
    <s v="No"/>
    <n v="0"/>
    <x v="0"/>
  </r>
  <r>
    <s v="9391-TTOYH"/>
    <x v="0"/>
    <x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470.2"/>
    <s v="No"/>
    <n v="0"/>
    <x v="2"/>
  </r>
  <r>
    <s v="1452-XRSJV"/>
    <x v="0"/>
    <x v="0"/>
    <s v="Yes"/>
    <s v="Yes"/>
    <n v="39"/>
    <s v="Yes"/>
    <s v="No"/>
    <x v="0"/>
    <s v="Yes"/>
    <s v="No"/>
    <s v="No"/>
    <s v="No"/>
    <s v="No"/>
    <s v="No"/>
    <x v="0"/>
    <s v="No"/>
    <x v="3"/>
    <n v="51.05"/>
    <n v="2066"/>
    <s v="No"/>
    <n v="0"/>
    <x v="1"/>
  </r>
  <r>
    <s v="3422-WJOYD"/>
    <x v="1"/>
    <x v="0"/>
    <s v="Yes"/>
    <s v="No"/>
    <n v="28"/>
    <s v="Yes"/>
    <s v="No"/>
    <x v="0"/>
    <s v="Yes"/>
    <s v="No"/>
    <s v="No"/>
    <s v="Yes"/>
    <s v="No"/>
    <s v="No"/>
    <x v="1"/>
    <s v="No"/>
    <x v="1"/>
    <n v="54.35"/>
    <n v="1426.45"/>
    <s v="No"/>
    <n v="0"/>
    <x v="1"/>
  </r>
  <r>
    <s v="8242-SOQUO"/>
    <x v="0"/>
    <x v="1"/>
    <s v="No"/>
    <s v="No"/>
    <n v="5"/>
    <s v="Yes"/>
    <s v="No"/>
    <x v="1"/>
    <s v="No"/>
    <s v="Yes"/>
    <s v="No"/>
    <s v="No"/>
    <s v="Yes"/>
    <s v="No"/>
    <x v="0"/>
    <s v="Yes"/>
    <x v="0"/>
    <n v="84.7"/>
    <n v="392.5"/>
    <s v="No"/>
    <n v="0"/>
    <x v="0"/>
  </r>
  <r>
    <s v="7460-ITWWP"/>
    <x v="0"/>
    <x v="1"/>
    <s v="Yes"/>
    <s v="No"/>
    <n v="45"/>
    <s v="Yes"/>
    <s v="No"/>
    <x v="1"/>
    <s v="No"/>
    <s v="No"/>
    <s v="Yes"/>
    <s v="No"/>
    <s v="No"/>
    <s v="Yes"/>
    <x v="0"/>
    <s v="Yes"/>
    <x v="0"/>
    <n v="86.1"/>
    <n v="3861.45"/>
    <s v="No"/>
    <n v="0"/>
    <x v="1"/>
  </r>
  <r>
    <s v="7147-AYBAA"/>
    <x v="1"/>
    <x v="0"/>
    <s v="No"/>
    <s v="No"/>
    <n v="37"/>
    <s v="Yes"/>
    <s v="No"/>
    <x v="1"/>
    <s v="No"/>
    <s v="No"/>
    <s v="No"/>
    <s v="No"/>
    <s v="No"/>
    <s v="No"/>
    <x v="0"/>
    <s v="Yes"/>
    <x v="1"/>
    <n v="70.349999999999994"/>
    <n v="2552.9"/>
    <s v="No"/>
    <n v="0"/>
    <x v="1"/>
  </r>
  <r>
    <s v="7868-TMWMZ"/>
    <x v="0"/>
    <x v="1"/>
    <s v="Yes"/>
    <s v="No"/>
    <n v="60"/>
    <s v="Yes"/>
    <s v="No"/>
    <x v="1"/>
    <s v="Yes"/>
    <s v="Yes"/>
    <s v="Yes"/>
    <s v="Yes"/>
    <s v="Yes"/>
    <s v="Yes"/>
    <x v="2"/>
    <s v="Yes"/>
    <x v="2"/>
    <n v="110"/>
    <n v="6668.35"/>
    <s v="No"/>
    <n v="0"/>
    <x v="3"/>
  </r>
  <r>
    <s v="4822-RVYBB"/>
    <x v="1"/>
    <x v="1"/>
    <s v="No"/>
    <s v="No"/>
    <n v="8"/>
    <s v="Yes"/>
    <s v="Yes"/>
    <x v="1"/>
    <s v="No"/>
    <s v="No"/>
    <s v="Yes"/>
    <s v="No"/>
    <s v="Yes"/>
    <s v="Yes"/>
    <x v="0"/>
    <s v="Yes"/>
    <x v="0"/>
    <n v="100.6"/>
    <n v="819.4"/>
    <s v="Yes"/>
    <n v="1"/>
    <x v="0"/>
  </r>
  <r>
    <s v="6732-FZUGP"/>
    <x v="0"/>
    <x v="0"/>
    <s v="No"/>
    <s v="No"/>
    <n v="47"/>
    <s v="Yes"/>
    <s v="Yes"/>
    <x v="1"/>
    <s v="Yes"/>
    <s v="No"/>
    <s v="Yes"/>
    <s v="No"/>
    <s v="Yes"/>
    <s v="No"/>
    <x v="1"/>
    <s v="No"/>
    <x v="3"/>
    <n v="94.9"/>
    <n v="4615.25"/>
    <s v="No"/>
    <n v="0"/>
    <x v="1"/>
  </r>
  <r>
    <s v="8436-BJUMM"/>
    <x v="1"/>
    <x v="0"/>
    <s v="Yes"/>
    <s v="Yes"/>
    <n v="26"/>
    <s v="Yes"/>
    <s v="Yes"/>
    <x v="1"/>
    <s v="No"/>
    <s v="No"/>
    <s v="No"/>
    <s v="No"/>
    <s v="Yes"/>
    <s v="No"/>
    <x v="0"/>
    <s v="Yes"/>
    <x v="0"/>
    <n v="83.75"/>
    <n v="2070.6"/>
    <s v="Yes"/>
    <n v="1"/>
    <x v="1"/>
  </r>
  <r>
    <s v="4184-TJFAN"/>
    <x v="0"/>
    <x v="1"/>
    <s v="Yes"/>
    <s v="Yes"/>
    <n v="3"/>
    <s v="Yes"/>
    <s v="No"/>
    <x v="1"/>
    <s v="Yes"/>
    <s v="No"/>
    <s v="No"/>
    <s v="Yes"/>
    <s v="Yes"/>
    <s v="No"/>
    <x v="0"/>
    <s v="Yes"/>
    <x v="1"/>
    <n v="88.3"/>
    <n v="273.75"/>
    <s v="Yes"/>
    <n v="1"/>
    <x v="0"/>
  </r>
  <r>
    <s v="8329-GWVPJ"/>
    <x v="0"/>
    <x v="0"/>
    <s v="Yes"/>
    <s v="Yes"/>
    <n v="50"/>
    <s v="Yes"/>
    <s v="No"/>
    <x v="1"/>
    <s v="No"/>
    <s v="No"/>
    <s v="No"/>
    <s v="No"/>
    <s v="No"/>
    <s v="No"/>
    <x v="0"/>
    <s v="Yes"/>
    <x v="2"/>
    <n v="69.75"/>
    <n v="3557.7"/>
    <s v="No"/>
    <n v="0"/>
    <x v="3"/>
  </r>
  <r>
    <s v="1352-VHKAJ"/>
    <x v="1"/>
    <x v="0"/>
    <s v="Yes"/>
    <s v="Yes"/>
    <n v="27"/>
    <s v="Yes"/>
    <s v="Yes"/>
    <x v="0"/>
    <s v="No"/>
    <s v="No"/>
    <s v="No"/>
    <s v="Yes"/>
    <s v="Yes"/>
    <s v="Yes"/>
    <x v="0"/>
    <s v="No"/>
    <x v="2"/>
    <n v="71.599999999999994"/>
    <n v="1957.1"/>
    <s v="No"/>
    <n v="0"/>
    <x v="1"/>
  </r>
  <r>
    <s v="4145-UQXUQ"/>
    <x v="0"/>
    <x v="1"/>
    <s v="No"/>
    <s v="No"/>
    <n v="8"/>
    <s v="Yes"/>
    <s v="No"/>
    <x v="1"/>
    <s v="No"/>
    <s v="No"/>
    <s v="Yes"/>
    <s v="No"/>
    <s v="Yes"/>
    <s v="Yes"/>
    <x v="0"/>
    <s v="Yes"/>
    <x v="0"/>
    <n v="92.1"/>
    <n v="729.95"/>
    <s v="Yes"/>
    <n v="1"/>
    <x v="0"/>
  </r>
  <r>
    <s v="2632-TACXW"/>
    <x v="0"/>
    <x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65"/>
    <n v="1416.75"/>
    <s v="No"/>
    <n v="0"/>
    <x v="3"/>
  </r>
  <r>
    <s v="8146-QQKZH"/>
    <x v="0"/>
    <x v="0"/>
    <s v="Yes"/>
    <s v="No"/>
    <n v="71"/>
    <s v="Yes"/>
    <s v="No"/>
    <x v="0"/>
    <s v="Yes"/>
    <s v="No"/>
    <s v="Yes"/>
    <s v="Yes"/>
    <s v="Yes"/>
    <s v="Yes"/>
    <x v="2"/>
    <s v="No"/>
    <x v="2"/>
    <n v="81.849999999999994"/>
    <n v="5924.4"/>
    <s v="No"/>
    <n v="0"/>
    <x v="3"/>
  </r>
  <r>
    <s v="1767-CJKBA"/>
    <x v="1"/>
    <x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1697.7"/>
    <s v="No"/>
    <n v="0"/>
    <x v="3"/>
  </r>
  <r>
    <s v="6445-TNRXS"/>
    <x v="1"/>
    <x v="0"/>
    <s v="Yes"/>
    <s v="Yes"/>
    <n v="68"/>
    <s v="Yes"/>
    <s v="Yes"/>
    <x v="1"/>
    <s v="Yes"/>
    <s v="Yes"/>
    <s v="Yes"/>
    <s v="Yes"/>
    <s v="Yes"/>
    <s v="Yes"/>
    <x v="2"/>
    <s v="Yes"/>
    <x v="2"/>
    <n v="114.7"/>
    <n v="7849.85"/>
    <s v="No"/>
    <n v="0"/>
    <x v="3"/>
  </r>
  <r>
    <s v="4581-LNWUM"/>
    <x v="0"/>
    <x v="0"/>
    <s v="No"/>
    <s v="No"/>
    <n v="13"/>
    <s v="No"/>
    <s v="No phone service"/>
    <x v="0"/>
    <s v="No"/>
    <s v="No"/>
    <s v="Yes"/>
    <s v="No"/>
    <s v="Yes"/>
    <s v="Yes"/>
    <x v="0"/>
    <s v="No"/>
    <x v="0"/>
    <n v="49.15"/>
    <n v="649.4"/>
    <s v="No"/>
    <n v="0"/>
    <x v="2"/>
  </r>
  <r>
    <s v="4869-EPIUS"/>
    <x v="1"/>
    <x v="0"/>
    <s v="Yes"/>
    <s v="No"/>
    <n v="56"/>
    <s v="Yes"/>
    <s v="No"/>
    <x v="1"/>
    <s v="No"/>
    <s v="No"/>
    <s v="No"/>
    <s v="No"/>
    <s v="No"/>
    <s v="Yes"/>
    <x v="1"/>
    <s v="Yes"/>
    <x v="0"/>
    <n v="80.900000000000006"/>
    <n v="4557.5"/>
    <s v="No"/>
    <n v="0"/>
    <x v="3"/>
  </r>
  <r>
    <s v="9948-YPTDG"/>
    <x v="1"/>
    <x v="0"/>
    <s v="Yes"/>
    <s v="No"/>
    <n v="38"/>
    <s v="Yes"/>
    <s v="No"/>
    <x v="1"/>
    <s v="Yes"/>
    <s v="Yes"/>
    <s v="No"/>
    <s v="No"/>
    <s v="No"/>
    <s v="No"/>
    <x v="0"/>
    <s v="Yes"/>
    <x v="0"/>
    <n v="79.45"/>
    <n v="3013.05"/>
    <s v="Yes"/>
    <n v="1"/>
    <x v="1"/>
  </r>
  <r>
    <s v="1236-WFCDV"/>
    <x v="1"/>
    <x v="1"/>
    <s v="No"/>
    <s v="No"/>
    <n v="14"/>
    <s v="Yes"/>
    <s v="No"/>
    <x v="1"/>
    <s v="No"/>
    <s v="No"/>
    <s v="No"/>
    <s v="No"/>
    <s v="Yes"/>
    <s v="Yes"/>
    <x v="0"/>
    <s v="No"/>
    <x v="3"/>
    <n v="90.45"/>
    <n v="1266.0999999999999"/>
    <s v="Yes"/>
    <n v="1"/>
    <x v="2"/>
  </r>
  <r>
    <s v="1915-OAKWD"/>
    <x v="0"/>
    <x v="0"/>
    <s v="No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3"/>
    <n v="360.35"/>
    <s v="No"/>
    <n v="0"/>
    <x v="2"/>
  </r>
  <r>
    <s v="7296-PIXQY"/>
    <x v="0"/>
    <x v="0"/>
    <s v="Yes"/>
    <s v="Yes"/>
    <n v="14"/>
    <s v="Yes"/>
    <s v="No"/>
    <x v="1"/>
    <s v="No"/>
    <s v="No"/>
    <s v="No"/>
    <s v="No"/>
    <s v="No"/>
    <s v="No"/>
    <x v="0"/>
    <s v="No"/>
    <x v="0"/>
    <n v="70.2"/>
    <n v="1046.5"/>
    <s v="No"/>
    <n v="0"/>
    <x v="2"/>
  </r>
  <r>
    <s v="4883-QICIH"/>
    <x v="1"/>
    <x v="0"/>
    <s v="Yes"/>
    <s v="Yes"/>
    <n v="32"/>
    <s v="Yes"/>
    <s v="No"/>
    <x v="1"/>
    <s v="No"/>
    <s v="No"/>
    <s v="No"/>
    <s v="No"/>
    <s v="No"/>
    <s v="No"/>
    <x v="0"/>
    <s v="Yes"/>
    <x v="2"/>
    <n v="69.75"/>
    <n v="2347.9"/>
    <s v="Yes"/>
    <n v="1"/>
    <x v="1"/>
  </r>
  <r>
    <s v="3354-OADJP"/>
    <x v="0"/>
    <x v="0"/>
    <s v="No"/>
    <s v="No"/>
    <n v="8"/>
    <s v="Yes"/>
    <s v="No"/>
    <x v="0"/>
    <s v="Yes"/>
    <s v="No"/>
    <s v="No"/>
    <s v="Yes"/>
    <s v="No"/>
    <s v="No"/>
    <x v="1"/>
    <s v="No"/>
    <x v="2"/>
    <n v="54.25"/>
    <n v="447.75"/>
    <s v="No"/>
    <n v="0"/>
    <x v="0"/>
  </r>
  <r>
    <s v="3524-WQDSG"/>
    <x v="0"/>
    <x v="0"/>
    <s v="Yes"/>
    <s v="Yes"/>
    <n v="43"/>
    <s v="Yes"/>
    <s v="Yes"/>
    <x v="1"/>
    <s v="No"/>
    <s v="No"/>
    <s v="Yes"/>
    <s v="No"/>
    <s v="Yes"/>
    <s v="Yes"/>
    <x v="0"/>
    <s v="Yes"/>
    <x v="2"/>
    <n v="99.3"/>
    <n v="4209.95"/>
    <s v="No"/>
    <n v="0"/>
    <x v="1"/>
  </r>
  <r>
    <s v="0810-DHDBD"/>
    <x v="0"/>
    <x v="0"/>
    <s v="No"/>
    <s v="No"/>
    <n v="52"/>
    <s v="Yes"/>
    <s v="Yes"/>
    <x v="0"/>
    <s v="Yes"/>
    <s v="No"/>
    <s v="Yes"/>
    <s v="Yes"/>
    <s v="Yes"/>
    <s v="No"/>
    <x v="1"/>
    <s v="No"/>
    <x v="3"/>
    <n v="74"/>
    <n v="3877.65"/>
    <s v="No"/>
    <n v="0"/>
    <x v="3"/>
  </r>
  <r>
    <s v="4026-SKKHW"/>
    <x v="1"/>
    <x v="0"/>
    <s v="No"/>
    <s v="No"/>
    <n v="3"/>
    <s v="Yes"/>
    <s v="No"/>
    <x v="0"/>
    <s v="No"/>
    <s v="No"/>
    <s v="No"/>
    <s v="Yes"/>
    <s v="No"/>
    <s v="No"/>
    <x v="0"/>
    <s v="Yes"/>
    <x v="1"/>
    <n v="50.25"/>
    <n v="152.30000000000001"/>
    <s v="No"/>
    <n v="0"/>
    <x v="0"/>
  </r>
  <r>
    <s v="2829-HYVZP"/>
    <x v="1"/>
    <x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8"/>
    <n v="572.20000000000005"/>
    <s v="No"/>
    <n v="0"/>
    <x v="1"/>
  </r>
  <r>
    <s v="8329-IBCTI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s v="Yes"/>
    <n v="1"/>
    <x v="0"/>
  </r>
  <r>
    <s v="1271-SJBGZ"/>
    <x v="1"/>
    <x v="1"/>
    <s v="No"/>
    <s v="No"/>
    <n v="12"/>
    <s v="No"/>
    <s v="No phone service"/>
    <x v="0"/>
    <s v="No"/>
    <s v="No"/>
    <s v="Yes"/>
    <s v="Yes"/>
    <s v="No"/>
    <s v="Yes"/>
    <x v="0"/>
    <s v="Yes"/>
    <x v="0"/>
    <n v="43.65"/>
    <n v="526.95000000000005"/>
    <s v="Yes"/>
    <n v="1"/>
    <x v="0"/>
  </r>
  <r>
    <s v="3845-JHAMY"/>
    <x v="0"/>
    <x v="0"/>
    <s v="Yes"/>
    <s v="Yes"/>
    <n v="16"/>
    <s v="No"/>
    <s v="No phone service"/>
    <x v="0"/>
    <s v="No"/>
    <s v="No"/>
    <s v="No"/>
    <s v="No"/>
    <s v="No"/>
    <s v="Yes"/>
    <x v="0"/>
    <s v="Yes"/>
    <x v="3"/>
    <n v="35.5"/>
    <n v="552.70000000000005"/>
    <s v="No"/>
    <n v="0"/>
    <x v="2"/>
  </r>
  <r>
    <s v="7013-PSXHK"/>
    <x v="0"/>
    <x v="0"/>
    <s v="No"/>
    <s v="No"/>
    <n v="40"/>
    <s v="Yes"/>
    <s v="Yes"/>
    <x v="0"/>
    <s v="No"/>
    <s v="No"/>
    <s v="Yes"/>
    <s v="Yes"/>
    <s v="Yes"/>
    <s v="Yes"/>
    <x v="1"/>
    <s v="Yes"/>
    <x v="1"/>
    <n v="80.75"/>
    <n v="3208.65"/>
    <s v="No"/>
    <n v="0"/>
    <x v="1"/>
  </r>
  <r>
    <s v="5669-SRAIP"/>
    <x v="0"/>
    <x v="0"/>
    <s v="No"/>
    <s v="No"/>
    <n v="5"/>
    <s v="No"/>
    <s v="No phone service"/>
    <x v="0"/>
    <s v="No"/>
    <s v="No"/>
    <s v="Yes"/>
    <s v="No"/>
    <s v="No"/>
    <s v="Yes"/>
    <x v="0"/>
    <s v="No"/>
    <x v="0"/>
    <n v="39.5"/>
    <n v="210.75"/>
    <s v="Yes"/>
    <n v="1"/>
    <x v="0"/>
  </r>
  <r>
    <s v="5981-ITEMU"/>
    <x v="1"/>
    <x v="0"/>
    <s v="Yes"/>
    <s v="No"/>
    <n v="40"/>
    <s v="Yes"/>
    <s v="Yes"/>
    <x v="1"/>
    <s v="No"/>
    <s v="No"/>
    <s v="No"/>
    <s v="No"/>
    <s v="Yes"/>
    <s v="Yes"/>
    <x v="0"/>
    <s v="Yes"/>
    <x v="2"/>
    <n v="97.1"/>
    <n v="3706.95"/>
    <s v="Yes"/>
    <n v="1"/>
    <x v="1"/>
  </r>
  <r>
    <s v="3486-NPGST"/>
    <x v="0"/>
    <x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620.75"/>
    <s v="No"/>
    <n v="0"/>
    <x v="1"/>
  </r>
  <r>
    <s v="6941-PMGEP"/>
    <x v="0"/>
    <x v="0"/>
    <s v="No"/>
    <s v="No"/>
    <n v="5"/>
    <s v="Yes"/>
    <s v="No"/>
    <x v="1"/>
    <s v="No"/>
    <s v="No"/>
    <s v="No"/>
    <s v="No"/>
    <s v="No"/>
    <s v="Yes"/>
    <x v="0"/>
    <s v="Yes"/>
    <x v="0"/>
    <n v="80"/>
    <n v="412.5"/>
    <s v="Yes"/>
    <n v="1"/>
    <x v="0"/>
  </r>
  <r>
    <s v="1624-WOIWJ"/>
    <x v="0"/>
    <x v="0"/>
    <s v="No"/>
    <s v="No"/>
    <n v="10"/>
    <s v="Yes"/>
    <s v="No"/>
    <x v="1"/>
    <s v="Yes"/>
    <s v="No"/>
    <s v="No"/>
    <s v="No"/>
    <s v="Yes"/>
    <s v="No"/>
    <x v="0"/>
    <s v="Yes"/>
    <x v="1"/>
    <n v="84.7"/>
    <n v="832.05"/>
    <s v="Yes"/>
    <n v="1"/>
    <x v="0"/>
  </r>
  <r>
    <s v="2074-GKOWZ"/>
    <x v="1"/>
    <x v="0"/>
    <s v="Yes"/>
    <s v="Yes"/>
    <n v="2"/>
    <s v="Yes"/>
    <s v="No"/>
    <x v="1"/>
    <s v="No"/>
    <s v="No"/>
    <s v="No"/>
    <s v="No"/>
    <s v="Yes"/>
    <s v="Yes"/>
    <x v="0"/>
    <s v="Yes"/>
    <x v="2"/>
    <n v="89.55"/>
    <n v="185.55"/>
    <s v="Yes"/>
    <n v="1"/>
    <x v="0"/>
  </r>
  <r>
    <s v="0376-YMCJC"/>
    <x v="1"/>
    <x v="0"/>
    <s v="No"/>
    <s v="No"/>
    <n v="23"/>
    <s v="Yes"/>
    <s v="Yes"/>
    <x v="1"/>
    <s v="No"/>
    <s v="No"/>
    <s v="No"/>
    <s v="Yes"/>
    <s v="Yes"/>
    <s v="No"/>
    <x v="0"/>
    <s v="Yes"/>
    <x v="0"/>
    <n v="90.6"/>
    <n v="1943.2"/>
    <s v="Yes"/>
    <n v="1"/>
    <x v="2"/>
  </r>
  <r>
    <s v="6100-FJZDG"/>
    <x v="1"/>
    <x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05"/>
    <n v="505.9"/>
    <s v="No"/>
    <n v="0"/>
    <x v="1"/>
  </r>
  <r>
    <s v="4829-ZLJTK"/>
    <x v="0"/>
    <x v="1"/>
    <s v="Yes"/>
    <s v="No"/>
    <n v="72"/>
    <s v="Yes"/>
    <s v="Yes"/>
    <x v="1"/>
    <s v="Yes"/>
    <s v="Yes"/>
    <s v="Yes"/>
    <s v="No"/>
    <s v="Yes"/>
    <s v="Yes"/>
    <x v="2"/>
    <s v="Yes"/>
    <x v="0"/>
    <n v="112.4"/>
    <n v="8046.85"/>
    <s v="No"/>
    <n v="0"/>
    <x v="3"/>
  </r>
  <r>
    <s v="1730-VFMWO"/>
    <x v="0"/>
    <x v="0"/>
    <s v="Yes"/>
    <s v="No"/>
    <n v="34"/>
    <s v="Yes"/>
    <s v="No"/>
    <x v="0"/>
    <s v="No"/>
    <s v="No"/>
    <s v="No"/>
    <s v="Yes"/>
    <s v="No"/>
    <s v="No"/>
    <x v="0"/>
    <s v="No"/>
    <x v="2"/>
    <n v="50.2"/>
    <n v="1815.3"/>
    <s v="No"/>
    <n v="0"/>
    <x v="1"/>
  </r>
  <r>
    <s v="7143-BQIBA"/>
    <x v="1"/>
    <x v="0"/>
    <s v="No"/>
    <s v="No"/>
    <n v="10"/>
    <s v="Yes"/>
    <s v="No"/>
    <x v="0"/>
    <s v="Yes"/>
    <s v="No"/>
    <s v="No"/>
    <s v="Yes"/>
    <s v="Yes"/>
    <s v="No"/>
    <x v="0"/>
    <s v="No"/>
    <x v="2"/>
    <n v="62.25"/>
    <n v="612.95000000000005"/>
    <s v="No"/>
    <n v="0"/>
    <x v="0"/>
  </r>
  <r>
    <s v="3800-LYTRK"/>
    <x v="0"/>
    <x v="0"/>
    <s v="No"/>
    <s v="No"/>
    <n v="14"/>
    <s v="Yes"/>
    <s v="No"/>
    <x v="0"/>
    <s v="Yes"/>
    <s v="No"/>
    <s v="No"/>
    <s v="Yes"/>
    <s v="No"/>
    <s v="No"/>
    <x v="1"/>
    <s v="No"/>
    <x v="1"/>
    <n v="55.7"/>
    <n v="795.15"/>
    <s v="No"/>
    <n v="0"/>
    <x v="2"/>
  </r>
  <r>
    <s v="0634-SZPQA"/>
    <x v="0"/>
    <x v="0"/>
    <s v="No"/>
    <s v="No"/>
    <n v="23"/>
    <s v="Yes"/>
    <s v="Yes"/>
    <x v="1"/>
    <s v="Yes"/>
    <s v="No"/>
    <s v="No"/>
    <s v="No"/>
    <s v="Yes"/>
    <s v="No"/>
    <x v="0"/>
    <s v="Yes"/>
    <x v="2"/>
    <n v="90.05"/>
    <n v="2169.8000000000002"/>
    <s v="Yes"/>
    <n v="1"/>
    <x v="2"/>
  </r>
  <r>
    <s v="9646-NMHXE"/>
    <x v="1"/>
    <x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973.1"/>
    <s v="No"/>
    <n v="0"/>
    <x v="1"/>
  </r>
  <r>
    <s v="7030-NJVDP"/>
    <x v="1"/>
    <x v="0"/>
    <s v="Yes"/>
    <s v="No"/>
    <n v="24"/>
    <s v="Yes"/>
    <s v="No"/>
    <x v="1"/>
    <s v="Yes"/>
    <s v="No"/>
    <s v="No"/>
    <s v="Yes"/>
    <s v="No"/>
    <s v="Yes"/>
    <x v="0"/>
    <s v="Yes"/>
    <x v="0"/>
    <n v="89.25"/>
    <n v="2210.1999999999998"/>
    <s v="No"/>
    <n v="0"/>
    <x v="2"/>
  </r>
  <r>
    <s v="5536-RTPWK"/>
    <x v="1"/>
    <x v="0"/>
    <s v="Yes"/>
    <s v="No"/>
    <n v="49"/>
    <s v="Yes"/>
    <s v="Yes"/>
    <x v="1"/>
    <s v="No"/>
    <s v="Yes"/>
    <s v="No"/>
    <s v="No"/>
    <s v="Yes"/>
    <s v="Yes"/>
    <x v="0"/>
    <s v="Yes"/>
    <x v="2"/>
    <n v="99.05"/>
    <n v="4853.75"/>
    <s v="Yes"/>
    <n v="1"/>
    <x v="3"/>
  </r>
  <r>
    <s v="8883-GRDWQ"/>
    <x v="1"/>
    <x v="1"/>
    <s v="No"/>
    <s v="No"/>
    <n v="20"/>
    <s v="Yes"/>
    <s v="No"/>
    <x v="0"/>
    <s v="Yes"/>
    <s v="No"/>
    <s v="No"/>
    <s v="Yes"/>
    <s v="No"/>
    <s v="No"/>
    <x v="1"/>
    <s v="No"/>
    <x v="1"/>
    <n v="54"/>
    <n v="1055.9000000000001"/>
    <s v="No"/>
    <n v="0"/>
    <x v="2"/>
  </r>
  <r>
    <s v="6166-ILMNY"/>
    <x v="0"/>
    <x v="0"/>
    <s v="No"/>
    <s v="No"/>
    <n v="2"/>
    <s v="Yes"/>
    <s v="No"/>
    <x v="1"/>
    <s v="No"/>
    <s v="No"/>
    <s v="No"/>
    <s v="No"/>
    <s v="No"/>
    <s v="No"/>
    <x v="0"/>
    <s v="No"/>
    <x v="2"/>
    <n v="69.75"/>
    <n v="144.55000000000001"/>
    <s v="Yes"/>
    <n v="1"/>
    <x v="0"/>
  </r>
  <r>
    <s v="3097-NNSPB"/>
    <x v="0"/>
    <x v="0"/>
    <s v="No"/>
    <s v="No"/>
    <n v="2"/>
    <s v="Yes"/>
    <s v="No"/>
    <x v="0"/>
    <s v="No"/>
    <s v="Yes"/>
    <s v="No"/>
    <s v="No"/>
    <s v="No"/>
    <s v="No"/>
    <x v="0"/>
    <s v="Yes"/>
    <x v="3"/>
    <n v="49.05"/>
    <n v="91.1"/>
    <s v="Yes"/>
    <n v="1"/>
    <x v="0"/>
  </r>
  <r>
    <s v="7771-ZONAT"/>
    <x v="1"/>
    <x v="0"/>
    <s v="No"/>
    <s v="No"/>
    <n v="22"/>
    <s v="No"/>
    <s v="No phone service"/>
    <x v="0"/>
    <s v="No"/>
    <s v="No"/>
    <s v="Yes"/>
    <s v="Yes"/>
    <s v="Yes"/>
    <s v="Yes"/>
    <x v="2"/>
    <s v="No"/>
    <x v="2"/>
    <n v="56.75"/>
    <n v="1304.8499999999999"/>
    <s v="No"/>
    <n v="0"/>
    <x v="2"/>
  </r>
  <r>
    <s v="0655-RBDUG"/>
    <x v="1"/>
    <x v="0"/>
    <s v="No"/>
    <s v="No"/>
    <n v="7"/>
    <s v="Yes"/>
    <s v="Yes"/>
    <x v="1"/>
    <s v="No"/>
    <s v="No"/>
    <s v="Yes"/>
    <s v="No"/>
    <s v="Yes"/>
    <s v="Yes"/>
    <x v="0"/>
    <s v="Yes"/>
    <x v="2"/>
    <n v="98.05"/>
    <n v="713"/>
    <s v="Yes"/>
    <n v="1"/>
    <x v="0"/>
  </r>
  <r>
    <s v="2111-DWYHN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1.1"/>
    <n v="21.1"/>
    <s v="No"/>
    <n v="0"/>
    <x v="0"/>
  </r>
  <r>
    <s v="4194-WHFCB"/>
    <x v="0"/>
    <x v="0"/>
    <s v="Yes"/>
    <s v="Yes"/>
    <n v="59"/>
    <s v="Yes"/>
    <s v="Yes"/>
    <x v="1"/>
    <s v="No"/>
    <s v="Yes"/>
    <s v="No"/>
    <s v="Yes"/>
    <s v="No"/>
    <s v="Yes"/>
    <x v="0"/>
    <s v="Yes"/>
    <x v="2"/>
    <n v="96.65"/>
    <n v="5580.8"/>
    <s v="No"/>
    <n v="0"/>
    <x v="3"/>
  </r>
  <r>
    <s v="4121-AGSIN"/>
    <x v="0"/>
    <x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5"/>
    <n v="1497.9"/>
    <s v="No"/>
    <n v="0"/>
    <x v="3"/>
  </r>
  <r>
    <s v="4361-BKAXE"/>
    <x v="0"/>
    <x v="0"/>
    <s v="No"/>
    <s v="No"/>
    <n v="41"/>
    <s v="Yes"/>
    <s v="Yes"/>
    <x v="1"/>
    <s v="Yes"/>
    <s v="Yes"/>
    <s v="Yes"/>
    <s v="Yes"/>
    <s v="Yes"/>
    <s v="Yes"/>
    <x v="0"/>
    <s v="Yes"/>
    <x v="2"/>
    <n v="114.5"/>
    <n v="4527.45"/>
    <s v="Yes"/>
    <n v="1"/>
    <x v="1"/>
  </r>
  <r>
    <s v="9845-PEEKO"/>
    <x v="0"/>
    <x v="1"/>
    <s v="No"/>
    <s v="No"/>
    <n v="59"/>
    <s v="Yes"/>
    <s v="Yes"/>
    <x v="1"/>
    <s v="No"/>
    <s v="Yes"/>
    <s v="No"/>
    <s v="No"/>
    <s v="No"/>
    <s v="No"/>
    <x v="2"/>
    <s v="Yes"/>
    <x v="3"/>
    <n v="79.2"/>
    <n v="4590.3500000000004"/>
    <s v="No"/>
    <n v="0"/>
    <x v="3"/>
  </r>
  <r>
    <s v="0455-XFASS"/>
    <x v="0"/>
    <x v="0"/>
    <s v="Yes"/>
    <s v="Yes"/>
    <n v="3"/>
    <s v="Yes"/>
    <s v="No"/>
    <x v="1"/>
    <s v="No"/>
    <s v="No"/>
    <s v="No"/>
    <s v="No"/>
    <s v="No"/>
    <s v="No"/>
    <x v="0"/>
    <s v="Yes"/>
    <x v="0"/>
    <n v="69.55"/>
    <n v="200.2"/>
    <s v="No"/>
    <n v="0"/>
    <x v="0"/>
  </r>
  <r>
    <s v="0301-KOBTQ"/>
    <x v="1"/>
    <x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614.45000000000005"/>
    <s v="No"/>
    <n v="0"/>
    <x v="1"/>
  </r>
  <r>
    <s v="1751-NCDLI"/>
    <x v="1"/>
    <x v="1"/>
    <s v="Yes"/>
    <s v="No"/>
    <n v="46"/>
    <s v="Yes"/>
    <s v="Yes"/>
    <x v="1"/>
    <s v="No"/>
    <s v="No"/>
    <s v="Yes"/>
    <s v="No"/>
    <s v="Yes"/>
    <s v="Yes"/>
    <x v="0"/>
    <s v="Yes"/>
    <x v="0"/>
    <n v="98.85"/>
    <n v="4564.8999999999996"/>
    <s v="No"/>
    <n v="0"/>
    <x v="1"/>
  </r>
  <r>
    <s v="4367-NUYAO"/>
    <x v="1"/>
    <x v="0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0"/>
    <s v="No"/>
    <n v="0"/>
    <x v="0"/>
  </r>
  <r>
    <s v="9878-TNQGW"/>
    <x v="1"/>
    <x v="0"/>
    <s v="No"/>
    <s v="No"/>
    <n v="2"/>
    <s v="Yes"/>
    <s v="No"/>
    <x v="1"/>
    <s v="No"/>
    <s v="No"/>
    <s v="No"/>
    <s v="No"/>
    <s v="No"/>
    <s v="Yes"/>
    <x v="0"/>
    <s v="Yes"/>
    <x v="0"/>
    <n v="80.95"/>
    <n v="171.15"/>
    <s v="Yes"/>
    <n v="1"/>
    <x v="0"/>
  </r>
  <r>
    <s v="9170-ARBTB"/>
    <x v="0"/>
    <x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1012.4"/>
    <s v="No"/>
    <n v="0"/>
    <x v="3"/>
  </r>
  <r>
    <s v="4441-NIHPT"/>
    <x v="0"/>
    <x v="1"/>
    <s v="No"/>
    <s v="No"/>
    <n v="13"/>
    <s v="Yes"/>
    <s v="No"/>
    <x v="1"/>
    <s v="No"/>
    <s v="No"/>
    <s v="Yes"/>
    <s v="No"/>
    <s v="No"/>
    <s v="No"/>
    <x v="0"/>
    <s v="Yes"/>
    <x v="0"/>
    <n v="74.3"/>
    <n v="940.35"/>
    <s v="Yes"/>
    <n v="1"/>
    <x v="2"/>
  </r>
  <r>
    <s v="8999-BOHSE"/>
    <x v="0"/>
    <x v="1"/>
    <s v="No"/>
    <s v="No"/>
    <n v="11"/>
    <s v="Yes"/>
    <s v="No"/>
    <x v="1"/>
    <s v="No"/>
    <s v="No"/>
    <s v="No"/>
    <s v="No"/>
    <s v="Yes"/>
    <s v="Yes"/>
    <x v="0"/>
    <s v="No"/>
    <x v="2"/>
    <n v="89.7"/>
    <n v="1047.7"/>
    <s v="Yes"/>
    <n v="1"/>
    <x v="0"/>
  </r>
  <r>
    <s v="7241-AJHFS"/>
    <x v="1"/>
    <x v="0"/>
    <s v="No"/>
    <s v="No"/>
    <n v="32"/>
    <s v="Yes"/>
    <s v="Yes"/>
    <x v="1"/>
    <s v="Yes"/>
    <s v="No"/>
    <s v="No"/>
    <s v="Yes"/>
    <s v="No"/>
    <s v="No"/>
    <x v="0"/>
    <s v="No"/>
    <x v="2"/>
    <n v="87.65"/>
    <n v="2766.4"/>
    <s v="No"/>
    <n v="0"/>
    <x v="1"/>
  </r>
  <r>
    <s v="7029-RPUAV"/>
    <x v="1"/>
    <x v="1"/>
    <s v="Yes"/>
    <s v="No"/>
    <n v="17"/>
    <s v="Yes"/>
    <s v="Yes"/>
    <x v="1"/>
    <s v="No"/>
    <s v="No"/>
    <s v="Yes"/>
    <s v="No"/>
    <s v="Yes"/>
    <s v="Yes"/>
    <x v="0"/>
    <s v="Yes"/>
    <x v="3"/>
    <n v="100.45"/>
    <n v="1622.45"/>
    <s v="Yes"/>
    <n v="1"/>
    <x v="2"/>
  </r>
  <r>
    <s v="4546-FOKWR"/>
    <x v="0"/>
    <x v="0"/>
    <s v="No"/>
    <s v="No"/>
    <n v="16"/>
    <s v="Yes"/>
    <s v="Yes"/>
    <x v="1"/>
    <s v="No"/>
    <s v="No"/>
    <s v="No"/>
    <s v="No"/>
    <s v="No"/>
    <s v="No"/>
    <x v="0"/>
    <s v="Yes"/>
    <x v="3"/>
    <n v="74.75"/>
    <n v="1129.3499999999999"/>
    <s v="No"/>
    <n v="0"/>
    <x v="2"/>
  </r>
  <r>
    <s v="9036-CSKBW"/>
    <x v="0"/>
    <x v="0"/>
    <s v="No"/>
    <s v="No"/>
    <n v="51"/>
    <s v="Yes"/>
    <s v="Yes"/>
    <x v="1"/>
    <s v="Yes"/>
    <s v="Yes"/>
    <s v="Yes"/>
    <s v="No"/>
    <s v="Yes"/>
    <s v="Yes"/>
    <x v="1"/>
    <s v="No"/>
    <x v="2"/>
    <n v="107.45"/>
    <n v="5680.9"/>
    <s v="No"/>
    <n v="0"/>
    <x v="3"/>
  </r>
  <r>
    <s v="5832-TRLPB"/>
    <x v="1"/>
    <x v="0"/>
    <s v="No"/>
    <s v="No"/>
    <n v="29"/>
    <s v="Yes"/>
    <s v="No"/>
    <x v="0"/>
    <s v="No"/>
    <s v="No"/>
    <s v="Yes"/>
    <s v="Yes"/>
    <s v="Yes"/>
    <s v="Yes"/>
    <x v="1"/>
    <s v="Yes"/>
    <x v="2"/>
    <n v="75.349999999999994"/>
    <n v="2243.9"/>
    <s v="No"/>
    <n v="0"/>
    <x v="1"/>
  </r>
  <r>
    <s v="8590-YFFQO"/>
    <x v="1"/>
    <x v="0"/>
    <s v="Yes"/>
    <s v="No"/>
    <n v="70"/>
    <s v="Yes"/>
    <s v="No"/>
    <x v="0"/>
    <s v="Yes"/>
    <s v="Yes"/>
    <s v="Yes"/>
    <s v="Yes"/>
    <s v="No"/>
    <s v="No"/>
    <x v="2"/>
    <s v="No"/>
    <x v="3"/>
    <n v="64.95"/>
    <n v="4523.25"/>
    <s v="No"/>
    <n v="0"/>
    <x v="3"/>
  </r>
  <r>
    <s v="8659-IOOPU"/>
    <x v="0"/>
    <x v="0"/>
    <s v="Yes"/>
    <s v="Yes"/>
    <n v="71"/>
    <s v="Yes"/>
    <s v="Yes"/>
    <x v="1"/>
    <s v="Yes"/>
    <s v="No"/>
    <s v="Yes"/>
    <s v="Yes"/>
    <s v="No"/>
    <s v="Yes"/>
    <x v="2"/>
    <s v="No"/>
    <x v="0"/>
    <n v="100.45"/>
    <n v="7159.7"/>
    <s v="No"/>
    <n v="0"/>
    <x v="3"/>
  </r>
  <r>
    <s v="1338-CECEE"/>
    <x v="1"/>
    <x v="0"/>
    <s v="Yes"/>
    <s v="Yes"/>
    <n v="41"/>
    <s v="Yes"/>
    <s v="Yes"/>
    <x v="0"/>
    <s v="No"/>
    <s v="Yes"/>
    <s v="Yes"/>
    <s v="No"/>
    <s v="Yes"/>
    <s v="No"/>
    <x v="1"/>
    <s v="No"/>
    <x v="2"/>
    <n v="68.5"/>
    <n v="2839.95"/>
    <s v="No"/>
    <n v="0"/>
    <x v="1"/>
  </r>
  <r>
    <s v="7439-DKZTW"/>
    <x v="1"/>
    <x v="0"/>
    <s v="No"/>
    <s v="No"/>
    <n v="1"/>
    <s v="Yes"/>
    <s v="No"/>
    <x v="1"/>
    <s v="No"/>
    <s v="No"/>
    <s v="No"/>
    <s v="No"/>
    <s v="Yes"/>
    <s v="No"/>
    <x v="0"/>
    <s v="Yes"/>
    <x v="0"/>
    <n v="80.55"/>
    <n v="80.55"/>
    <s v="No"/>
    <n v="0"/>
    <x v="0"/>
  </r>
  <r>
    <s v="4646-QZXTF"/>
    <x v="0"/>
    <x v="0"/>
    <s v="Yes"/>
    <s v="No"/>
    <n v="7"/>
    <s v="Yes"/>
    <s v="No"/>
    <x v="0"/>
    <s v="Yes"/>
    <s v="No"/>
    <s v="Yes"/>
    <s v="Yes"/>
    <s v="Yes"/>
    <s v="Yes"/>
    <x v="0"/>
    <s v="No"/>
    <x v="2"/>
    <n v="81.25"/>
    <n v="580.1"/>
    <s v="No"/>
    <n v="0"/>
    <x v="0"/>
  </r>
  <r>
    <s v="4607-CHPCA"/>
    <x v="1"/>
    <x v="0"/>
    <s v="Yes"/>
    <s v="Yes"/>
    <n v="25"/>
    <s v="Yes"/>
    <s v="No"/>
    <x v="1"/>
    <s v="No"/>
    <s v="No"/>
    <s v="No"/>
    <s v="No"/>
    <s v="Yes"/>
    <s v="Yes"/>
    <x v="1"/>
    <s v="Yes"/>
    <x v="0"/>
    <n v="90.4"/>
    <n v="2178.6"/>
    <s v="Yes"/>
    <n v="1"/>
    <x v="1"/>
  </r>
  <r>
    <s v="9742-XOKTS"/>
    <x v="1"/>
    <x v="0"/>
    <s v="Yes"/>
    <s v="Yes"/>
    <n v="67"/>
    <s v="Yes"/>
    <s v="Yes"/>
    <x v="1"/>
    <s v="Yes"/>
    <s v="Yes"/>
    <s v="No"/>
    <s v="Yes"/>
    <s v="No"/>
    <s v="No"/>
    <x v="1"/>
    <s v="No"/>
    <x v="0"/>
    <n v="89.55"/>
    <n v="6038.55"/>
    <s v="No"/>
    <n v="0"/>
    <x v="3"/>
  </r>
  <r>
    <s v="6921-OZMFH"/>
    <x v="1"/>
    <x v="0"/>
    <s v="Yes"/>
    <s v="Yes"/>
    <n v="5"/>
    <s v="Yes"/>
    <s v="Yes"/>
    <x v="0"/>
    <s v="No"/>
    <s v="No"/>
    <s v="No"/>
    <s v="Yes"/>
    <s v="No"/>
    <s v="No"/>
    <x v="0"/>
    <s v="Yes"/>
    <x v="1"/>
    <n v="55.7"/>
    <n v="259.39999999999998"/>
    <s v="No"/>
    <n v="0"/>
    <x v="0"/>
  </r>
  <r>
    <s v="9578-FOMUK"/>
    <x v="1"/>
    <x v="0"/>
    <s v="No"/>
    <s v="Yes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4.8"/>
    <n v="324.14999999999998"/>
    <s v="No"/>
    <n v="0"/>
    <x v="2"/>
  </r>
  <r>
    <s v="4712-UYOOI"/>
    <x v="0"/>
    <x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417.65"/>
    <s v="No"/>
    <n v="0"/>
    <x v="2"/>
  </r>
  <r>
    <s v="8824-RWFXJ"/>
    <x v="1"/>
    <x v="0"/>
    <s v="Yes"/>
    <s v="Yes"/>
    <n v="3"/>
    <s v="Yes"/>
    <s v="No"/>
    <x v="0"/>
    <s v="No"/>
    <s v="Yes"/>
    <s v="Yes"/>
    <s v="No"/>
    <s v="No"/>
    <s v="No"/>
    <x v="0"/>
    <s v="Yes"/>
    <x v="1"/>
    <n v="56.15"/>
    <n v="168.15"/>
    <s v="Yes"/>
    <n v="1"/>
    <x v="0"/>
  </r>
  <r>
    <s v="7722-CVFXN"/>
    <x v="1"/>
    <x v="0"/>
    <s v="Yes"/>
    <s v="Yes"/>
    <n v="54"/>
    <s v="Yes"/>
    <s v="Yes"/>
    <x v="1"/>
    <s v="No"/>
    <s v="Yes"/>
    <s v="No"/>
    <s v="Yes"/>
    <s v="Yes"/>
    <s v="Yes"/>
    <x v="1"/>
    <s v="Yes"/>
    <x v="0"/>
    <n v="105.2"/>
    <n v="5637.85"/>
    <s v="No"/>
    <n v="0"/>
    <x v="3"/>
  </r>
  <r>
    <s v="8717-VCTXJ"/>
    <x v="1"/>
    <x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5"/>
    <n v="839.4"/>
    <s v="No"/>
    <n v="0"/>
    <x v="1"/>
  </r>
  <r>
    <s v="7363-QTBIW"/>
    <x v="0"/>
    <x v="0"/>
    <s v="Yes"/>
    <s v="No"/>
    <n v="9"/>
    <s v="Yes"/>
    <s v="No"/>
    <x v="1"/>
    <s v="No"/>
    <s v="No"/>
    <s v="No"/>
    <s v="No"/>
    <s v="No"/>
    <s v="Yes"/>
    <x v="0"/>
    <s v="Yes"/>
    <x v="0"/>
    <n v="79.75"/>
    <n v="769.1"/>
    <s v="No"/>
    <n v="0"/>
    <x v="0"/>
  </r>
  <r>
    <s v="4159-NAAIX"/>
    <x v="0"/>
    <x v="0"/>
    <s v="No"/>
    <s v="No"/>
    <n v="63"/>
    <s v="Yes"/>
    <s v="Yes"/>
    <x v="1"/>
    <s v="No"/>
    <s v="Yes"/>
    <s v="No"/>
    <s v="No"/>
    <s v="Yes"/>
    <s v="Yes"/>
    <x v="2"/>
    <s v="No"/>
    <x v="2"/>
    <n v="97.45"/>
    <n v="6253"/>
    <s v="No"/>
    <n v="0"/>
    <x v="3"/>
  </r>
  <r>
    <s v="0971-QIFJK"/>
    <x v="0"/>
    <x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25"/>
    <n v="1641.8"/>
    <s v="No"/>
    <n v="0"/>
    <x v="3"/>
  </r>
  <r>
    <s v="9397-TZSHA"/>
    <x v="0"/>
    <x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6"/>
    <n v="1678.05"/>
    <s v="No"/>
    <n v="0"/>
    <x v="3"/>
  </r>
  <r>
    <s v="3391-JSQEW"/>
    <x v="1"/>
    <x v="0"/>
    <s v="Yes"/>
    <s v="No"/>
    <n v="40"/>
    <s v="Yes"/>
    <s v="No"/>
    <x v="0"/>
    <s v="No"/>
    <s v="Yes"/>
    <s v="No"/>
    <s v="No"/>
    <s v="No"/>
    <s v="No"/>
    <x v="0"/>
    <s v="Yes"/>
    <x v="1"/>
    <n v="50.15"/>
    <n v="2058.5"/>
    <s v="No"/>
    <n v="0"/>
    <x v="1"/>
  </r>
  <r>
    <s v="0343-QLUZP"/>
    <x v="1"/>
    <x v="0"/>
    <s v="No"/>
    <s v="No"/>
    <n v="60"/>
    <s v="No"/>
    <s v="No phone service"/>
    <x v="0"/>
    <s v="Yes"/>
    <s v="Yes"/>
    <s v="Yes"/>
    <s v="No"/>
    <s v="No"/>
    <s v="No"/>
    <x v="2"/>
    <s v="No"/>
    <x v="2"/>
    <n v="39.6"/>
    <n v="2424.5"/>
    <s v="No"/>
    <n v="0"/>
    <x v="3"/>
  </r>
  <r>
    <s v="9763-PDTKK"/>
    <x v="0"/>
    <x v="0"/>
    <s v="No"/>
    <s v="No"/>
    <n v="4"/>
    <s v="Yes"/>
    <s v="No"/>
    <x v="1"/>
    <s v="Yes"/>
    <s v="No"/>
    <s v="Yes"/>
    <s v="Yes"/>
    <s v="No"/>
    <s v="Yes"/>
    <x v="0"/>
    <s v="Yes"/>
    <x v="2"/>
    <n v="94.4"/>
    <n v="387.2"/>
    <s v="Yes"/>
    <n v="1"/>
    <x v="0"/>
  </r>
  <r>
    <s v="2176-LVPNX"/>
    <x v="0"/>
    <x v="1"/>
    <s v="No"/>
    <s v="No"/>
    <n v="71"/>
    <s v="Yes"/>
    <s v="Yes"/>
    <x v="0"/>
    <s v="Yes"/>
    <s v="Yes"/>
    <s v="Yes"/>
    <s v="Yes"/>
    <s v="Yes"/>
    <s v="Yes"/>
    <x v="2"/>
    <s v="No"/>
    <x v="1"/>
    <n v="89.85"/>
    <n v="6293.45"/>
    <s v="No"/>
    <n v="0"/>
    <x v="3"/>
  </r>
  <r>
    <s v="7627-JKIAZ"/>
    <x v="0"/>
    <x v="0"/>
    <s v="Yes"/>
    <s v="No"/>
    <n v="37"/>
    <s v="Yes"/>
    <s v="Yes"/>
    <x v="1"/>
    <s v="No"/>
    <s v="No"/>
    <s v="Yes"/>
    <s v="No"/>
    <s v="No"/>
    <s v="No"/>
    <x v="0"/>
    <s v="Yes"/>
    <x v="3"/>
    <n v="78.95"/>
    <n v="2839.65"/>
    <s v="Yes"/>
    <n v="1"/>
    <x v="1"/>
  </r>
  <r>
    <s v="3312-UUMZW"/>
    <x v="1"/>
    <x v="0"/>
    <s v="Yes"/>
    <s v="No"/>
    <n v="32"/>
    <s v="Yes"/>
    <s v="Yes"/>
    <x v="1"/>
    <s v="No"/>
    <s v="Yes"/>
    <s v="No"/>
    <s v="No"/>
    <s v="Yes"/>
    <s v="Yes"/>
    <x v="0"/>
    <s v="Yes"/>
    <x v="3"/>
    <n v="98.85"/>
    <n v="3145.9"/>
    <s v="No"/>
    <n v="0"/>
    <x v="1"/>
  </r>
  <r>
    <s v="1271-UODNO"/>
    <x v="1"/>
    <x v="0"/>
    <s v="No"/>
    <s v="No"/>
    <n v="39"/>
    <s v="Yes"/>
    <s v="Yes"/>
    <x v="0"/>
    <s v="No"/>
    <s v="No"/>
    <s v="No"/>
    <s v="Yes"/>
    <s v="No"/>
    <s v="No"/>
    <x v="2"/>
    <s v="Yes"/>
    <x v="3"/>
    <n v="53.85"/>
    <n v="2200.6999999999998"/>
    <s v="No"/>
    <n v="0"/>
    <x v="1"/>
  </r>
  <r>
    <s v="8461-EFQYM"/>
    <x v="0"/>
    <x v="0"/>
    <s v="No"/>
    <s v="No"/>
    <n v="38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4.25"/>
    <n v="914.4"/>
    <s v="No"/>
    <n v="0"/>
    <x v="1"/>
  </r>
  <r>
    <s v="6900-RBKER"/>
    <x v="1"/>
    <x v="0"/>
    <s v="No"/>
    <s v="No"/>
    <n v="52"/>
    <s v="Yes"/>
    <s v="Yes"/>
    <x v="1"/>
    <s v="No"/>
    <s v="No"/>
    <s v="Yes"/>
    <s v="No"/>
    <s v="No"/>
    <s v="Yes"/>
    <x v="2"/>
    <s v="Yes"/>
    <x v="3"/>
    <n v="89.45"/>
    <n v="4577.75"/>
    <s v="No"/>
    <n v="0"/>
    <x v="3"/>
  </r>
  <r>
    <s v="6891-JPYFF"/>
    <x v="0"/>
    <x v="0"/>
    <s v="Yes"/>
    <s v="Yes"/>
    <n v="48"/>
    <s v="Yes"/>
    <s v="Yes"/>
    <x v="1"/>
    <s v="Yes"/>
    <s v="Yes"/>
    <s v="No"/>
    <s v="No"/>
    <s v="Yes"/>
    <s v="Yes"/>
    <x v="0"/>
    <s v="Yes"/>
    <x v="3"/>
    <n v="105.25"/>
    <n v="4997.5"/>
    <s v="No"/>
    <n v="0"/>
    <x v="1"/>
  </r>
  <r>
    <s v="1459-QNFQT"/>
    <x v="1"/>
    <x v="0"/>
    <s v="Yes"/>
    <s v="Yes"/>
    <n v="70"/>
    <s v="No"/>
    <s v="No phone service"/>
    <x v="0"/>
    <s v="Yes"/>
    <s v="No"/>
    <s v="Yes"/>
    <s v="Yes"/>
    <s v="Yes"/>
    <s v="Yes"/>
    <x v="2"/>
    <s v="No"/>
    <x v="2"/>
    <n v="59.5"/>
    <n v="4144.8"/>
    <s v="No"/>
    <n v="0"/>
    <x v="3"/>
  </r>
  <r>
    <s v="1047-NNCBF"/>
    <x v="1"/>
    <x v="0"/>
    <s v="No"/>
    <s v="No"/>
    <n v="20"/>
    <s v="Yes"/>
    <s v="No"/>
    <x v="1"/>
    <s v="No"/>
    <s v="No"/>
    <s v="No"/>
    <s v="No"/>
    <s v="No"/>
    <s v="No"/>
    <x v="0"/>
    <s v="No"/>
    <x v="3"/>
    <n v="70.55"/>
    <n v="1493.55"/>
    <s v="No"/>
    <n v="0"/>
    <x v="2"/>
  </r>
  <r>
    <s v="3696-XRIEN"/>
    <x v="0"/>
    <x v="0"/>
    <s v="No"/>
    <s v="No"/>
    <n v="50"/>
    <s v="Yes"/>
    <s v="Yes"/>
    <x v="0"/>
    <s v="Yes"/>
    <s v="No"/>
    <s v="Yes"/>
    <s v="Yes"/>
    <s v="Yes"/>
    <s v="Yes"/>
    <x v="1"/>
    <s v="Yes"/>
    <x v="3"/>
    <n v="82.5"/>
    <n v="4179.1000000000004"/>
    <s v="No"/>
    <n v="0"/>
    <x v="3"/>
  </r>
  <r>
    <s v="4081-DYXAV"/>
    <x v="0"/>
    <x v="0"/>
    <s v="No"/>
    <s v="No"/>
    <n v="19"/>
    <s v="No"/>
    <s v="No phone service"/>
    <x v="0"/>
    <s v="No"/>
    <s v="No"/>
    <s v="No"/>
    <s v="No"/>
    <s v="Yes"/>
    <s v="Yes"/>
    <x v="1"/>
    <s v="Yes"/>
    <x v="3"/>
    <n v="44.85"/>
    <n v="893.55"/>
    <s v="Yes"/>
    <n v="1"/>
    <x v="2"/>
  </r>
  <r>
    <s v="0074-HDKDG"/>
    <x v="1"/>
    <x v="0"/>
    <s v="Yes"/>
    <s v="Yes"/>
    <n v="25"/>
    <s v="Yes"/>
    <s v="No"/>
    <x v="0"/>
    <s v="Yes"/>
    <s v="Yes"/>
    <s v="Yes"/>
    <s v="No"/>
    <s v="No"/>
    <s v="No"/>
    <x v="1"/>
    <s v="Yes"/>
    <x v="2"/>
    <n v="61.6"/>
    <n v="1611"/>
    <s v="No"/>
    <n v="0"/>
    <x v="1"/>
  </r>
  <r>
    <s v="8791-GFXLZ"/>
    <x v="1"/>
    <x v="0"/>
    <s v="No"/>
    <s v="No"/>
    <n v="12"/>
    <s v="Yes"/>
    <s v="No"/>
    <x v="0"/>
    <s v="No"/>
    <s v="Yes"/>
    <s v="No"/>
    <s v="No"/>
    <s v="No"/>
    <s v="No"/>
    <x v="0"/>
    <s v="Yes"/>
    <x v="2"/>
    <n v="49.05"/>
    <n v="593.04999999999995"/>
    <s v="No"/>
    <n v="0"/>
    <x v="0"/>
  </r>
  <r>
    <s v="8111-SLLHI"/>
    <x v="1"/>
    <x v="1"/>
    <s v="Yes"/>
    <s v="No"/>
    <n v="39"/>
    <s v="Yes"/>
    <s v="Yes"/>
    <x v="1"/>
    <s v="No"/>
    <s v="Yes"/>
    <s v="Yes"/>
    <s v="No"/>
    <s v="Yes"/>
    <s v="Yes"/>
    <x v="0"/>
    <s v="Yes"/>
    <x v="0"/>
    <n v="105.65"/>
    <n v="4284.8"/>
    <s v="Yes"/>
    <n v="1"/>
    <x v="1"/>
  </r>
  <r>
    <s v="0927-LCSMG"/>
    <x v="1"/>
    <x v="0"/>
    <s v="No"/>
    <s v="No"/>
    <n v="7"/>
    <s v="Yes"/>
    <s v="No"/>
    <x v="1"/>
    <s v="No"/>
    <s v="No"/>
    <s v="Yes"/>
    <s v="No"/>
    <s v="No"/>
    <s v="No"/>
    <x v="0"/>
    <s v="No"/>
    <x v="1"/>
    <n v="74.650000000000006"/>
    <n v="544.54999999999995"/>
    <s v="Yes"/>
    <n v="1"/>
    <x v="0"/>
  </r>
  <r>
    <s v="9330-DHBFL"/>
    <x v="0"/>
    <x v="0"/>
    <s v="Yes"/>
    <s v="Yes"/>
    <n v="23"/>
    <s v="Yes"/>
    <s v="No"/>
    <x v="0"/>
    <s v="Yes"/>
    <s v="Yes"/>
    <s v="Yes"/>
    <s v="Yes"/>
    <s v="No"/>
    <s v="No"/>
    <x v="1"/>
    <s v="Yes"/>
    <x v="1"/>
    <n v="66.25"/>
    <n v="1533.8"/>
    <s v="No"/>
    <n v="0"/>
    <x v="2"/>
  </r>
  <r>
    <s v="0098-BOWSO"/>
    <x v="1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529.79999999999995"/>
    <s v="No"/>
    <n v="0"/>
    <x v="1"/>
  </r>
  <r>
    <s v="3452-ABWRL"/>
    <x v="1"/>
    <x v="1"/>
    <s v="No"/>
    <s v="No"/>
    <n v="47"/>
    <s v="Yes"/>
    <s v="Yes"/>
    <x v="1"/>
    <s v="No"/>
    <s v="No"/>
    <s v="No"/>
    <s v="No"/>
    <s v="Yes"/>
    <s v="No"/>
    <x v="0"/>
    <s v="Yes"/>
    <x v="3"/>
    <n v="86.05"/>
    <n v="3865.6"/>
    <s v="No"/>
    <n v="0"/>
    <x v="1"/>
  </r>
  <r>
    <s v="5859-HZYLF"/>
    <x v="1"/>
    <x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149999999999999"/>
    <n v="515.75"/>
    <s v="No"/>
    <n v="0"/>
    <x v="1"/>
  </r>
  <r>
    <s v="8257-RZAHR"/>
    <x v="0"/>
    <x v="0"/>
    <s v="Yes"/>
    <s v="No"/>
    <n v="14"/>
    <s v="Yes"/>
    <s v="Yes"/>
    <x v="0"/>
    <s v="Yes"/>
    <s v="No"/>
    <s v="No"/>
    <s v="No"/>
    <s v="Yes"/>
    <s v="No"/>
    <x v="0"/>
    <s v="Yes"/>
    <x v="2"/>
    <n v="64.7"/>
    <n v="941"/>
    <s v="Yes"/>
    <n v="1"/>
    <x v="2"/>
  </r>
  <r>
    <s v="5293-WXJAK"/>
    <x v="0"/>
    <x v="1"/>
    <s v="Yes"/>
    <s v="No"/>
    <n v="11"/>
    <s v="Yes"/>
    <s v="Yes"/>
    <x v="1"/>
    <s v="No"/>
    <s v="No"/>
    <s v="Yes"/>
    <s v="Yes"/>
    <s v="Yes"/>
    <s v="Yes"/>
    <x v="0"/>
    <s v="Yes"/>
    <x v="2"/>
    <n v="104.05"/>
    <n v="1133.6500000000001"/>
    <s v="Yes"/>
    <n v="1"/>
    <x v="0"/>
  </r>
  <r>
    <s v="3156-QLHBO"/>
    <x v="1"/>
    <x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48.35"/>
    <s v="No"/>
    <n v="0"/>
    <x v="0"/>
  </r>
  <r>
    <s v="2208-NQBCT"/>
    <x v="0"/>
    <x v="0"/>
    <s v="Yes"/>
    <s v="Yes"/>
    <n v="26"/>
    <s v="Yes"/>
    <s v="No"/>
    <x v="1"/>
    <s v="Yes"/>
    <s v="Yes"/>
    <s v="No"/>
    <s v="No"/>
    <s v="No"/>
    <s v="No"/>
    <x v="0"/>
    <s v="No"/>
    <x v="0"/>
    <n v="81.95"/>
    <n v="2070.0500000000002"/>
    <s v="No"/>
    <n v="0"/>
    <x v="1"/>
  </r>
  <r>
    <s v="1779-PWPMG"/>
    <x v="0"/>
    <x v="1"/>
    <s v="Yes"/>
    <s v="No"/>
    <n v="72"/>
    <s v="Yes"/>
    <s v="Yes"/>
    <x v="1"/>
    <s v="Yes"/>
    <s v="Yes"/>
    <s v="Yes"/>
    <s v="Yes"/>
    <s v="Yes"/>
    <s v="Yes"/>
    <x v="2"/>
    <s v="Yes"/>
    <x v="2"/>
    <n v="114.65"/>
    <n v="8333.9500000000007"/>
    <s v="No"/>
    <n v="0"/>
    <x v="3"/>
  </r>
  <r>
    <s v="6621-NRZAK"/>
    <x v="0"/>
    <x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1209.25"/>
    <s v="No"/>
    <n v="0"/>
    <x v="3"/>
  </r>
  <r>
    <s v="0831-JNISG"/>
    <x v="1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"/>
    <n v="1396.25"/>
    <s v="No"/>
    <n v="0"/>
    <x v="3"/>
  </r>
  <r>
    <s v="0774-IFUVM"/>
    <x v="1"/>
    <x v="0"/>
    <s v="Yes"/>
    <s v="Yes"/>
    <n v="11"/>
    <s v="Yes"/>
    <s v="Yes"/>
    <x v="0"/>
    <s v="Yes"/>
    <s v="No"/>
    <s v="No"/>
    <s v="No"/>
    <s v="Yes"/>
    <s v="No"/>
    <x v="0"/>
    <s v="Yes"/>
    <x v="2"/>
    <n v="65.150000000000006"/>
    <n v="723.35"/>
    <s v="No"/>
    <n v="0"/>
    <x v="0"/>
  </r>
  <r>
    <s v="3082-WQRVY"/>
    <x v="1"/>
    <x v="1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28.65"/>
    <s v="No"/>
    <n v="0"/>
    <x v="2"/>
  </r>
  <r>
    <s v="9553-DLCLU"/>
    <x v="0"/>
    <x v="0"/>
    <s v="No"/>
    <s v="Yes"/>
    <n v="13"/>
    <s v="Yes"/>
    <s v="Yes"/>
    <x v="0"/>
    <s v="Yes"/>
    <s v="Yes"/>
    <s v="Yes"/>
    <s v="Yes"/>
    <s v="Yes"/>
    <s v="Yes"/>
    <x v="2"/>
    <s v="No"/>
    <x v="3"/>
    <n v="88.95"/>
    <n v="1161.75"/>
    <s v="No"/>
    <n v="0"/>
    <x v="2"/>
  </r>
  <r>
    <s v="1641-BYBTK"/>
    <x v="1"/>
    <x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98.35"/>
    <s v="No"/>
    <n v="0"/>
    <x v="0"/>
  </r>
  <r>
    <s v="2460-NGXBJ"/>
    <x v="1"/>
    <x v="1"/>
    <s v="Yes"/>
    <s v="Yes"/>
    <n v="11"/>
    <s v="Yes"/>
    <s v="Yes"/>
    <x v="1"/>
    <s v="No"/>
    <s v="No"/>
    <s v="No"/>
    <s v="No"/>
    <s v="No"/>
    <s v="No"/>
    <x v="0"/>
    <s v="Yes"/>
    <x v="3"/>
    <n v="75.2"/>
    <n v="775.3"/>
    <s v="No"/>
    <n v="0"/>
    <x v="0"/>
  </r>
  <r>
    <s v="2446-ZKVAF"/>
    <x v="1"/>
    <x v="0"/>
    <s v="Yes"/>
    <s v="No"/>
    <n v="18"/>
    <s v="Yes"/>
    <s v="Yes"/>
    <x v="0"/>
    <s v="No"/>
    <s v="Yes"/>
    <s v="No"/>
    <s v="No"/>
    <s v="No"/>
    <s v="No"/>
    <x v="0"/>
    <s v="No"/>
    <x v="3"/>
    <n v="56.8"/>
    <n v="1074.6500000000001"/>
    <s v="No"/>
    <n v="0"/>
    <x v="2"/>
  </r>
  <r>
    <s v="0841-NULXI"/>
    <x v="1"/>
    <x v="0"/>
    <s v="No"/>
    <s v="No"/>
    <n v="1"/>
    <s v="No"/>
    <s v="No phone service"/>
    <x v="0"/>
    <s v="No"/>
    <s v="No"/>
    <s v="No"/>
    <s v="No"/>
    <s v="No"/>
    <s v="Yes"/>
    <x v="0"/>
    <s v="Yes"/>
    <x v="0"/>
    <n v="35.549999999999997"/>
    <n v="35.549999999999997"/>
    <s v="Yes"/>
    <n v="1"/>
    <x v="0"/>
  </r>
  <r>
    <s v="3522-CDKHF"/>
    <x v="0"/>
    <x v="0"/>
    <s v="Yes"/>
    <s v="No"/>
    <n v="32"/>
    <s v="Yes"/>
    <s v="No"/>
    <x v="1"/>
    <s v="Yes"/>
    <s v="No"/>
    <s v="No"/>
    <s v="No"/>
    <s v="No"/>
    <s v="No"/>
    <x v="0"/>
    <s v="Yes"/>
    <x v="2"/>
    <n v="75.5"/>
    <n v="2324.6999999999998"/>
    <s v="No"/>
    <n v="0"/>
    <x v="1"/>
  </r>
  <r>
    <s v="1430-SFQSA"/>
    <x v="1"/>
    <x v="0"/>
    <s v="No"/>
    <s v="No"/>
    <n v="29"/>
    <s v="No"/>
    <s v="No phone service"/>
    <x v="0"/>
    <s v="Yes"/>
    <s v="No"/>
    <s v="No"/>
    <s v="Yes"/>
    <s v="No"/>
    <s v="No"/>
    <x v="1"/>
    <s v="No"/>
    <x v="1"/>
    <n v="35.6"/>
    <n v="1072.5999999999999"/>
    <s v="No"/>
    <n v="0"/>
    <x v="1"/>
  </r>
  <r>
    <s v="0411-EZJZE"/>
    <x v="0"/>
    <x v="0"/>
    <s v="No"/>
    <s v="No"/>
    <n v="3"/>
    <s v="Yes"/>
    <s v="Yes"/>
    <x v="0"/>
    <s v="No"/>
    <s v="No"/>
    <s v="No"/>
    <s v="No"/>
    <s v="Yes"/>
    <s v="No"/>
    <x v="0"/>
    <s v="Yes"/>
    <x v="0"/>
    <n v="60.25"/>
    <n v="170.5"/>
    <s v="No"/>
    <n v="0"/>
    <x v="0"/>
  </r>
  <r>
    <s v="7851-WZEKY"/>
    <x v="0"/>
    <x v="0"/>
    <s v="No"/>
    <s v="No"/>
    <n v="2"/>
    <s v="Yes"/>
    <s v="Yes"/>
    <x v="1"/>
    <s v="No"/>
    <s v="No"/>
    <s v="No"/>
    <s v="No"/>
    <s v="Yes"/>
    <s v="Yes"/>
    <x v="0"/>
    <s v="Yes"/>
    <x v="0"/>
    <n v="95.15"/>
    <n v="196.9"/>
    <s v="Yes"/>
    <n v="1"/>
    <x v="0"/>
  </r>
  <r>
    <s v="8844-TONUD"/>
    <x v="1"/>
    <x v="0"/>
    <s v="Yes"/>
    <s v="Yes"/>
    <n v="13"/>
    <s v="Yes"/>
    <s v="No"/>
    <x v="1"/>
    <s v="No"/>
    <s v="No"/>
    <s v="Yes"/>
    <s v="No"/>
    <s v="Yes"/>
    <s v="Yes"/>
    <x v="0"/>
    <s v="Yes"/>
    <x v="1"/>
    <n v="96.65"/>
    <n v="1162.8499999999999"/>
    <s v="Yes"/>
    <n v="1"/>
    <x v="2"/>
  </r>
  <r>
    <s v="8807-ARQET"/>
    <x v="0"/>
    <x v="0"/>
    <s v="No"/>
    <s v="No"/>
    <n v="41"/>
    <s v="No"/>
    <s v="No phone service"/>
    <x v="0"/>
    <s v="No"/>
    <s v="Yes"/>
    <s v="No"/>
    <s v="No"/>
    <s v="No"/>
    <s v="Yes"/>
    <x v="0"/>
    <s v="Yes"/>
    <x v="0"/>
    <n v="40.35"/>
    <n v="1677.85"/>
    <s v="No"/>
    <n v="0"/>
    <x v="1"/>
  </r>
  <r>
    <s v="8992-CEUEN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8.850000000000001"/>
    <n v="18.850000000000001"/>
    <s v="No"/>
    <n v="0"/>
    <x v="0"/>
  </r>
  <r>
    <s v="4320-QMLLA"/>
    <x v="1"/>
    <x v="0"/>
    <s v="No"/>
    <s v="No"/>
    <n v="7"/>
    <s v="Yes"/>
    <s v="No"/>
    <x v="0"/>
    <s v="No"/>
    <s v="No"/>
    <s v="No"/>
    <s v="No"/>
    <s v="Yes"/>
    <s v="No"/>
    <x v="0"/>
    <s v="No"/>
    <x v="1"/>
    <n v="54.85"/>
    <n v="370.4"/>
    <s v="No"/>
    <n v="0"/>
    <x v="0"/>
  </r>
  <r>
    <s v="8777-PVYGU"/>
    <x v="0"/>
    <x v="0"/>
    <s v="Yes"/>
    <s v="No"/>
    <n v="52"/>
    <s v="Yes"/>
    <s v="No"/>
    <x v="0"/>
    <s v="Yes"/>
    <s v="No"/>
    <s v="Yes"/>
    <s v="No"/>
    <s v="Yes"/>
    <s v="No"/>
    <x v="1"/>
    <s v="Yes"/>
    <x v="1"/>
    <n v="64.3"/>
    <n v="3410.6"/>
    <s v="No"/>
    <n v="0"/>
    <x v="3"/>
  </r>
  <r>
    <s v="8292-ITGYJ"/>
    <x v="0"/>
    <x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65"/>
    <n v="1138.8"/>
    <s v="No"/>
    <n v="0"/>
    <x v="1"/>
  </r>
  <r>
    <s v="6870-ZWMNX"/>
    <x v="1"/>
    <x v="0"/>
    <s v="Yes"/>
    <s v="No"/>
    <n v="70"/>
    <s v="Yes"/>
    <s v="Yes"/>
    <x v="0"/>
    <s v="No"/>
    <s v="Yes"/>
    <s v="Yes"/>
    <s v="Yes"/>
    <s v="Yes"/>
    <s v="No"/>
    <x v="2"/>
    <s v="No"/>
    <x v="3"/>
    <n v="76.099999999999994"/>
    <n v="5264.25"/>
    <s v="No"/>
    <n v="0"/>
    <x v="3"/>
  </r>
  <r>
    <s v="0621-CXBKL"/>
    <x v="0"/>
    <x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7"/>
    <n v="1005.7"/>
    <s v="No"/>
    <n v="0"/>
    <x v="3"/>
  </r>
  <r>
    <s v="5268-DSMNQ"/>
    <x v="0"/>
    <x v="1"/>
    <s v="Yes"/>
    <s v="No"/>
    <n v="62"/>
    <s v="Yes"/>
    <s v="Yes"/>
    <x v="1"/>
    <s v="No"/>
    <s v="Yes"/>
    <s v="Yes"/>
    <s v="No"/>
    <s v="Yes"/>
    <s v="No"/>
    <x v="1"/>
    <s v="Yes"/>
    <x v="3"/>
    <n v="97.95"/>
    <n v="5936.55"/>
    <s v="No"/>
    <n v="0"/>
    <x v="3"/>
  </r>
  <r>
    <s v="5334-JLAXU"/>
    <x v="0"/>
    <x v="0"/>
    <s v="Yes"/>
    <s v="No"/>
    <n v="60"/>
    <s v="Yes"/>
    <s v="Yes"/>
    <x v="1"/>
    <s v="Yes"/>
    <s v="Yes"/>
    <s v="No"/>
    <s v="No"/>
    <s v="No"/>
    <s v="Yes"/>
    <x v="0"/>
    <s v="Yes"/>
    <x v="3"/>
    <n v="94.1"/>
    <n v="5475.9"/>
    <s v="No"/>
    <n v="0"/>
    <x v="3"/>
  </r>
  <r>
    <s v="4086-YQSNZ"/>
    <x v="0"/>
    <x v="1"/>
    <s v="Yes"/>
    <s v="No"/>
    <n v="3"/>
    <s v="Yes"/>
    <s v="No"/>
    <x v="1"/>
    <s v="No"/>
    <s v="No"/>
    <s v="No"/>
    <s v="No"/>
    <s v="Yes"/>
    <s v="No"/>
    <x v="0"/>
    <s v="Yes"/>
    <x v="0"/>
    <n v="80.400000000000006"/>
    <n v="224.05"/>
    <s v="Yes"/>
    <n v="1"/>
    <x v="0"/>
  </r>
  <r>
    <s v="6242-MBHPK"/>
    <x v="0"/>
    <x v="1"/>
    <s v="Yes"/>
    <s v="No"/>
    <n v="23"/>
    <s v="Yes"/>
    <s v="No"/>
    <x v="1"/>
    <s v="Yes"/>
    <s v="No"/>
    <s v="No"/>
    <s v="No"/>
    <s v="Yes"/>
    <s v="Yes"/>
    <x v="0"/>
    <s v="Yes"/>
    <x v="0"/>
    <n v="95.1"/>
    <n v="2326.0500000000002"/>
    <s v="No"/>
    <n v="0"/>
    <x v="2"/>
  </r>
  <r>
    <s v="5868-CZJDR"/>
    <x v="1"/>
    <x v="0"/>
    <s v="No"/>
    <s v="Yes"/>
    <n v="1"/>
    <s v="No"/>
    <s v="No phone service"/>
    <x v="0"/>
    <s v="No"/>
    <s v="Yes"/>
    <s v="No"/>
    <s v="No"/>
    <s v="No"/>
    <s v="No"/>
    <x v="0"/>
    <s v="Yes"/>
    <x v="1"/>
    <n v="31.35"/>
    <n v="31.35"/>
    <s v="Yes"/>
    <n v="1"/>
    <x v="0"/>
  </r>
  <r>
    <s v="9359-UGBTK"/>
    <x v="0"/>
    <x v="0"/>
    <s v="No"/>
    <s v="No"/>
    <n v="67"/>
    <s v="Yes"/>
    <s v="No"/>
    <x v="0"/>
    <s v="Yes"/>
    <s v="No"/>
    <s v="Yes"/>
    <s v="Yes"/>
    <s v="No"/>
    <s v="Yes"/>
    <x v="1"/>
    <s v="Yes"/>
    <x v="2"/>
    <n v="72.349999999999994"/>
    <n v="4991.5"/>
    <s v="No"/>
    <n v="0"/>
    <x v="3"/>
  </r>
  <r>
    <s v="0135-NMXAP"/>
    <x v="0"/>
    <x v="0"/>
    <s v="No"/>
    <s v="No"/>
    <n v="12"/>
    <s v="Yes"/>
    <s v="Yes"/>
    <x v="1"/>
    <s v="No"/>
    <s v="Yes"/>
    <s v="No"/>
    <s v="No"/>
    <s v="Yes"/>
    <s v="No"/>
    <x v="0"/>
    <s v="Yes"/>
    <x v="2"/>
    <n v="89.75"/>
    <n v="1052.4000000000001"/>
    <s v="Yes"/>
    <n v="1"/>
    <x v="0"/>
  </r>
  <r>
    <s v="4782-OSFXZ"/>
    <x v="0"/>
    <x v="1"/>
    <s v="Yes"/>
    <s v="No"/>
    <n v="71"/>
    <s v="Yes"/>
    <s v="Yes"/>
    <x v="0"/>
    <s v="Yes"/>
    <s v="Yes"/>
    <s v="Yes"/>
    <s v="Yes"/>
    <s v="No"/>
    <s v="Yes"/>
    <x v="2"/>
    <s v="Yes"/>
    <x v="2"/>
    <n v="82.7"/>
    <n v="5831.2"/>
    <s v="No"/>
    <n v="0"/>
    <x v="3"/>
  </r>
  <r>
    <s v="6479-OAUSD"/>
    <x v="1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10.8"/>
    <s v="No"/>
    <n v="0"/>
    <x v="1"/>
  </r>
  <r>
    <s v="7129-ACFOG"/>
    <x v="0"/>
    <x v="0"/>
    <s v="No"/>
    <s v="No"/>
    <n v="5"/>
    <s v="Yes"/>
    <s v="Yes"/>
    <x v="0"/>
    <s v="Yes"/>
    <s v="No"/>
    <s v="No"/>
    <s v="No"/>
    <s v="No"/>
    <s v="No"/>
    <x v="0"/>
    <s v="Yes"/>
    <x v="0"/>
    <n v="53.8"/>
    <n v="283.95"/>
    <s v="No"/>
    <n v="0"/>
    <x v="0"/>
  </r>
  <r>
    <s v="4189-NAKJS"/>
    <x v="1"/>
    <x v="0"/>
    <s v="No"/>
    <s v="No"/>
    <n v="26"/>
    <s v="Yes"/>
    <s v="Yes"/>
    <x v="0"/>
    <s v="No"/>
    <s v="No"/>
    <s v="No"/>
    <s v="No"/>
    <s v="No"/>
    <s v="No"/>
    <x v="1"/>
    <s v="Yes"/>
    <x v="3"/>
    <n v="51.55"/>
    <n v="1295.4000000000001"/>
    <s v="No"/>
    <n v="0"/>
    <x v="1"/>
  </r>
  <r>
    <s v="5562-BETPV"/>
    <x v="1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19.649999999999999"/>
    <s v="No"/>
    <n v="0"/>
    <x v="0"/>
  </r>
  <r>
    <s v="1282-IHQAC"/>
    <x v="1"/>
    <x v="1"/>
    <s v="No"/>
    <s v="No"/>
    <n v="70"/>
    <s v="No"/>
    <s v="No phone service"/>
    <x v="0"/>
    <s v="No"/>
    <s v="Yes"/>
    <s v="Yes"/>
    <s v="No"/>
    <s v="Yes"/>
    <s v="No"/>
    <x v="1"/>
    <s v="Yes"/>
    <x v="3"/>
    <n v="44.05"/>
    <n v="3011.65"/>
    <s v="No"/>
    <n v="0"/>
    <x v="3"/>
  </r>
  <r>
    <s v="9127-FHJBZ"/>
    <x v="1"/>
    <x v="0"/>
    <s v="Yes"/>
    <s v="Yes"/>
    <n v="72"/>
    <s v="Yes"/>
    <s v="Yes"/>
    <x v="1"/>
    <s v="Yes"/>
    <s v="Yes"/>
    <s v="Yes"/>
    <s v="Yes"/>
    <s v="Yes"/>
    <s v="Yes"/>
    <x v="2"/>
    <s v="Yes"/>
    <x v="0"/>
    <n v="114"/>
    <n v="8093.15"/>
    <s v="No"/>
    <n v="0"/>
    <x v="3"/>
  </r>
  <r>
    <s v="6270-OMFIW"/>
    <x v="1"/>
    <x v="0"/>
    <s v="Yes"/>
    <s v="No"/>
    <n v="60"/>
    <s v="Yes"/>
    <s v="No"/>
    <x v="1"/>
    <s v="No"/>
    <s v="Yes"/>
    <s v="No"/>
    <s v="No"/>
    <s v="Yes"/>
    <s v="Yes"/>
    <x v="1"/>
    <s v="Yes"/>
    <x v="0"/>
    <n v="94.4"/>
    <n v="5610.25"/>
    <s v="Yes"/>
    <n v="1"/>
    <x v="3"/>
  </r>
  <r>
    <s v="1641-RQDAY"/>
    <x v="0"/>
    <x v="1"/>
    <s v="Yes"/>
    <s v="Yes"/>
    <n v="32"/>
    <s v="Yes"/>
    <s v="Yes"/>
    <x v="1"/>
    <s v="No"/>
    <s v="Yes"/>
    <s v="No"/>
    <s v="No"/>
    <s v="Yes"/>
    <s v="Yes"/>
    <x v="0"/>
    <s v="Yes"/>
    <x v="0"/>
    <n v="100.4"/>
    <n v="3217.65"/>
    <s v="No"/>
    <n v="0"/>
    <x v="1"/>
  </r>
  <r>
    <s v="0107-WESLM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19.850000000000001"/>
    <s v="Yes"/>
    <n v="1"/>
    <x v="0"/>
  </r>
  <r>
    <s v="6994-ORCWG"/>
    <x v="0"/>
    <x v="0"/>
    <s v="No"/>
    <s v="No"/>
    <n v="14"/>
    <s v="Yes"/>
    <s v="Yes"/>
    <x v="0"/>
    <s v="No"/>
    <s v="Yes"/>
    <s v="No"/>
    <s v="No"/>
    <s v="No"/>
    <s v="No"/>
    <x v="1"/>
    <s v="Yes"/>
    <x v="1"/>
    <n v="54.25"/>
    <n v="773.2"/>
    <s v="No"/>
    <n v="0"/>
    <x v="2"/>
  </r>
  <r>
    <s v="1346-UFHAX"/>
    <x v="0"/>
    <x v="0"/>
    <s v="No"/>
    <s v="No"/>
    <n v="13"/>
    <s v="Yes"/>
    <s v="Yes"/>
    <x v="1"/>
    <s v="Yes"/>
    <s v="No"/>
    <s v="No"/>
    <s v="No"/>
    <s v="No"/>
    <s v="No"/>
    <x v="0"/>
    <s v="Yes"/>
    <x v="3"/>
    <n v="80"/>
    <n v="1029.3499999999999"/>
    <s v="No"/>
    <n v="0"/>
    <x v="2"/>
  </r>
  <r>
    <s v="3992-YWPKO"/>
    <x v="0"/>
    <x v="0"/>
    <s v="No"/>
    <s v="No"/>
    <n v="6"/>
    <s v="Yes"/>
    <s v="Yes"/>
    <x v="1"/>
    <s v="No"/>
    <s v="Yes"/>
    <s v="Yes"/>
    <s v="Yes"/>
    <s v="Yes"/>
    <s v="Yes"/>
    <x v="0"/>
    <s v="Yes"/>
    <x v="3"/>
    <n v="109.9"/>
    <n v="669.45"/>
    <s v="Yes"/>
    <n v="1"/>
    <x v="0"/>
  </r>
  <r>
    <s v="2933-XEUJM"/>
    <x v="0"/>
    <x v="0"/>
    <s v="No"/>
    <s v="No"/>
    <n v="46"/>
    <s v="Yes"/>
    <s v="Yes"/>
    <x v="0"/>
    <s v="Yes"/>
    <s v="No"/>
    <s v="Yes"/>
    <s v="No"/>
    <s v="Yes"/>
    <s v="Yes"/>
    <x v="2"/>
    <s v="No"/>
    <x v="1"/>
    <n v="79.2"/>
    <n v="3593.8"/>
    <s v="No"/>
    <n v="0"/>
    <x v="1"/>
  </r>
  <r>
    <s v="0125-LZQXK"/>
    <x v="1"/>
    <x v="0"/>
    <s v="No"/>
    <s v="No"/>
    <n v="15"/>
    <s v="Yes"/>
    <s v="No"/>
    <x v="1"/>
    <s v="No"/>
    <s v="No"/>
    <s v="Yes"/>
    <s v="Yes"/>
    <s v="Yes"/>
    <s v="Yes"/>
    <x v="0"/>
    <s v="Yes"/>
    <x v="0"/>
    <n v="101.35"/>
    <n v="1553.95"/>
    <s v="Yes"/>
    <n v="1"/>
    <x v="2"/>
  </r>
  <r>
    <s v="5461-QKNTN"/>
    <x v="1"/>
    <x v="1"/>
    <s v="Yes"/>
    <s v="No"/>
    <n v="43"/>
    <s v="Yes"/>
    <s v="Yes"/>
    <x v="1"/>
    <s v="No"/>
    <s v="Yes"/>
    <s v="No"/>
    <s v="Yes"/>
    <s v="Yes"/>
    <s v="No"/>
    <x v="0"/>
    <s v="Yes"/>
    <x v="0"/>
    <n v="94.3"/>
    <n v="3953.15"/>
    <s v="No"/>
    <n v="0"/>
    <x v="1"/>
  </r>
  <r>
    <s v="4835-YSJMR"/>
    <x v="1"/>
    <x v="0"/>
    <s v="No"/>
    <s v="No"/>
    <n v="39"/>
    <s v="Yes"/>
    <s v="No"/>
    <x v="0"/>
    <s v="No"/>
    <s v="No"/>
    <s v="No"/>
    <s v="Yes"/>
    <s v="No"/>
    <s v="No"/>
    <x v="2"/>
    <s v="Yes"/>
    <x v="2"/>
    <n v="49.8"/>
    <n v="1971.15"/>
    <s v="No"/>
    <n v="0"/>
    <x v="1"/>
  </r>
  <r>
    <s v="8399-YNDCH"/>
    <x v="1"/>
    <x v="1"/>
    <s v="No"/>
    <s v="No"/>
    <n v="21"/>
    <s v="Yes"/>
    <s v="No"/>
    <x v="0"/>
    <s v="No"/>
    <s v="No"/>
    <s v="Yes"/>
    <s v="No"/>
    <s v="Yes"/>
    <s v="No"/>
    <x v="0"/>
    <s v="Yes"/>
    <x v="2"/>
    <n v="60.05"/>
    <n v="1236.1500000000001"/>
    <s v="Yes"/>
    <n v="1"/>
    <x v="2"/>
  </r>
  <r>
    <s v="3164-YAXFY"/>
    <x v="1"/>
    <x v="0"/>
    <s v="No"/>
    <s v="No"/>
    <n v="57"/>
    <s v="No"/>
    <s v="No phone service"/>
    <x v="0"/>
    <s v="Yes"/>
    <s v="No"/>
    <s v="Yes"/>
    <s v="No"/>
    <s v="Yes"/>
    <s v="Yes"/>
    <x v="0"/>
    <s v="Yes"/>
    <x v="0"/>
    <n v="53.75"/>
    <n v="3196"/>
    <s v="No"/>
    <n v="0"/>
    <x v="3"/>
  </r>
  <r>
    <s v="0887-WBJVH"/>
    <x v="0"/>
    <x v="0"/>
    <s v="Yes"/>
    <s v="No"/>
    <n v="53"/>
    <s v="Yes"/>
    <s v="No"/>
    <x v="1"/>
    <s v="No"/>
    <s v="No"/>
    <s v="No"/>
    <s v="Yes"/>
    <s v="Yes"/>
    <s v="Yes"/>
    <x v="1"/>
    <s v="Yes"/>
    <x v="0"/>
    <n v="93.45"/>
    <n v="4872.2"/>
    <s v="No"/>
    <n v="0"/>
    <x v="3"/>
  </r>
  <r>
    <s v="4660-IRIBM"/>
    <x v="1"/>
    <x v="0"/>
    <s v="Yes"/>
    <s v="Yes"/>
    <n v="18"/>
    <s v="Yes"/>
    <s v="No"/>
    <x v="1"/>
    <s v="Yes"/>
    <s v="No"/>
    <s v="Yes"/>
    <s v="No"/>
    <s v="Yes"/>
    <s v="No"/>
    <x v="0"/>
    <s v="Yes"/>
    <x v="1"/>
    <n v="87.9"/>
    <n v="1500.5"/>
    <s v="No"/>
    <n v="0"/>
    <x v="2"/>
  </r>
  <r>
    <s v="5673-FSSMF"/>
    <x v="0"/>
    <x v="0"/>
    <s v="No"/>
    <s v="No"/>
    <n v="1"/>
    <s v="Yes"/>
    <s v="Yes"/>
    <x v="0"/>
    <s v="No"/>
    <s v="No"/>
    <s v="No"/>
    <s v="No"/>
    <s v="No"/>
    <s v="Yes"/>
    <x v="0"/>
    <s v="Yes"/>
    <x v="0"/>
    <n v="60.15"/>
    <n v="60.15"/>
    <s v="Yes"/>
    <n v="1"/>
    <x v="0"/>
  </r>
  <r>
    <s v="7670-ZBPOQ"/>
    <x v="0"/>
    <x v="0"/>
    <s v="Yes"/>
    <s v="No"/>
    <n v="58"/>
    <s v="Yes"/>
    <s v="Yes"/>
    <x v="0"/>
    <s v="Yes"/>
    <s v="No"/>
    <s v="No"/>
    <s v="Yes"/>
    <s v="No"/>
    <s v="No"/>
    <x v="1"/>
    <s v="Yes"/>
    <x v="2"/>
    <n v="61.05"/>
    <n v="3478.75"/>
    <s v="No"/>
    <n v="0"/>
    <x v="3"/>
  </r>
  <r>
    <s v="8089-UZWLX"/>
    <x v="0"/>
    <x v="1"/>
    <s v="No"/>
    <s v="No"/>
    <n v="71"/>
    <s v="Yes"/>
    <s v="Yes"/>
    <x v="1"/>
    <s v="No"/>
    <s v="No"/>
    <s v="Yes"/>
    <s v="No"/>
    <s v="Yes"/>
    <s v="Yes"/>
    <x v="2"/>
    <s v="No"/>
    <x v="2"/>
    <n v="104.05"/>
    <n v="7413.55"/>
    <s v="No"/>
    <n v="0"/>
    <x v="3"/>
  </r>
  <r>
    <s v="0080-OROZO"/>
    <x v="0"/>
    <x v="0"/>
    <s v="No"/>
    <s v="No"/>
    <n v="35"/>
    <s v="Yes"/>
    <s v="No"/>
    <x v="1"/>
    <s v="No"/>
    <s v="No"/>
    <s v="Yes"/>
    <s v="Yes"/>
    <s v="Yes"/>
    <s v="Yes"/>
    <x v="1"/>
    <s v="Yes"/>
    <x v="0"/>
    <n v="99.25"/>
    <n v="3532"/>
    <s v="No"/>
    <n v="0"/>
    <x v="1"/>
  </r>
  <r>
    <s v="3916-NRPAP"/>
    <x v="1"/>
    <x v="0"/>
    <s v="No"/>
    <s v="No"/>
    <n v="3"/>
    <s v="Yes"/>
    <s v="No"/>
    <x v="1"/>
    <s v="No"/>
    <s v="No"/>
    <s v="Yes"/>
    <s v="No"/>
    <s v="No"/>
    <s v="Yes"/>
    <x v="0"/>
    <s v="No"/>
    <x v="3"/>
    <n v="85.7"/>
    <n v="256.75"/>
    <s v="No"/>
    <n v="0"/>
    <x v="0"/>
  </r>
  <r>
    <s v="6807-SIWJI"/>
    <x v="1"/>
    <x v="0"/>
    <s v="No"/>
    <s v="No"/>
    <n v="38"/>
    <s v="Yes"/>
    <s v="Yes"/>
    <x v="1"/>
    <s v="Yes"/>
    <s v="Yes"/>
    <s v="No"/>
    <s v="No"/>
    <s v="Yes"/>
    <s v="Yes"/>
    <x v="1"/>
    <s v="Yes"/>
    <x v="0"/>
    <n v="104.85"/>
    <n v="3887.25"/>
    <s v="No"/>
    <n v="0"/>
    <x v="1"/>
  </r>
  <r>
    <s v="8221-HVAYI"/>
    <x v="1"/>
    <x v="0"/>
    <s v="Yes"/>
    <s v="Yes"/>
    <n v="35"/>
    <s v="Yes"/>
    <s v="Yes"/>
    <x v="0"/>
    <s v="Yes"/>
    <s v="Yes"/>
    <s v="Yes"/>
    <s v="Yes"/>
    <s v="No"/>
    <s v="No"/>
    <x v="2"/>
    <s v="Yes"/>
    <x v="3"/>
    <n v="69.150000000000006"/>
    <n v="2490.15"/>
    <s v="No"/>
    <n v="0"/>
    <x v="1"/>
  </r>
  <r>
    <s v="1579-KLYDT"/>
    <x v="1"/>
    <x v="0"/>
    <s v="No"/>
    <s v="No"/>
    <n v="7"/>
    <s v="Yes"/>
    <s v="Yes"/>
    <x v="1"/>
    <s v="No"/>
    <s v="No"/>
    <s v="Yes"/>
    <s v="No"/>
    <s v="Yes"/>
    <s v="No"/>
    <x v="0"/>
    <s v="Yes"/>
    <x v="0"/>
    <n v="90.45"/>
    <n v="593.45000000000005"/>
    <s v="Yes"/>
    <n v="1"/>
    <x v="0"/>
  </r>
  <r>
    <s v="5232-NXPAY"/>
    <x v="0"/>
    <x v="0"/>
    <s v="No"/>
    <s v="No"/>
    <n v="47"/>
    <s v="Yes"/>
    <s v="No"/>
    <x v="0"/>
    <s v="No"/>
    <s v="No"/>
    <s v="Yes"/>
    <s v="Yes"/>
    <s v="Yes"/>
    <s v="Yes"/>
    <x v="2"/>
    <s v="No"/>
    <x v="1"/>
    <n v="74.45"/>
    <n v="3510.3"/>
    <s v="No"/>
    <n v="0"/>
    <x v="1"/>
  </r>
  <r>
    <s v="8967-SZQAS"/>
    <x v="0"/>
    <x v="0"/>
    <s v="No"/>
    <s v="No"/>
    <n v="14"/>
    <s v="Yes"/>
    <s v="No"/>
    <x v="0"/>
    <s v="No"/>
    <s v="Yes"/>
    <s v="No"/>
    <s v="No"/>
    <s v="No"/>
    <s v="No"/>
    <x v="0"/>
    <s v="No"/>
    <x v="0"/>
    <n v="50.45"/>
    <n v="765.45"/>
    <s v="No"/>
    <n v="0"/>
    <x v="2"/>
  </r>
  <r>
    <s v="4468-KAZHE"/>
    <x v="0"/>
    <x v="1"/>
    <s v="Yes"/>
    <s v="No"/>
    <n v="20"/>
    <s v="Yes"/>
    <s v="No"/>
    <x v="0"/>
    <s v="No"/>
    <s v="Yes"/>
    <s v="No"/>
    <s v="No"/>
    <s v="No"/>
    <s v="Yes"/>
    <x v="0"/>
    <s v="Yes"/>
    <x v="0"/>
    <n v="60"/>
    <n v="1259.3499999999999"/>
    <s v="No"/>
    <n v="0"/>
    <x v="2"/>
  </r>
  <r>
    <s v="0455-ENTCR"/>
    <x v="1"/>
    <x v="0"/>
    <s v="Yes"/>
    <s v="No"/>
    <n v="66"/>
    <s v="Yes"/>
    <s v="Yes"/>
    <x v="0"/>
    <s v="Yes"/>
    <s v="Yes"/>
    <s v="No"/>
    <s v="Yes"/>
    <s v="Yes"/>
    <s v="Yes"/>
    <x v="2"/>
    <s v="No"/>
    <x v="0"/>
    <n v="85.25"/>
    <n v="5538.35"/>
    <s v="No"/>
    <n v="0"/>
    <x v="3"/>
  </r>
  <r>
    <s v="8944-AILEF"/>
    <x v="1"/>
    <x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45"/>
    <n v="340.85"/>
    <s v="No"/>
    <n v="0"/>
    <x v="2"/>
  </r>
  <r>
    <s v="5542-NKVRU"/>
    <x v="0"/>
    <x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75"/>
    <n v="844.45"/>
    <s v="No"/>
    <n v="0"/>
    <x v="1"/>
  </r>
  <r>
    <s v="7126-RBHSD"/>
    <x v="0"/>
    <x v="0"/>
    <s v="Yes"/>
    <s v="No"/>
    <n v="17"/>
    <s v="Yes"/>
    <s v="Yes"/>
    <x v="1"/>
    <s v="Yes"/>
    <s v="No"/>
    <s v="No"/>
    <s v="No"/>
    <s v="No"/>
    <s v="No"/>
    <x v="0"/>
    <s v="No"/>
    <x v="0"/>
    <n v="78.900000000000006"/>
    <n v="1348.95"/>
    <s v="No"/>
    <n v="0"/>
    <x v="2"/>
  </r>
  <r>
    <s v="5370-IIVVL"/>
    <x v="1"/>
    <x v="0"/>
    <s v="No"/>
    <s v="No"/>
    <n v="37"/>
    <s v="Yes"/>
    <s v="Yes"/>
    <x v="1"/>
    <s v="No"/>
    <s v="Yes"/>
    <s v="No"/>
    <s v="Yes"/>
    <s v="Yes"/>
    <s v="Yes"/>
    <x v="1"/>
    <s v="Yes"/>
    <x v="3"/>
    <n v="104.5"/>
    <n v="3778"/>
    <s v="No"/>
    <n v="0"/>
    <x v="1"/>
  </r>
  <r>
    <s v="6789-HJBWG"/>
    <x v="0"/>
    <x v="0"/>
    <s v="No"/>
    <s v="No"/>
    <n v="12"/>
    <s v="Yes"/>
    <s v="No"/>
    <x v="0"/>
    <s v="No"/>
    <s v="Yes"/>
    <s v="No"/>
    <s v="No"/>
    <s v="No"/>
    <s v="No"/>
    <x v="0"/>
    <s v="Yes"/>
    <x v="0"/>
    <n v="49.4"/>
    <n v="611.65"/>
    <s v="No"/>
    <n v="0"/>
    <x v="0"/>
  </r>
  <r>
    <s v="3927-NLNRY"/>
    <x v="1"/>
    <x v="0"/>
    <s v="Yes"/>
    <s v="No"/>
    <n v="53"/>
    <s v="Yes"/>
    <s v="No"/>
    <x v="1"/>
    <s v="No"/>
    <s v="Yes"/>
    <s v="No"/>
    <s v="No"/>
    <s v="Yes"/>
    <s v="Yes"/>
    <x v="1"/>
    <s v="Yes"/>
    <x v="2"/>
    <n v="94.25"/>
    <n v="4867.95"/>
    <s v="Yes"/>
    <n v="1"/>
    <x v="3"/>
  </r>
  <r>
    <s v="9087-EYCPR"/>
    <x v="0"/>
    <x v="0"/>
    <s v="No"/>
    <s v="No"/>
    <n v="6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505.05"/>
    <s v="No"/>
    <n v="0"/>
    <x v="3"/>
  </r>
  <r>
    <s v="6791-YBNAK"/>
    <x v="1"/>
    <x v="0"/>
    <s v="Yes"/>
    <s v="Yes"/>
    <n v="18"/>
    <s v="No"/>
    <s v="No phone service"/>
    <x v="0"/>
    <s v="No"/>
    <s v="No"/>
    <s v="No"/>
    <s v="No"/>
    <s v="No"/>
    <s v="No"/>
    <x v="0"/>
    <s v="No"/>
    <x v="3"/>
    <n v="25.55"/>
    <n v="467.85"/>
    <s v="No"/>
    <n v="0"/>
    <x v="2"/>
  </r>
  <r>
    <s v="6358-LYNGM"/>
    <x v="1"/>
    <x v="0"/>
    <s v="No"/>
    <s v="No"/>
    <n v="1"/>
    <s v="Yes"/>
    <s v="Yes"/>
    <x v="1"/>
    <s v="No"/>
    <s v="No"/>
    <s v="No"/>
    <s v="No"/>
    <s v="No"/>
    <s v="No"/>
    <x v="0"/>
    <s v="Yes"/>
    <x v="0"/>
    <n v="74.900000000000006"/>
    <n v="74.900000000000006"/>
    <s v="Yes"/>
    <n v="1"/>
    <x v="0"/>
  </r>
  <r>
    <s v="6077-BDPXA"/>
    <x v="0"/>
    <x v="0"/>
    <s v="No"/>
    <s v="No"/>
    <n v="3"/>
    <s v="Yes"/>
    <s v="No"/>
    <x v="1"/>
    <s v="No"/>
    <s v="No"/>
    <s v="No"/>
    <s v="No"/>
    <s v="No"/>
    <s v="No"/>
    <x v="0"/>
    <s v="Yes"/>
    <x v="0"/>
    <n v="70.150000000000006"/>
    <n v="194.2"/>
    <s v="No"/>
    <n v="0"/>
    <x v="0"/>
  </r>
  <r>
    <s v="0013-MHZWF"/>
    <x v="0"/>
    <x v="0"/>
    <s v="No"/>
    <s v="Yes"/>
    <n v="9"/>
    <s v="Yes"/>
    <s v="No"/>
    <x v="0"/>
    <s v="No"/>
    <s v="No"/>
    <s v="No"/>
    <s v="Yes"/>
    <s v="Yes"/>
    <s v="Yes"/>
    <x v="0"/>
    <s v="Yes"/>
    <x v="3"/>
    <n v="69.400000000000006"/>
    <n v="571.45000000000005"/>
    <s v="No"/>
    <n v="0"/>
    <x v="0"/>
  </r>
  <r>
    <s v="5494-HECPR"/>
    <x v="0"/>
    <x v="0"/>
    <s v="No"/>
    <s v="No"/>
    <n v="1"/>
    <s v="Yes"/>
    <s v="No"/>
    <x v="1"/>
    <s v="No"/>
    <s v="No"/>
    <s v="No"/>
    <s v="No"/>
    <s v="Yes"/>
    <s v="No"/>
    <x v="0"/>
    <s v="Yes"/>
    <x v="0"/>
    <n v="80.25"/>
    <n v="80.25"/>
    <s v="Yes"/>
    <n v="1"/>
    <x v="0"/>
  </r>
  <r>
    <s v="8268-YDIXR"/>
    <x v="1"/>
    <x v="0"/>
    <s v="Yes"/>
    <s v="No"/>
    <n v="56"/>
    <s v="Yes"/>
    <s v="Yes"/>
    <x v="1"/>
    <s v="Yes"/>
    <s v="Yes"/>
    <s v="Yes"/>
    <s v="No"/>
    <s v="No"/>
    <s v="No"/>
    <x v="1"/>
    <s v="Yes"/>
    <x v="0"/>
    <n v="93.15"/>
    <n v="5253.95"/>
    <s v="No"/>
    <n v="0"/>
    <x v="3"/>
  </r>
  <r>
    <s v="9824-BEMCV"/>
    <x v="1"/>
    <x v="0"/>
    <s v="Yes"/>
    <s v="Yes"/>
    <n v="17"/>
    <s v="Yes"/>
    <s v="No"/>
    <x v="1"/>
    <s v="No"/>
    <s v="No"/>
    <s v="No"/>
    <s v="No"/>
    <s v="No"/>
    <s v="No"/>
    <x v="0"/>
    <s v="Yes"/>
    <x v="0"/>
    <n v="69"/>
    <n v="1149.6500000000001"/>
    <s v="Yes"/>
    <n v="1"/>
    <x v="2"/>
  </r>
  <r>
    <s v="1373-ORVIZ"/>
    <x v="0"/>
    <x v="0"/>
    <s v="Yes"/>
    <s v="Yes"/>
    <n v="11"/>
    <s v="Yes"/>
    <s v="Yes"/>
    <x v="0"/>
    <s v="No"/>
    <s v="No"/>
    <s v="No"/>
    <s v="Yes"/>
    <s v="No"/>
    <s v="Yes"/>
    <x v="0"/>
    <s v="Yes"/>
    <x v="0"/>
    <n v="66.349999999999994"/>
    <n v="740.8"/>
    <s v="Yes"/>
    <n v="1"/>
    <x v="0"/>
  </r>
  <r>
    <s v="4291-SHSBH"/>
    <x v="1"/>
    <x v="0"/>
    <s v="No"/>
    <s v="No"/>
    <n v="7"/>
    <s v="Yes"/>
    <s v="No"/>
    <x v="1"/>
    <s v="No"/>
    <s v="No"/>
    <s v="No"/>
    <s v="No"/>
    <s v="No"/>
    <s v="No"/>
    <x v="0"/>
    <s v="Yes"/>
    <x v="0"/>
    <n v="69.55"/>
    <n v="521.35"/>
    <s v="No"/>
    <n v="0"/>
    <x v="0"/>
  </r>
  <r>
    <s v="6980-IMXXE"/>
    <x v="0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412.65"/>
    <s v="No"/>
    <n v="0"/>
    <x v="3"/>
  </r>
  <r>
    <s v="9866-QEVEE"/>
    <x v="1"/>
    <x v="0"/>
    <s v="No"/>
    <s v="No"/>
    <n v="19"/>
    <s v="Yes"/>
    <s v="Yes"/>
    <x v="1"/>
    <s v="No"/>
    <s v="No"/>
    <s v="No"/>
    <s v="No"/>
    <s v="No"/>
    <s v="Yes"/>
    <x v="0"/>
    <s v="Yes"/>
    <x v="2"/>
    <n v="86"/>
    <n v="1532.45"/>
    <s v="Yes"/>
    <n v="1"/>
    <x v="2"/>
  </r>
  <r>
    <s v="9897-KXHCM"/>
    <x v="0"/>
    <x v="0"/>
    <s v="Yes"/>
    <s v="Yes"/>
    <n v="3"/>
    <s v="Yes"/>
    <s v="No"/>
    <x v="1"/>
    <s v="No"/>
    <s v="No"/>
    <s v="No"/>
    <s v="No"/>
    <s v="No"/>
    <s v="Yes"/>
    <x v="0"/>
    <s v="Yes"/>
    <x v="0"/>
    <n v="80.3"/>
    <n v="250.05"/>
    <s v="Yes"/>
    <n v="1"/>
    <x v="0"/>
  </r>
  <r>
    <s v="0040-HALCW"/>
    <x v="1"/>
    <x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1090.5999999999999"/>
    <s v="No"/>
    <n v="0"/>
    <x v="3"/>
  </r>
  <r>
    <s v="0784-GTUUK"/>
    <x v="1"/>
    <x v="0"/>
    <s v="Yes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3.75"/>
    <n v="1446.8"/>
    <s v="No"/>
    <n v="0"/>
    <x v="3"/>
  </r>
  <r>
    <s v="7979-CORPM"/>
    <x v="1"/>
    <x v="0"/>
    <s v="No"/>
    <s v="No"/>
    <n v="24"/>
    <s v="Yes"/>
    <s v="Yes"/>
    <x v="1"/>
    <s v="No"/>
    <s v="Yes"/>
    <s v="No"/>
    <s v="No"/>
    <s v="Yes"/>
    <s v="No"/>
    <x v="0"/>
    <s v="Yes"/>
    <x v="3"/>
    <n v="90.55"/>
    <n v="2282.5500000000002"/>
    <s v="Yes"/>
    <n v="1"/>
    <x v="2"/>
  </r>
  <r>
    <s v="2294-DMMUS"/>
    <x v="0"/>
    <x v="0"/>
    <s v="Yes"/>
    <s v="Yes"/>
    <n v="62"/>
    <s v="Yes"/>
    <s v="Yes"/>
    <x v="0"/>
    <s v="No"/>
    <s v="No"/>
    <s v="No"/>
    <s v="No"/>
    <s v="Yes"/>
    <s v="Yes"/>
    <x v="0"/>
    <s v="Yes"/>
    <x v="3"/>
    <n v="70.45"/>
    <n v="4300.45"/>
    <s v="No"/>
    <n v="0"/>
    <x v="3"/>
  </r>
  <r>
    <s v="0872-JCPIB"/>
    <x v="1"/>
    <x v="0"/>
    <s v="No"/>
    <s v="No"/>
    <n v="17"/>
    <s v="Yes"/>
    <s v="Yes"/>
    <x v="0"/>
    <s v="Yes"/>
    <s v="No"/>
    <s v="No"/>
    <s v="No"/>
    <s v="No"/>
    <s v="Yes"/>
    <x v="0"/>
    <s v="No"/>
    <x v="2"/>
    <n v="65.75"/>
    <n v="1111.2"/>
    <s v="No"/>
    <n v="0"/>
    <x v="2"/>
  </r>
  <r>
    <s v="3055-MJDSB"/>
    <x v="1"/>
    <x v="0"/>
    <s v="No"/>
    <s v="No"/>
    <n v="9"/>
    <s v="No"/>
    <s v="No phone service"/>
    <x v="0"/>
    <s v="No"/>
    <s v="No"/>
    <s v="No"/>
    <s v="No"/>
    <s v="No"/>
    <s v="No"/>
    <x v="0"/>
    <s v="Yes"/>
    <x v="1"/>
    <n v="24.6"/>
    <n v="190.1"/>
    <s v="No"/>
    <n v="0"/>
    <x v="0"/>
  </r>
  <r>
    <s v="9091-WTUUY"/>
    <x v="1"/>
    <x v="0"/>
    <s v="Yes"/>
    <s v="Yes"/>
    <n v="64"/>
    <s v="Yes"/>
    <s v="No"/>
    <x v="0"/>
    <s v="Yes"/>
    <s v="No"/>
    <s v="Yes"/>
    <s v="Yes"/>
    <s v="Yes"/>
    <s v="No"/>
    <x v="2"/>
    <s v="No"/>
    <x v="1"/>
    <n v="69.25"/>
    <n v="4447.75"/>
    <s v="No"/>
    <n v="0"/>
    <x v="3"/>
  </r>
  <r>
    <s v="1618-CFHME"/>
    <x v="0"/>
    <x v="0"/>
    <s v="No"/>
    <s v="No"/>
    <n v="2"/>
    <s v="Yes"/>
    <s v="Yes"/>
    <x v="1"/>
    <s v="No"/>
    <s v="No"/>
    <s v="No"/>
    <s v="No"/>
    <s v="No"/>
    <s v="No"/>
    <x v="0"/>
    <s v="Yes"/>
    <x v="0"/>
    <n v="75.900000000000006"/>
    <n v="143.35"/>
    <s v="Yes"/>
    <n v="1"/>
    <x v="0"/>
  </r>
  <r>
    <s v="3165-HDOEW"/>
    <x v="1"/>
    <x v="0"/>
    <s v="Yes"/>
    <s v="Yes"/>
    <n v="1"/>
    <s v="Yes"/>
    <s v="No"/>
    <x v="0"/>
    <s v="No"/>
    <s v="No"/>
    <s v="No"/>
    <s v="No"/>
    <s v="No"/>
    <s v="No"/>
    <x v="0"/>
    <s v="Yes"/>
    <x v="1"/>
    <n v="45.85"/>
    <n v="45.85"/>
    <s v="Yes"/>
    <n v="1"/>
    <x v="0"/>
  </r>
  <r>
    <s v="6581-NQCBA"/>
    <x v="0"/>
    <x v="0"/>
    <s v="Yes"/>
    <s v="No"/>
    <n v="16"/>
    <s v="No"/>
    <s v="No phone service"/>
    <x v="0"/>
    <s v="No"/>
    <s v="No"/>
    <s v="No"/>
    <s v="Yes"/>
    <s v="Yes"/>
    <s v="Yes"/>
    <x v="0"/>
    <s v="Yes"/>
    <x v="0"/>
    <n v="49.95"/>
    <n v="810.2"/>
    <s v="Yes"/>
    <n v="1"/>
    <x v="2"/>
  </r>
  <r>
    <s v="7115-IRDHS"/>
    <x v="0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65"/>
    <n v="1830.05"/>
    <s v="No"/>
    <n v="0"/>
    <x v="3"/>
  </r>
  <r>
    <s v="8496-DMZUK"/>
    <x v="1"/>
    <x v="0"/>
    <s v="No"/>
    <s v="No"/>
    <n v="30"/>
    <s v="Yes"/>
    <s v="Yes"/>
    <x v="1"/>
    <s v="Yes"/>
    <s v="Yes"/>
    <s v="Yes"/>
    <s v="No"/>
    <s v="No"/>
    <s v="No"/>
    <x v="1"/>
    <s v="No"/>
    <x v="2"/>
    <n v="90.4"/>
    <n v="2820.65"/>
    <s v="No"/>
    <n v="0"/>
    <x v="1"/>
  </r>
  <r>
    <s v="2040-VZIKE"/>
    <x v="0"/>
    <x v="0"/>
    <s v="Yes"/>
    <s v="No"/>
    <n v="49"/>
    <s v="Yes"/>
    <s v="Yes"/>
    <x v="1"/>
    <s v="Yes"/>
    <s v="No"/>
    <s v="No"/>
    <s v="No"/>
    <s v="Yes"/>
    <s v="Yes"/>
    <x v="0"/>
    <s v="Yes"/>
    <x v="1"/>
    <n v="100.85"/>
    <n v="4847.3500000000004"/>
    <s v="No"/>
    <n v="0"/>
    <x v="3"/>
  </r>
  <r>
    <s v="9068-VPWQQ"/>
    <x v="1"/>
    <x v="0"/>
    <s v="Yes"/>
    <s v="No"/>
    <n v="61"/>
    <s v="Yes"/>
    <s v="Yes"/>
    <x v="0"/>
    <s v="Yes"/>
    <s v="No"/>
    <s v="Yes"/>
    <s v="Yes"/>
    <s v="No"/>
    <s v="Yes"/>
    <x v="2"/>
    <s v="No"/>
    <x v="3"/>
    <n v="75.349999999999994"/>
    <n v="4729.3"/>
    <s v="No"/>
    <n v="0"/>
    <x v="3"/>
  </r>
  <r>
    <s v="0178-SZBHO"/>
    <x v="1"/>
    <x v="0"/>
    <s v="Yes"/>
    <s v="Yes"/>
    <n v="47"/>
    <s v="Yes"/>
    <s v="Yes"/>
    <x v="1"/>
    <s v="No"/>
    <s v="Yes"/>
    <s v="No"/>
    <s v="No"/>
    <s v="Yes"/>
    <s v="No"/>
    <x v="0"/>
    <s v="No"/>
    <x v="0"/>
    <n v="87.2"/>
    <n v="4017.45"/>
    <s v="No"/>
    <n v="0"/>
    <x v="1"/>
  </r>
  <r>
    <s v="0384-RVBPI"/>
    <x v="1"/>
    <x v="0"/>
    <s v="No"/>
    <s v="No"/>
    <n v="20"/>
    <s v="Yes"/>
    <s v="No"/>
    <x v="0"/>
    <s v="Yes"/>
    <s v="No"/>
    <s v="Yes"/>
    <s v="No"/>
    <s v="No"/>
    <s v="Yes"/>
    <x v="0"/>
    <s v="No"/>
    <x v="3"/>
    <n v="64.400000000000006"/>
    <n v="1398.6"/>
    <s v="No"/>
    <n v="0"/>
    <x v="2"/>
  </r>
  <r>
    <s v="1689-MRZQR"/>
    <x v="1"/>
    <x v="0"/>
    <s v="Yes"/>
    <s v="Yes"/>
    <n v="34"/>
    <s v="Yes"/>
    <s v="No"/>
    <x v="1"/>
    <s v="No"/>
    <s v="No"/>
    <s v="No"/>
    <s v="No"/>
    <s v="Yes"/>
    <s v="No"/>
    <x v="0"/>
    <s v="No"/>
    <x v="0"/>
    <n v="78.3"/>
    <n v="2564.3000000000002"/>
    <s v="Yes"/>
    <n v="1"/>
    <x v="1"/>
  </r>
  <r>
    <s v="1299-AURJA"/>
    <x v="0"/>
    <x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"/>
    <n v="1685.9"/>
    <s v="No"/>
    <n v="0"/>
    <x v="3"/>
  </r>
  <r>
    <s v="4525-VZCZG"/>
    <x v="1"/>
    <x v="0"/>
    <s v="No"/>
    <s v="Yes"/>
    <n v="54"/>
    <s v="Yes"/>
    <s v="No"/>
    <x v="1"/>
    <s v="Yes"/>
    <s v="Yes"/>
    <s v="No"/>
    <s v="Yes"/>
    <s v="Yes"/>
    <s v="Yes"/>
    <x v="1"/>
    <s v="Yes"/>
    <x v="0"/>
    <n v="105.85"/>
    <n v="5826.65"/>
    <s v="No"/>
    <n v="0"/>
    <x v="3"/>
  </r>
  <r>
    <s v="1543-LLLFT"/>
    <x v="1"/>
    <x v="1"/>
    <s v="Yes"/>
    <s v="No"/>
    <n v="61"/>
    <s v="Yes"/>
    <s v="Yes"/>
    <x v="1"/>
    <s v="No"/>
    <s v="Yes"/>
    <s v="Yes"/>
    <s v="Yes"/>
    <s v="Yes"/>
    <s v="No"/>
    <x v="1"/>
    <s v="Yes"/>
    <x v="1"/>
    <n v="98.3"/>
    <n v="6066.55"/>
    <s v="No"/>
    <n v="0"/>
    <x v="3"/>
  </r>
  <r>
    <s v="5835-BEQEU"/>
    <x v="1"/>
    <x v="0"/>
    <s v="No"/>
    <s v="No"/>
    <n v="3"/>
    <s v="Yes"/>
    <s v="Yes"/>
    <x v="1"/>
    <s v="No"/>
    <s v="No"/>
    <s v="No"/>
    <s v="No"/>
    <s v="No"/>
    <s v="No"/>
    <x v="0"/>
    <s v="Yes"/>
    <x v="0"/>
    <n v="76.95"/>
    <n v="228.4"/>
    <s v="Yes"/>
    <n v="1"/>
    <x v="0"/>
  </r>
  <r>
    <s v="2788-CJQAQ"/>
    <x v="1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270.2"/>
    <s v="No"/>
    <n v="0"/>
    <x v="2"/>
  </r>
  <r>
    <s v="5565-FILXA"/>
    <x v="0"/>
    <x v="1"/>
    <s v="No"/>
    <s v="No"/>
    <n v="16"/>
    <s v="Yes"/>
    <s v="Yes"/>
    <x v="1"/>
    <s v="No"/>
    <s v="No"/>
    <s v="No"/>
    <s v="No"/>
    <s v="Yes"/>
    <s v="Yes"/>
    <x v="0"/>
    <s v="Yes"/>
    <x v="0"/>
    <n v="96.15"/>
    <n v="1529.2"/>
    <s v="Yes"/>
    <n v="1"/>
    <x v="2"/>
  </r>
  <r>
    <s v="0319-QZTCO"/>
    <x v="0"/>
    <x v="0"/>
    <s v="Yes"/>
    <s v="Yes"/>
    <n v="3"/>
    <s v="Yes"/>
    <s v="No"/>
    <x v="0"/>
    <s v="No"/>
    <s v="Yes"/>
    <s v="No"/>
    <s v="No"/>
    <s v="Yes"/>
    <s v="No"/>
    <x v="0"/>
    <s v="Yes"/>
    <x v="3"/>
    <n v="58.7"/>
    <n v="168.6"/>
    <s v="No"/>
    <n v="0"/>
    <x v="0"/>
  </r>
  <r>
    <s v="2120-SMPEX"/>
    <x v="1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536.35"/>
    <s v="No"/>
    <n v="0"/>
    <x v="1"/>
  </r>
  <r>
    <s v="0096-FCPUF"/>
    <x v="1"/>
    <x v="0"/>
    <s v="No"/>
    <s v="No"/>
    <n v="30"/>
    <s v="Yes"/>
    <s v="Yes"/>
    <x v="0"/>
    <s v="Yes"/>
    <s v="No"/>
    <s v="No"/>
    <s v="No"/>
    <s v="No"/>
    <s v="Yes"/>
    <x v="0"/>
    <s v="Yes"/>
    <x v="1"/>
    <n v="64.5"/>
    <n v="1888.45"/>
    <s v="No"/>
    <n v="0"/>
    <x v="1"/>
  </r>
  <r>
    <s v="0668-OGMHD"/>
    <x v="0"/>
    <x v="0"/>
    <s v="Yes"/>
    <s v="No"/>
    <n v="21"/>
    <s v="No"/>
    <s v="No phone service"/>
    <x v="0"/>
    <s v="Yes"/>
    <s v="No"/>
    <s v="No"/>
    <s v="No"/>
    <s v="No"/>
    <s v="No"/>
    <x v="0"/>
    <s v="No"/>
    <x v="0"/>
    <n v="28.5"/>
    <n v="629.35"/>
    <s v="No"/>
    <n v="0"/>
    <x v="2"/>
  </r>
  <r>
    <s v="5552-ZNFSJ"/>
    <x v="1"/>
    <x v="0"/>
    <s v="No"/>
    <s v="No"/>
    <n v="1"/>
    <s v="Yes"/>
    <s v="No"/>
    <x v="0"/>
    <s v="No"/>
    <s v="No"/>
    <s v="No"/>
    <s v="No"/>
    <s v="No"/>
    <s v="No"/>
    <x v="0"/>
    <s v="No"/>
    <x v="0"/>
    <n v="45.3"/>
    <n v="45.3"/>
    <s v="Yes"/>
    <n v="1"/>
    <x v="0"/>
  </r>
  <r>
    <s v="2223-KAGMX"/>
    <x v="0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289.3"/>
    <s v="Yes"/>
    <n v="1"/>
    <x v="2"/>
  </r>
  <r>
    <s v="6507-ZJSUR"/>
    <x v="1"/>
    <x v="1"/>
    <s v="Yes"/>
    <s v="No"/>
    <n v="23"/>
    <s v="Yes"/>
    <s v="No"/>
    <x v="1"/>
    <s v="No"/>
    <s v="No"/>
    <s v="No"/>
    <s v="No"/>
    <s v="Yes"/>
    <s v="Yes"/>
    <x v="0"/>
    <s v="Yes"/>
    <x v="0"/>
    <n v="90.45"/>
    <n v="2117.25"/>
    <s v="No"/>
    <n v="0"/>
    <x v="2"/>
  </r>
  <r>
    <s v="9408-HRXRK"/>
    <x v="0"/>
    <x v="0"/>
    <s v="Yes"/>
    <s v="Yes"/>
    <n v="45"/>
    <s v="Yes"/>
    <s v="Yes"/>
    <x v="1"/>
    <s v="Yes"/>
    <s v="Yes"/>
    <s v="No"/>
    <s v="No"/>
    <s v="Yes"/>
    <s v="Yes"/>
    <x v="0"/>
    <s v="Yes"/>
    <x v="0"/>
    <n v="105.15"/>
    <n v="4730.8999999999996"/>
    <s v="No"/>
    <n v="0"/>
    <x v="1"/>
  </r>
  <r>
    <s v="5593-SUAOO"/>
    <x v="0"/>
    <x v="0"/>
    <s v="Yes"/>
    <s v="Yes"/>
    <n v="24"/>
    <s v="Yes"/>
    <s v="Yes"/>
    <x v="1"/>
    <s v="No"/>
    <s v="Yes"/>
    <s v="Yes"/>
    <s v="No"/>
    <s v="No"/>
    <s v="No"/>
    <x v="1"/>
    <s v="No"/>
    <x v="2"/>
    <n v="83.15"/>
    <n v="2033.05"/>
    <s v="No"/>
    <n v="0"/>
    <x v="2"/>
  </r>
  <r>
    <s v="7321-PKUYW"/>
    <x v="0"/>
    <x v="0"/>
    <s v="No"/>
    <s v="No"/>
    <n v="11"/>
    <s v="Yes"/>
    <s v="Yes"/>
    <x v="1"/>
    <s v="No"/>
    <s v="No"/>
    <s v="No"/>
    <s v="Yes"/>
    <s v="Yes"/>
    <s v="No"/>
    <x v="0"/>
    <s v="No"/>
    <x v="0"/>
    <n v="90.15"/>
    <n v="987.95"/>
    <s v="Yes"/>
    <n v="1"/>
    <x v="0"/>
  </r>
  <r>
    <s v="2833-SLKDQ"/>
    <x v="1"/>
    <x v="0"/>
    <s v="No"/>
    <s v="No"/>
    <n v="1"/>
    <s v="Yes"/>
    <s v="No"/>
    <x v="0"/>
    <s v="No"/>
    <s v="No"/>
    <s v="No"/>
    <s v="No"/>
    <s v="No"/>
    <s v="No"/>
    <x v="0"/>
    <s v="No"/>
    <x v="1"/>
    <n v="45.05"/>
    <n v="45.05"/>
    <s v="Yes"/>
    <n v="1"/>
    <x v="0"/>
  </r>
  <r>
    <s v="6766-HFKLA"/>
    <x v="0"/>
    <x v="0"/>
    <s v="Yes"/>
    <s v="No"/>
    <n v="56"/>
    <s v="Yes"/>
    <s v="Yes"/>
    <x v="1"/>
    <s v="No"/>
    <s v="No"/>
    <s v="Yes"/>
    <s v="Yes"/>
    <s v="Yes"/>
    <s v="Yes"/>
    <x v="2"/>
    <s v="No"/>
    <x v="2"/>
    <n v="103.2"/>
    <n v="5744.35"/>
    <s v="No"/>
    <n v="0"/>
    <x v="3"/>
  </r>
  <r>
    <s v="7595-EUIVN"/>
    <x v="0"/>
    <x v="0"/>
    <s v="No"/>
    <s v="No"/>
    <n v="1"/>
    <s v="Yes"/>
    <s v="No"/>
    <x v="1"/>
    <s v="No"/>
    <s v="Yes"/>
    <s v="No"/>
    <s v="No"/>
    <s v="No"/>
    <s v="No"/>
    <x v="0"/>
    <s v="No"/>
    <x v="0"/>
    <n v="75.8"/>
    <n v="75.8"/>
    <s v="Yes"/>
    <n v="1"/>
    <x v="0"/>
  </r>
  <r>
    <s v="7617-EYGLW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s v="No"/>
    <n v="0"/>
    <x v="0"/>
  </r>
  <r>
    <s v="2026-TGDHM"/>
    <x v="0"/>
    <x v="0"/>
    <s v="No"/>
    <s v="No"/>
    <n v="7"/>
    <s v="Yes"/>
    <s v="No"/>
    <x v="1"/>
    <s v="No"/>
    <s v="No"/>
    <s v="No"/>
    <s v="No"/>
    <s v="No"/>
    <s v="Yes"/>
    <x v="0"/>
    <s v="Yes"/>
    <x v="0"/>
    <n v="79.3"/>
    <n v="523.15"/>
    <s v="Yes"/>
    <n v="1"/>
    <x v="0"/>
  </r>
  <r>
    <s v="9220-ZNKJI"/>
    <x v="0"/>
    <x v="1"/>
    <s v="Yes"/>
    <s v="No"/>
    <n v="55"/>
    <s v="Yes"/>
    <s v="No"/>
    <x v="1"/>
    <s v="No"/>
    <s v="No"/>
    <s v="Yes"/>
    <s v="Yes"/>
    <s v="Yes"/>
    <s v="No"/>
    <x v="2"/>
    <s v="No"/>
    <x v="3"/>
    <n v="88.8"/>
    <n v="4805.3"/>
    <s v="No"/>
    <n v="0"/>
    <x v="3"/>
  </r>
  <r>
    <s v="4030-VPZBD"/>
    <x v="0"/>
    <x v="0"/>
    <s v="No"/>
    <s v="No"/>
    <n v="2"/>
    <s v="No"/>
    <s v="No phone service"/>
    <x v="0"/>
    <s v="No"/>
    <s v="No"/>
    <s v="No"/>
    <s v="Yes"/>
    <s v="No"/>
    <s v="No"/>
    <x v="0"/>
    <s v="Yes"/>
    <x v="0"/>
    <n v="30.9"/>
    <n v="59.05"/>
    <s v="Yes"/>
    <n v="1"/>
    <x v="0"/>
  </r>
  <r>
    <s v="2226-ICFDO"/>
    <x v="0"/>
    <x v="0"/>
    <s v="Yes"/>
    <s v="Yes"/>
    <n v="72"/>
    <s v="Yes"/>
    <s v="Yes"/>
    <x v="0"/>
    <s v="Yes"/>
    <s v="No"/>
    <s v="Yes"/>
    <s v="Yes"/>
    <s v="Yes"/>
    <s v="Yes"/>
    <x v="2"/>
    <s v="Yes"/>
    <x v="3"/>
    <n v="85.9"/>
    <n v="6110.75"/>
    <s v="No"/>
    <n v="0"/>
    <x v="3"/>
  </r>
  <r>
    <s v="0723-VSOBE"/>
    <x v="0"/>
    <x v="1"/>
    <s v="No"/>
    <s v="No"/>
    <n v="45"/>
    <s v="No"/>
    <s v="No phone service"/>
    <x v="0"/>
    <s v="No"/>
    <s v="No"/>
    <s v="No"/>
    <s v="No"/>
    <s v="No"/>
    <s v="Yes"/>
    <x v="1"/>
    <s v="No"/>
    <x v="0"/>
    <n v="34.200000000000003"/>
    <n v="1596.6"/>
    <s v="No"/>
    <n v="0"/>
    <x v="1"/>
  </r>
  <r>
    <s v="5529-GIBVH"/>
    <x v="0"/>
    <x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046.2"/>
    <s v="No"/>
    <n v="0"/>
    <x v="1"/>
  </r>
  <r>
    <s v="4187-CINZD"/>
    <x v="0"/>
    <x v="1"/>
    <s v="No"/>
    <s v="No"/>
    <n v="46"/>
    <s v="Yes"/>
    <s v="No"/>
    <x v="1"/>
    <s v="No"/>
    <s v="Yes"/>
    <s v="No"/>
    <s v="No"/>
    <s v="Yes"/>
    <s v="Yes"/>
    <x v="1"/>
    <s v="No"/>
    <x v="3"/>
    <n v="95.25"/>
    <n v="4424.2"/>
    <s v="Yes"/>
    <n v="1"/>
    <x v="1"/>
  </r>
  <r>
    <s v="9992-UJOEL"/>
    <x v="1"/>
    <x v="0"/>
    <s v="No"/>
    <s v="No"/>
    <n v="2"/>
    <s v="Yes"/>
    <s v="No"/>
    <x v="0"/>
    <s v="No"/>
    <s v="Yes"/>
    <s v="No"/>
    <s v="No"/>
    <s v="No"/>
    <s v="No"/>
    <x v="0"/>
    <s v="Yes"/>
    <x v="1"/>
    <n v="50.3"/>
    <n v="92.75"/>
    <s v="No"/>
    <n v="0"/>
    <x v="0"/>
  </r>
  <r>
    <s v="4741-WWJQZ"/>
    <x v="0"/>
    <x v="0"/>
    <s v="Yes"/>
    <s v="No"/>
    <n v="2"/>
    <s v="Yes"/>
    <s v="No"/>
    <x v="1"/>
    <s v="Yes"/>
    <s v="No"/>
    <s v="No"/>
    <s v="Yes"/>
    <s v="No"/>
    <s v="No"/>
    <x v="0"/>
    <s v="Yes"/>
    <x v="0"/>
    <n v="80.150000000000006"/>
    <n v="194.55"/>
    <s v="No"/>
    <n v="0"/>
    <x v="0"/>
  </r>
  <r>
    <s v="6625-UTXEW"/>
    <x v="0"/>
    <x v="0"/>
    <s v="Yes"/>
    <s v="No"/>
    <n v="12"/>
    <s v="Yes"/>
    <s v="No"/>
    <x v="0"/>
    <s v="No"/>
    <s v="Yes"/>
    <s v="No"/>
    <s v="No"/>
    <s v="No"/>
    <s v="No"/>
    <x v="0"/>
    <s v="Yes"/>
    <x v="0"/>
    <n v="51.25"/>
    <n v="612.1"/>
    <s v="No"/>
    <n v="0"/>
    <x v="0"/>
  </r>
  <r>
    <s v="6818-WOBHJ"/>
    <x v="0"/>
    <x v="1"/>
    <s v="Yes"/>
    <s v="No"/>
    <n v="68"/>
    <s v="Yes"/>
    <s v="Yes"/>
    <x v="1"/>
    <s v="No"/>
    <s v="Yes"/>
    <s v="No"/>
    <s v="No"/>
    <s v="No"/>
    <s v="Yes"/>
    <x v="0"/>
    <s v="Yes"/>
    <x v="2"/>
    <n v="89.6"/>
    <n v="6127.6"/>
    <s v="Yes"/>
    <n v="1"/>
    <x v="3"/>
  </r>
  <r>
    <s v="6244-BESBM"/>
    <x v="1"/>
    <x v="0"/>
    <s v="Yes"/>
    <s v="Yes"/>
    <n v="69"/>
    <s v="Yes"/>
    <s v="No"/>
    <x v="1"/>
    <s v="No"/>
    <s v="No"/>
    <s v="No"/>
    <s v="Yes"/>
    <s v="Yes"/>
    <s v="Yes"/>
    <x v="2"/>
    <s v="Yes"/>
    <x v="3"/>
    <n v="95.2"/>
    <n v="6671.7"/>
    <s v="No"/>
    <n v="0"/>
    <x v="3"/>
  </r>
  <r>
    <s v="1004-NOZNR"/>
    <x v="1"/>
    <x v="1"/>
    <s v="No"/>
    <s v="Yes"/>
    <n v="56"/>
    <s v="Yes"/>
    <s v="No"/>
    <x v="1"/>
    <s v="Yes"/>
    <s v="No"/>
    <s v="No"/>
    <s v="No"/>
    <s v="Yes"/>
    <s v="Yes"/>
    <x v="1"/>
    <s v="No"/>
    <x v="3"/>
    <n v="94.8"/>
    <n v="5264.3"/>
    <s v="No"/>
    <n v="0"/>
    <x v="3"/>
  </r>
  <r>
    <s v="1251-STYSZ"/>
    <x v="0"/>
    <x v="1"/>
    <s v="No"/>
    <s v="No"/>
    <n v="4"/>
    <s v="Yes"/>
    <s v="Yes"/>
    <x v="1"/>
    <s v="Yes"/>
    <s v="No"/>
    <s v="No"/>
    <s v="No"/>
    <s v="No"/>
    <s v="No"/>
    <x v="0"/>
    <s v="Yes"/>
    <x v="0"/>
    <n v="80.25"/>
    <n v="303.7"/>
    <s v="No"/>
    <n v="0"/>
    <x v="0"/>
  </r>
  <r>
    <s v="2612-PHGOX"/>
    <x v="1"/>
    <x v="0"/>
    <s v="Yes"/>
    <s v="No"/>
    <n v="64"/>
    <s v="Yes"/>
    <s v="Yes"/>
    <x v="0"/>
    <s v="No"/>
    <s v="Yes"/>
    <s v="Yes"/>
    <s v="Yes"/>
    <s v="Yes"/>
    <s v="No"/>
    <x v="2"/>
    <s v="Yes"/>
    <x v="2"/>
    <n v="76.099999999999994"/>
    <n v="4818.8"/>
    <s v="No"/>
    <n v="0"/>
    <x v="3"/>
  </r>
  <r>
    <s v="2408-TZMJL"/>
    <x v="1"/>
    <x v="0"/>
    <s v="Yes"/>
    <s v="No"/>
    <n v="59"/>
    <s v="Yes"/>
    <s v="Yes"/>
    <x v="1"/>
    <s v="Yes"/>
    <s v="Yes"/>
    <s v="Yes"/>
    <s v="No"/>
    <s v="Yes"/>
    <s v="Yes"/>
    <x v="1"/>
    <s v="Yes"/>
    <x v="0"/>
    <n v="110.15"/>
    <n v="6448.05"/>
    <s v="Yes"/>
    <n v="1"/>
    <x v="3"/>
  </r>
  <r>
    <s v="8480-PPONV"/>
    <x v="1"/>
    <x v="0"/>
    <s v="Yes"/>
    <s v="Yes"/>
    <n v="62"/>
    <s v="Yes"/>
    <s v="Yes"/>
    <x v="1"/>
    <s v="Yes"/>
    <s v="Yes"/>
    <s v="Yes"/>
    <s v="Yes"/>
    <s v="Yes"/>
    <s v="Yes"/>
    <x v="2"/>
    <s v="No"/>
    <x v="2"/>
    <n v="115.55"/>
    <n v="7159.05"/>
    <s v="No"/>
    <n v="0"/>
    <x v="3"/>
  </r>
  <r>
    <s v="8780-IHCRN"/>
    <x v="1"/>
    <x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65"/>
    <n v="1574.5"/>
    <s v="No"/>
    <n v="0"/>
    <x v="3"/>
  </r>
  <r>
    <s v="4598-ZADCK"/>
    <x v="0"/>
    <x v="0"/>
    <s v="No"/>
    <s v="No"/>
    <n v="53"/>
    <s v="No"/>
    <s v="No phone service"/>
    <x v="0"/>
    <s v="Yes"/>
    <s v="Yes"/>
    <s v="Yes"/>
    <s v="Yes"/>
    <s v="Yes"/>
    <s v="No"/>
    <x v="1"/>
    <s v="Yes"/>
    <x v="0"/>
    <n v="53.6"/>
    <n v="2879.2"/>
    <s v="No"/>
    <n v="0"/>
    <x v="3"/>
  </r>
  <r>
    <s v="1257-SXUXQ"/>
    <x v="1"/>
    <x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86.05"/>
    <s v="No"/>
    <n v="0"/>
    <x v="0"/>
  </r>
  <r>
    <s v="9681-KYGYB"/>
    <x v="1"/>
    <x v="1"/>
    <s v="Yes"/>
    <s v="No"/>
    <n v="49"/>
    <s v="Yes"/>
    <s v="Yes"/>
    <x v="1"/>
    <s v="Yes"/>
    <s v="Yes"/>
    <s v="Yes"/>
    <s v="No"/>
    <s v="No"/>
    <s v="No"/>
    <x v="0"/>
    <s v="Yes"/>
    <x v="0"/>
    <n v="88.2"/>
    <n v="4159.45"/>
    <s v="No"/>
    <n v="0"/>
    <x v="3"/>
  </r>
  <r>
    <s v="7182-OVLBJ"/>
    <x v="0"/>
    <x v="0"/>
    <s v="Yes"/>
    <s v="Yes"/>
    <n v="62"/>
    <s v="Yes"/>
    <s v="Yes"/>
    <x v="1"/>
    <s v="Yes"/>
    <s v="No"/>
    <s v="No"/>
    <s v="No"/>
    <s v="Yes"/>
    <s v="Yes"/>
    <x v="2"/>
    <s v="Yes"/>
    <x v="2"/>
    <n v="101.15"/>
    <n v="6638.35"/>
    <s v="No"/>
    <n v="0"/>
    <x v="3"/>
  </r>
  <r>
    <s v="5095-ETBRJ"/>
    <x v="0"/>
    <x v="0"/>
    <s v="Yes"/>
    <s v="No"/>
    <n v="55"/>
    <s v="Yes"/>
    <s v="No"/>
    <x v="0"/>
    <s v="Yes"/>
    <s v="Yes"/>
    <s v="No"/>
    <s v="Yes"/>
    <s v="No"/>
    <s v="No"/>
    <x v="2"/>
    <s v="No"/>
    <x v="1"/>
    <n v="56.8"/>
    <n v="3112.05"/>
    <s v="No"/>
    <n v="0"/>
    <x v="3"/>
  </r>
  <r>
    <s v="7005-CYUIL"/>
    <x v="0"/>
    <x v="1"/>
    <s v="Yes"/>
    <s v="No"/>
    <n v="71"/>
    <s v="Yes"/>
    <s v="No"/>
    <x v="1"/>
    <s v="Yes"/>
    <s v="Yes"/>
    <s v="Yes"/>
    <s v="Yes"/>
    <s v="Yes"/>
    <s v="No"/>
    <x v="2"/>
    <s v="Yes"/>
    <x v="0"/>
    <n v="99.4"/>
    <n v="7168.25"/>
    <s v="No"/>
    <n v="0"/>
    <x v="3"/>
  </r>
  <r>
    <s v="4821-WQOYN"/>
    <x v="0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100000000000001"/>
    <n v="1326.25"/>
    <s v="No"/>
    <n v="0"/>
    <x v="3"/>
  </r>
  <r>
    <s v="4730-AWNAU"/>
    <x v="1"/>
    <x v="0"/>
    <s v="Yes"/>
    <s v="Yes"/>
    <n v="36"/>
    <s v="No"/>
    <s v="No phone service"/>
    <x v="0"/>
    <s v="Yes"/>
    <s v="No"/>
    <s v="Yes"/>
    <s v="Yes"/>
    <s v="Yes"/>
    <s v="Yes"/>
    <x v="1"/>
    <s v="No"/>
    <x v="3"/>
    <n v="60.7"/>
    <n v="2234.5500000000002"/>
    <s v="No"/>
    <n v="0"/>
    <x v="1"/>
  </r>
  <r>
    <s v="3452-FLHYD"/>
    <x v="1"/>
    <x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95"/>
    <n v="495.15"/>
    <s v="No"/>
    <n v="0"/>
    <x v="1"/>
  </r>
  <r>
    <s v="2388-LAESQ"/>
    <x v="0"/>
    <x v="1"/>
    <s v="Yes"/>
    <s v="No"/>
    <n v="72"/>
    <s v="Yes"/>
    <s v="Yes"/>
    <x v="1"/>
    <s v="Yes"/>
    <s v="Yes"/>
    <s v="Yes"/>
    <s v="Yes"/>
    <s v="Yes"/>
    <s v="Yes"/>
    <x v="2"/>
    <s v="Yes"/>
    <x v="2"/>
    <n v="114.85"/>
    <n v="8317.9500000000007"/>
    <s v="No"/>
    <n v="0"/>
    <x v="3"/>
  </r>
  <r>
    <s v="9531-NSBMR"/>
    <x v="0"/>
    <x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25"/>
    <n v="679.8"/>
    <s v="No"/>
    <n v="0"/>
    <x v="1"/>
  </r>
  <r>
    <s v="6260-ONULR"/>
    <x v="1"/>
    <x v="0"/>
    <s v="No"/>
    <s v="No"/>
    <n v="1"/>
    <s v="Yes"/>
    <s v="No"/>
    <x v="0"/>
    <s v="No"/>
    <s v="No"/>
    <s v="No"/>
    <s v="No"/>
    <s v="Yes"/>
    <s v="Yes"/>
    <x v="0"/>
    <s v="Yes"/>
    <x v="1"/>
    <n v="62.8"/>
    <n v="62.8"/>
    <s v="No"/>
    <n v="0"/>
    <x v="0"/>
  </r>
  <r>
    <s v="4389-UEFCZ"/>
    <x v="0"/>
    <x v="0"/>
    <s v="Yes"/>
    <s v="No"/>
    <n v="72"/>
    <s v="Yes"/>
    <s v="Yes"/>
    <x v="1"/>
    <s v="Yes"/>
    <s v="No"/>
    <s v="Yes"/>
    <s v="No"/>
    <s v="Yes"/>
    <s v="Yes"/>
    <x v="2"/>
    <s v="Yes"/>
    <x v="0"/>
    <n v="105.5"/>
    <n v="7544"/>
    <s v="No"/>
    <n v="0"/>
    <x v="3"/>
  </r>
  <r>
    <s v="8711-LOBKY"/>
    <x v="1"/>
    <x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188.25"/>
    <s v="No"/>
    <n v="0"/>
    <x v="3"/>
  </r>
  <r>
    <s v="9134-CEQMF"/>
    <x v="1"/>
    <x v="1"/>
    <s v="Yes"/>
    <s v="No"/>
    <n v="7"/>
    <s v="Yes"/>
    <s v="No"/>
    <x v="1"/>
    <s v="No"/>
    <s v="No"/>
    <s v="No"/>
    <s v="No"/>
    <s v="Yes"/>
    <s v="Yes"/>
    <x v="0"/>
    <s v="Yes"/>
    <x v="0"/>
    <n v="89.5"/>
    <n v="676.7"/>
    <s v="Yes"/>
    <n v="1"/>
    <x v="0"/>
  </r>
  <r>
    <s v="8985-OOPOS"/>
    <x v="0"/>
    <x v="0"/>
    <s v="No"/>
    <s v="No"/>
    <n v="1"/>
    <s v="Yes"/>
    <s v="No"/>
    <x v="0"/>
    <s v="No"/>
    <s v="No"/>
    <s v="Yes"/>
    <s v="Yes"/>
    <s v="Yes"/>
    <s v="Yes"/>
    <x v="1"/>
    <s v="No"/>
    <x v="3"/>
    <n v="74.099999999999994"/>
    <n v="74.099999999999994"/>
    <s v="No"/>
    <n v="0"/>
    <x v="0"/>
  </r>
  <r>
    <s v="8800-ZKRFW"/>
    <x v="0"/>
    <x v="0"/>
    <s v="Yes"/>
    <s v="Yes"/>
    <n v="30"/>
    <s v="Yes"/>
    <s v="Yes"/>
    <x v="1"/>
    <s v="No"/>
    <s v="Yes"/>
    <s v="Yes"/>
    <s v="Yes"/>
    <s v="Yes"/>
    <s v="Yes"/>
    <x v="0"/>
    <s v="Yes"/>
    <x v="0"/>
    <n v="107.5"/>
    <n v="3242.5"/>
    <s v="No"/>
    <n v="0"/>
    <x v="1"/>
  </r>
  <r>
    <s v="2616-FLVQC"/>
    <x v="1"/>
    <x v="0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0.1500000000001"/>
    <s v="No"/>
    <n v="0"/>
    <x v="3"/>
  </r>
  <r>
    <s v="9968-FFVVH"/>
    <x v="1"/>
    <x v="0"/>
    <s v="No"/>
    <s v="No"/>
    <n v="63"/>
    <s v="Yes"/>
    <s v="Yes"/>
    <x v="0"/>
    <s v="Yes"/>
    <s v="Yes"/>
    <s v="Yes"/>
    <s v="Yes"/>
    <s v="No"/>
    <s v="No"/>
    <x v="1"/>
    <s v="No"/>
    <x v="2"/>
    <n v="68.8"/>
    <n v="4111.3500000000004"/>
    <s v="No"/>
    <n v="0"/>
    <x v="3"/>
  </r>
  <r>
    <s v="3108-PCCGG"/>
    <x v="1"/>
    <x v="1"/>
    <s v="Yes"/>
    <s v="No"/>
    <n v="72"/>
    <s v="Yes"/>
    <s v="Yes"/>
    <x v="0"/>
    <s v="Yes"/>
    <s v="Yes"/>
    <s v="Yes"/>
    <s v="No"/>
    <s v="Yes"/>
    <s v="Yes"/>
    <x v="2"/>
    <s v="No"/>
    <x v="3"/>
    <n v="84.45"/>
    <n v="5899.85"/>
    <s v="No"/>
    <n v="0"/>
    <x v="3"/>
  </r>
  <r>
    <s v="7993-PYKOF"/>
    <x v="1"/>
    <x v="0"/>
    <s v="Yes"/>
    <s v="No"/>
    <n v="8"/>
    <s v="Yes"/>
    <s v="No"/>
    <x v="1"/>
    <s v="Yes"/>
    <s v="No"/>
    <s v="No"/>
    <s v="No"/>
    <s v="No"/>
    <s v="No"/>
    <x v="0"/>
    <s v="No"/>
    <x v="0"/>
    <n v="75"/>
    <n v="632.95000000000005"/>
    <s v="Yes"/>
    <n v="1"/>
    <x v="0"/>
  </r>
  <r>
    <s v="8390-FESFV"/>
    <x v="0"/>
    <x v="0"/>
    <s v="No"/>
    <s v="No"/>
    <n v="62"/>
    <s v="Yes"/>
    <s v="Yes"/>
    <x v="0"/>
    <s v="No"/>
    <s v="Yes"/>
    <s v="Yes"/>
    <s v="Yes"/>
    <s v="Yes"/>
    <s v="Yes"/>
    <x v="2"/>
    <s v="No"/>
    <x v="2"/>
    <n v="84.5"/>
    <n v="5193.2"/>
    <s v="No"/>
    <n v="0"/>
    <x v="3"/>
  </r>
  <r>
    <s v="3022-BEXHZ"/>
    <x v="1"/>
    <x v="0"/>
    <s v="Yes"/>
    <s v="Yes"/>
    <n v="67"/>
    <s v="Yes"/>
    <s v="Yes"/>
    <x v="1"/>
    <s v="No"/>
    <s v="Yes"/>
    <s v="Yes"/>
    <s v="Yes"/>
    <s v="Yes"/>
    <s v="Yes"/>
    <x v="2"/>
    <s v="Yes"/>
    <x v="2"/>
    <n v="111.2"/>
    <n v="7530.8"/>
    <s v="No"/>
    <n v="0"/>
    <x v="3"/>
  </r>
  <r>
    <s v="5027-XWQHA"/>
    <x v="1"/>
    <x v="0"/>
    <s v="No"/>
    <s v="No"/>
    <n v="6"/>
    <s v="Yes"/>
    <s v="No"/>
    <x v="0"/>
    <s v="No"/>
    <s v="No"/>
    <s v="No"/>
    <s v="No"/>
    <s v="No"/>
    <s v="No"/>
    <x v="0"/>
    <s v="No"/>
    <x v="0"/>
    <n v="44.75"/>
    <n v="270.95"/>
    <s v="Yes"/>
    <n v="1"/>
    <x v="0"/>
  </r>
  <r>
    <s v="6248-TKCQV"/>
    <x v="0"/>
    <x v="0"/>
    <s v="Yes"/>
    <s v="Yes"/>
    <n v="70"/>
    <s v="Yes"/>
    <s v="Yes"/>
    <x v="0"/>
    <s v="Yes"/>
    <s v="No"/>
    <s v="No"/>
    <s v="Yes"/>
    <s v="Yes"/>
    <s v="Yes"/>
    <x v="2"/>
    <s v="Yes"/>
    <x v="2"/>
    <n v="80.599999999999994"/>
    <n v="5460.2"/>
    <s v="No"/>
    <n v="0"/>
    <x v="3"/>
  </r>
  <r>
    <s v="6729-GDNGC"/>
    <x v="0"/>
    <x v="1"/>
    <s v="No"/>
    <s v="No"/>
    <n v="20"/>
    <s v="Yes"/>
    <s v="No"/>
    <x v="1"/>
    <s v="No"/>
    <s v="No"/>
    <s v="No"/>
    <s v="No"/>
    <s v="Yes"/>
    <s v="No"/>
    <x v="0"/>
    <s v="No"/>
    <x v="2"/>
    <n v="80.7"/>
    <n v="1614.2"/>
    <s v="No"/>
    <n v="0"/>
    <x v="2"/>
  </r>
  <r>
    <s v="6198-ZFIOJ"/>
    <x v="0"/>
    <x v="0"/>
    <s v="No"/>
    <s v="No"/>
    <n v="5"/>
    <s v="Yes"/>
    <s v="Yes"/>
    <x v="1"/>
    <s v="No"/>
    <s v="No"/>
    <s v="No"/>
    <s v="No"/>
    <s v="No"/>
    <s v="No"/>
    <x v="0"/>
    <s v="No"/>
    <x v="0"/>
    <n v="75.599999999999994"/>
    <n v="402.5"/>
    <s v="No"/>
    <n v="0"/>
    <x v="0"/>
  </r>
  <r>
    <s v="5989-OMNJE"/>
    <x v="0"/>
    <x v="0"/>
    <s v="Yes"/>
    <s v="Yes"/>
    <n v="24"/>
    <s v="No"/>
    <s v="No phone service"/>
    <x v="0"/>
    <s v="Yes"/>
    <s v="Yes"/>
    <s v="Yes"/>
    <s v="No"/>
    <s v="Yes"/>
    <s v="Yes"/>
    <x v="1"/>
    <s v="No"/>
    <x v="0"/>
    <n v="57.6"/>
    <n v="1367.75"/>
    <s v="No"/>
    <n v="0"/>
    <x v="2"/>
  </r>
  <r>
    <s v="4566-QVRRW"/>
    <x v="0"/>
    <x v="0"/>
    <s v="Yes"/>
    <s v="No"/>
    <n v="11"/>
    <s v="Yes"/>
    <s v="No"/>
    <x v="0"/>
    <s v="No"/>
    <s v="No"/>
    <s v="No"/>
    <s v="No"/>
    <s v="No"/>
    <s v="No"/>
    <x v="0"/>
    <s v="Yes"/>
    <x v="0"/>
    <n v="44.05"/>
    <n v="483.7"/>
    <s v="Yes"/>
    <n v="1"/>
    <x v="0"/>
  </r>
  <r>
    <s v="1291-CUOCY"/>
    <x v="1"/>
    <x v="0"/>
    <s v="Yes"/>
    <s v="No"/>
    <n v="72"/>
    <s v="Yes"/>
    <s v="Yes"/>
    <x v="1"/>
    <s v="No"/>
    <s v="Yes"/>
    <s v="Yes"/>
    <s v="Yes"/>
    <s v="Yes"/>
    <s v="Yes"/>
    <x v="2"/>
    <s v="Yes"/>
    <x v="3"/>
    <n v="110.6"/>
    <n v="7962.2"/>
    <s v="No"/>
    <n v="0"/>
    <x v="3"/>
  </r>
  <r>
    <s v="9795-SHUHB"/>
    <x v="0"/>
    <x v="0"/>
    <s v="Yes"/>
    <s v="Yes"/>
    <n v="66"/>
    <s v="Yes"/>
    <s v="No"/>
    <x v="0"/>
    <s v="Yes"/>
    <s v="Yes"/>
    <s v="No"/>
    <s v="Yes"/>
    <s v="No"/>
    <s v="No"/>
    <x v="2"/>
    <s v="Yes"/>
    <x v="3"/>
    <n v="58.2"/>
    <n v="3810.8"/>
    <s v="No"/>
    <n v="0"/>
    <x v="3"/>
  </r>
  <r>
    <s v="3230-IUALN"/>
    <x v="0"/>
    <x v="0"/>
    <s v="Yes"/>
    <s v="Yes"/>
    <n v="45"/>
    <s v="Yes"/>
    <s v="No"/>
    <x v="0"/>
    <s v="Yes"/>
    <s v="No"/>
    <s v="Yes"/>
    <s v="Yes"/>
    <s v="Yes"/>
    <s v="Yes"/>
    <x v="2"/>
    <s v="Yes"/>
    <x v="1"/>
    <n v="81"/>
    <n v="3533.6"/>
    <s v="No"/>
    <n v="0"/>
    <x v="1"/>
  </r>
  <r>
    <s v="0042-RLHYP"/>
    <x v="0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396.9"/>
    <s v="No"/>
    <n v="0"/>
    <x v="3"/>
  </r>
  <r>
    <s v="8519-IMDHU"/>
    <x v="1"/>
    <x v="1"/>
    <s v="Yes"/>
    <s v="No"/>
    <n v="15"/>
    <s v="Yes"/>
    <s v="Yes"/>
    <x v="1"/>
    <s v="No"/>
    <s v="No"/>
    <s v="No"/>
    <s v="No"/>
    <s v="No"/>
    <s v="Yes"/>
    <x v="0"/>
    <s v="Yes"/>
    <x v="2"/>
    <n v="85.6"/>
    <n v="1345.55"/>
    <s v="Yes"/>
    <n v="1"/>
    <x v="2"/>
  </r>
  <r>
    <s v="4945-RVMTE"/>
    <x v="0"/>
    <x v="0"/>
    <s v="No"/>
    <s v="No"/>
    <n v="28"/>
    <s v="Yes"/>
    <s v="No"/>
    <x v="0"/>
    <s v="No"/>
    <s v="No"/>
    <s v="Yes"/>
    <s v="No"/>
    <s v="Yes"/>
    <s v="No"/>
    <x v="0"/>
    <s v="Yes"/>
    <x v="2"/>
    <n v="59.55"/>
    <n v="1646.45"/>
    <s v="No"/>
    <n v="0"/>
    <x v="1"/>
  </r>
  <r>
    <s v="0201-OAMXR"/>
    <x v="0"/>
    <x v="0"/>
    <s v="No"/>
    <s v="No"/>
    <n v="70"/>
    <s v="Yes"/>
    <s v="Yes"/>
    <x v="1"/>
    <s v="Yes"/>
    <s v="Yes"/>
    <s v="Yes"/>
    <s v="Yes"/>
    <s v="Yes"/>
    <s v="Yes"/>
    <x v="1"/>
    <s v="No"/>
    <x v="3"/>
    <n v="115.55"/>
    <n v="8127.6"/>
    <s v="Yes"/>
    <n v="1"/>
    <x v="3"/>
  </r>
  <r>
    <s v="1866-NXPSP"/>
    <x v="0"/>
    <x v="0"/>
    <s v="No"/>
    <s v="No"/>
    <n v="36"/>
    <s v="Yes"/>
    <s v="No"/>
    <x v="0"/>
    <s v="Yes"/>
    <s v="Yes"/>
    <s v="Yes"/>
    <s v="Yes"/>
    <s v="No"/>
    <s v="Yes"/>
    <x v="1"/>
    <s v="Yes"/>
    <x v="1"/>
    <n v="75.55"/>
    <n v="2680.15"/>
    <s v="No"/>
    <n v="0"/>
    <x v="1"/>
  </r>
  <r>
    <s v="3372-KWFBM"/>
    <x v="1"/>
    <x v="1"/>
    <s v="No"/>
    <s v="No"/>
    <n v="16"/>
    <s v="Yes"/>
    <s v="Yes"/>
    <x v="1"/>
    <s v="No"/>
    <s v="No"/>
    <s v="No"/>
    <s v="No"/>
    <s v="Yes"/>
    <s v="No"/>
    <x v="0"/>
    <s v="Yes"/>
    <x v="0"/>
    <n v="86.6"/>
    <n v="1281"/>
    <s v="Yes"/>
    <n v="1"/>
    <x v="2"/>
  </r>
  <r>
    <s v="7831-QGOXH"/>
    <x v="0"/>
    <x v="0"/>
    <s v="No"/>
    <s v="No"/>
    <n v="18"/>
    <s v="Yes"/>
    <s v="Yes"/>
    <x v="1"/>
    <s v="No"/>
    <s v="No"/>
    <s v="No"/>
    <s v="No"/>
    <s v="Yes"/>
    <s v="No"/>
    <x v="0"/>
    <s v="Yes"/>
    <x v="0"/>
    <n v="85.2"/>
    <n v="1553.9"/>
    <s v="Yes"/>
    <n v="1"/>
    <x v="2"/>
  </r>
  <r>
    <s v="6393-WRYZE"/>
    <x v="0"/>
    <x v="0"/>
    <s v="Yes"/>
    <s v="No"/>
    <n v="34"/>
    <s v="Yes"/>
    <s v="Yes"/>
    <x v="1"/>
    <s v="No"/>
    <s v="No"/>
    <s v="No"/>
    <s v="No"/>
    <s v="Yes"/>
    <s v="Yes"/>
    <x v="0"/>
    <s v="Yes"/>
    <x v="0"/>
    <n v="97.65"/>
    <n v="3207.55"/>
    <s v="Yes"/>
    <n v="1"/>
    <x v="1"/>
  </r>
  <r>
    <s v="3941-XTSKM"/>
    <x v="1"/>
    <x v="0"/>
    <s v="Yes"/>
    <s v="Yes"/>
    <n v="42"/>
    <s v="No"/>
    <s v="No phone service"/>
    <x v="0"/>
    <s v="No"/>
    <s v="Yes"/>
    <s v="Yes"/>
    <s v="No"/>
    <s v="No"/>
    <s v="Yes"/>
    <x v="1"/>
    <s v="Yes"/>
    <x v="3"/>
    <n v="45.1"/>
    <n v="2049.0500000000002"/>
    <s v="No"/>
    <n v="0"/>
    <x v="1"/>
  </r>
  <r>
    <s v="1661-CZBAU"/>
    <x v="1"/>
    <x v="0"/>
    <s v="No"/>
    <s v="No"/>
    <n v="48"/>
    <s v="Yes"/>
    <s v="Yes"/>
    <x v="0"/>
    <s v="Yes"/>
    <s v="No"/>
    <s v="No"/>
    <s v="Yes"/>
    <s v="No"/>
    <s v="Yes"/>
    <x v="1"/>
    <s v="Yes"/>
    <x v="2"/>
    <n v="70.95"/>
    <n v="3629.2"/>
    <s v="No"/>
    <n v="0"/>
    <x v="1"/>
  </r>
  <r>
    <s v="6599-RCLCJ"/>
    <x v="1"/>
    <x v="0"/>
    <s v="Yes"/>
    <s v="No"/>
    <n v="47"/>
    <s v="Yes"/>
    <s v="Yes"/>
    <x v="1"/>
    <s v="No"/>
    <s v="Yes"/>
    <s v="Yes"/>
    <s v="Yes"/>
    <s v="Yes"/>
    <s v="Yes"/>
    <x v="0"/>
    <s v="Yes"/>
    <x v="0"/>
    <n v="109.55"/>
    <n v="5124.55"/>
    <s v="Yes"/>
    <n v="1"/>
    <x v="1"/>
  </r>
  <r>
    <s v="9831-BPFRI"/>
    <x v="0"/>
    <x v="0"/>
    <s v="Yes"/>
    <s v="Yes"/>
    <n v="39"/>
    <s v="Yes"/>
    <s v="Yes"/>
    <x v="1"/>
    <s v="No"/>
    <s v="Yes"/>
    <s v="Yes"/>
    <s v="Yes"/>
    <s v="No"/>
    <s v="No"/>
    <x v="1"/>
    <s v="Yes"/>
    <x v="0"/>
    <n v="89.55"/>
    <n v="3474.45"/>
    <s v="Yes"/>
    <n v="1"/>
    <x v="1"/>
  </r>
  <r>
    <s v="5158-RIVOP"/>
    <x v="0"/>
    <x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9"/>
    <n v="202.3"/>
    <s v="No"/>
    <n v="0"/>
    <x v="0"/>
  </r>
  <r>
    <s v="9788-YTFGE"/>
    <x v="1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147.5"/>
    <s v="No"/>
    <n v="0"/>
    <x v="0"/>
  </r>
  <r>
    <s v="9277-JOOMO"/>
    <x v="0"/>
    <x v="0"/>
    <s v="No"/>
    <s v="No"/>
    <n v="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6"/>
    <n v="86.35"/>
    <s v="No"/>
    <n v="0"/>
    <x v="0"/>
  </r>
  <r>
    <s v="1907-YLNYW"/>
    <x v="1"/>
    <x v="0"/>
    <s v="No"/>
    <s v="No"/>
    <n v="8"/>
    <s v="Yes"/>
    <s v="No"/>
    <x v="0"/>
    <s v="Yes"/>
    <s v="No"/>
    <s v="Yes"/>
    <s v="No"/>
    <s v="No"/>
    <s v="Yes"/>
    <x v="0"/>
    <s v="Yes"/>
    <x v="0"/>
    <n v="66.7"/>
    <n v="579"/>
    <s v="No"/>
    <n v="0"/>
    <x v="0"/>
  </r>
  <r>
    <s v="1725-MIMXW"/>
    <x v="1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45"/>
    <n v="19.45"/>
    <s v="Yes"/>
    <n v="1"/>
    <x v="0"/>
  </r>
  <r>
    <s v="8947-YRTDV"/>
    <x v="1"/>
    <x v="0"/>
    <s v="Yes"/>
    <s v="Yes"/>
    <n v="32"/>
    <s v="Yes"/>
    <s v="No"/>
    <x v="1"/>
    <s v="Yes"/>
    <s v="Yes"/>
    <s v="Yes"/>
    <s v="No"/>
    <s v="No"/>
    <s v="Yes"/>
    <x v="1"/>
    <s v="No"/>
    <x v="1"/>
    <n v="94.8"/>
    <n v="3131.55"/>
    <s v="No"/>
    <n v="0"/>
    <x v="1"/>
  </r>
  <r>
    <s v="3161-ONRWK"/>
    <x v="1"/>
    <x v="0"/>
    <s v="Yes"/>
    <s v="Yes"/>
    <n v="60"/>
    <s v="Yes"/>
    <s v="No"/>
    <x v="0"/>
    <s v="Yes"/>
    <s v="Yes"/>
    <s v="Yes"/>
    <s v="Yes"/>
    <s v="No"/>
    <s v="No"/>
    <x v="1"/>
    <s v="Yes"/>
    <x v="2"/>
    <n v="65.849999999999994"/>
    <n v="3928.3"/>
    <s v="No"/>
    <n v="0"/>
    <x v="3"/>
  </r>
  <r>
    <s v="0114-RSRRW"/>
    <x v="0"/>
    <x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95"/>
    <n v="187.75"/>
    <s v="No"/>
    <n v="0"/>
    <x v="0"/>
  </r>
  <r>
    <s v="4565-NLZBV"/>
    <x v="0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65"/>
    <n v="1710.15"/>
    <s v="No"/>
    <n v="0"/>
    <x v="3"/>
  </r>
  <r>
    <s v="0031-PVLZI"/>
    <x v="0"/>
    <x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6.349999999999994"/>
    <s v="Yes"/>
    <n v="1"/>
    <x v="0"/>
  </r>
  <r>
    <s v="7206-GZCDC"/>
    <x v="0"/>
    <x v="1"/>
    <s v="No"/>
    <s v="No"/>
    <n v="1"/>
    <s v="Yes"/>
    <s v="No"/>
    <x v="1"/>
    <s v="No"/>
    <s v="No"/>
    <s v="No"/>
    <s v="No"/>
    <s v="No"/>
    <s v="No"/>
    <x v="0"/>
    <s v="Yes"/>
    <x v="0"/>
    <n v="69.25"/>
    <n v="69.25"/>
    <s v="Yes"/>
    <n v="1"/>
    <x v="0"/>
  </r>
  <r>
    <s v="6682-VCIXC"/>
    <x v="0"/>
    <x v="0"/>
    <s v="Yes"/>
    <s v="Yes"/>
    <n v="43"/>
    <s v="No"/>
    <s v="No phone service"/>
    <x v="0"/>
    <s v="Yes"/>
    <s v="Yes"/>
    <s v="No"/>
    <s v="Yes"/>
    <s v="Yes"/>
    <s v="No"/>
    <x v="1"/>
    <s v="Yes"/>
    <x v="2"/>
    <n v="51.25"/>
    <n v="2151.6"/>
    <s v="No"/>
    <n v="0"/>
    <x v="1"/>
  </r>
  <r>
    <s v="4791-QRGMF"/>
    <x v="1"/>
    <x v="0"/>
    <s v="Yes"/>
    <s v="No"/>
    <n v="59"/>
    <s v="Yes"/>
    <s v="Yes"/>
    <x v="1"/>
    <s v="No"/>
    <s v="No"/>
    <s v="Yes"/>
    <s v="No"/>
    <s v="Yes"/>
    <s v="Yes"/>
    <x v="1"/>
    <s v="Yes"/>
    <x v="2"/>
    <n v="99.5"/>
    <n v="5961.1"/>
    <s v="Yes"/>
    <n v="1"/>
    <x v="3"/>
  </r>
  <r>
    <s v="6475-VHUIZ"/>
    <x v="0"/>
    <x v="0"/>
    <s v="Yes"/>
    <s v="No"/>
    <n v="23"/>
    <s v="Yes"/>
    <s v="No"/>
    <x v="0"/>
    <s v="No"/>
    <s v="No"/>
    <s v="Yes"/>
    <s v="Yes"/>
    <s v="No"/>
    <s v="No"/>
    <x v="0"/>
    <s v="No"/>
    <x v="0"/>
    <n v="54.25"/>
    <n v="1221.55"/>
    <s v="No"/>
    <n v="0"/>
    <x v="2"/>
  </r>
  <r>
    <s v="3910-MRQOY"/>
    <x v="0"/>
    <x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99999999999999"/>
    <n v="1496.45"/>
    <s v="No"/>
    <n v="0"/>
    <x v="3"/>
  </r>
  <r>
    <s v="0661-WCQNQ"/>
    <x v="1"/>
    <x v="0"/>
    <s v="Yes"/>
    <s v="No"/>
    <n v="22"/>
    <s v="Yes"/>
    <s v="No"/>
    <x v="0"/>
    <s v="Yes"/>
    <s v="No"/>
    <s v="No"/>
    <s v="Yes"/>
    <s v="No"/>
    <s v="No"/>
    <x v="1"/>
    <s v="Yes"/>
    <x v="3"/>
    <n v="56.25"/>
    <n v="1292.2"/>
    <s v="No"/>
    <n v="0"/>
    <x v="2"/>
  </r>
  <r>
    <s v="7537-RBWEA"/>
    <x v="0"/>
    <x v="0"/>
    <s v="No"/>
    <s v="No"/>
    <n v="1"/>
    <s v="No"/>
    <s v="No phone service"/>
    <x v="0"/>
    <s v="No"/>
    <s v="No"/>
    <s v="No"/>
    <s v="No"/>
    <s v="No"/>
    <s v="No"/>
    <x v="0"/>
    <s v="Yes"/>
    <x v="1"/>
    <n v="25.15"/>
    <n v="25.15"/>
    <s v="No"/>
    <n v="0"/>
    <x v="0"/>
  </r>
  <r>
    <s v="4656-CAURT"/>
    <x v="1"/>
    <x v="0"/>
    <s v="No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95"/>
    <n v="1713.1"/>
    <s v="No"/>
    <n v="0"/>
    <x v="3"/>
  </r>
  <r>
    <s v="0121-SNYRK"/>
    <x v="1"/>
    <x v="0"/>
    <s v="No"/>
    <s v="No"/>
    <n v="50"/>
    <s v="No"/>
    <s v="No phone service"/>
    <x v="0"/>
    <s v="Yes"/>
    <s v="No"/>
    <s v="No"/>
    <s v="Yes"/>
    <s v="No"/>
    <s v="No"/>
    <x v="1"/>
    <s v="Yes"/>
    <x v="1"/>
    <n v="35.4"/>
    <n v="1748.9"/>
    <s v="No"/>
    <n v="0"/>
    <x v="3"/>
  </r>
  <r>
    <s v="1768-ZAIFU"/>
    <x v="0"/>
    <x v="1"/>
    <s v="No"/>
    <s v="No"/>
    <n v="1"/>
    <s v="No"/>
    <s v="No phone service"/>
    <x v="0"/>
    <s v="No"/>
    <s v="No"/>
    <s v="No"/>
    <s v="No"/>
    <s v="No"/>
    <s v="No"/>
    <x v="0"/>
    <s v="Yes"/>
    <x v="0"/>
    <n v="25.2"/>
    <n v="25.2"/>
    <s v="Yes"/>
    <n v="1"/>
    <x v="0"/>
  </r>
  <r>
    <s v="4671-LXRDQ"/>
    <x v="1"/>
    <x v="0"/>
    <s v="No"/>
    <s v="No"/>
    <n v="2"/>
    <s v="Yes"/>
    <s v="No"/>
    <x v="0"/>
    <s v="No"/>
    <s v="No"/>
    <s v="No"/>
    <s v="No"/>
    <s v="No"/>
    <s v="No"/>
    <x v="0"/>
    <s v="Yes"/>
    <x v="1"/>
    <n v="45"/>
    <n v="96.45"/>
    <s v="Yes"/>
    <n v="1"/>
    <x v="0"/>
  </r>
  <r>
    <s v="3733-LSYCE"/>
    <x v="0"/>
    <x v="0"/>
    <s v="Yes"/>
    <s v="No"/>
    <n v="15"/>
    <s v="Yes"/>
    <s v="No"/>
    <x v="1"/>
    <s v="No"/>
    <s v="Yes"/>
    <s v="No"/>
    <s v="No"/>
    <s v="No"/>
    <s v="No"/>
    <x v="0"/>
    <s v="No"/>
    <x v="2"/>
    <n v="75.349999999999994"/>
    <n v="1114.55"/>
    <s v="No"/>
    <n v="0"/>
    <x v="2"/>
  </r>
  <r>
    <s v="6265-FRMTQ"/>
    <x v="1"/>
    <x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609.1"/>
    <s v="No"/>
    <n v="0"/>
    <x v="1"/>
  </r>
  <r>
    <s v="1934-SJVJK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s v="Yes"/>
    <n v="1"/>
    <x v="0"/>
  </r>
  <r>
    <s v="3838-OZURD"/>
    <x v="1"/>
    <x v="0"/>
    <s v="Yes"/>
    <s v="No"/>
    <n v="66"/>
    <s v="Yes"/>
    <s v="Yes"/>
    <x v="1"/>
    <s v="No"/>
    <s v="Yes"/>
    <s v="Yes"/>
    <s v="No"/>
    <s v="Yes"/>
    <s v="Yes"/>
    <x v="0"/>
    <s v="Yes"/>
    <x v="3"/>
    <n v="105"/>
    <n v="7133.25"/>
    <s v="Yes"/>
    <n v="1"/>
    <x v="3"/>
  </r>
  <r>
    <s v="1371-DWPAZ"/>
    <x v="0"/>
    <x v="0"/>
    <s v="Yes"/>
    <s v="Yes"/>
    <n v="0"/>
    <s v="No"/>
    <s v="No phone service"/>
    <x v="0"/>
    <s v="Yes"/>
    <s v="Yes"/>
    <s v="Yes"/>
    <s v="Yes"/>
    <s v="Yes"/>
    <s v="No"/>
    <x v="2"/>
    <s v="No"/>
    <x v="3"/>
    <n v="56.05"/>
    <n v="0"/>
    <s v="No"/>
    <n v="0"/>
    <x v="0"/>
  </r>
  <r>
    <s v="9269-CQOOL"/>
    <x v="1"/>
    <x v="0"/>
    <s v="No"/>
    <s v="Yes"/>
    <n v="3"/>
    <s v="Yes"/>
    <s v="No"/>
    <x v="0"/>
    <s v="No"/>
    <s v="No"/>
    <s v="No"/>
    <s v="No"/>
    <s v="Yes"/>
    <s v="No"/>
    <x v="0"/>
    <s v="Yes"/>
    <x v="3"/>
    <n v="54.7"/>
    <n v="169.45"/>
    <s v="Yes"/>
    <n v="1"/>
    <x v="0"/>
  </r>
  <r>
    <s v="2017-CCBLH"/>
    <x v="0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141.6"/>
    <s v="No"/>
    <n v="0"/>
    <x v="0"/>
  </r>
  <r>
    <s v="7690-KPNCU"/>
    <x v="1"/>
    <x v="0"/>
    <s v="Yes"/>
    <s v="Yes"/>
    <n v="64"/>
    <s v="Yes"/>
    <s v="No"/>
    <x v="0"/>
    <s v="Yes"/>
    <s v="No"/>
    <s v="Yes"/>
    <s v="No"/>
    <s v="Yes"/>
    <s v="Yes"/>
    <x v="1"/>
    <s v="Yes"/>
    <x v="3"/>
    <n v="73.05"/>
    <n v="4688.6499999999996"/>
    <s v="No"/>
    <n v="0"/>
    <x v="3"/>
  </r>
  <r>
    <s v="0536-BGFMZ"/>
    <x v="0"/>
    <x v="0"/>
    <s v="Yes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563.04999999999995"/>
    <s v="No"/>
    <n v="0"/>
    <x v="1"/>
  </r>
  <r>
    <s v="2293-IJWPS"/>
    <x v="0"/>
    <x v="0"/>
    <s v="Yes"/>
    <s v="No"/>
    <n v="57"/>
    <s v="Yes"/>
    <s v="Yes"/>
    <x v="1"/>
    <s v="No"/>
    <s v="No"/>
    <s v="Yes"/>
    <s v="No"/>
    <s v="Yes"/>
    <s v="Yes"/>
    <x v="1"/>
    <s v="Yes"/>
    <x v="3"/>
    <n v="100.75"/>
    <n v="5985"/>
    <s v="No"/>
    <n v="0"/>
    <x v="3"/>
  </r>
  <r>
    <s v="2845-HSJCY"/>
    <x v="0"/>
    <x v="0"/>
    <s v="Yes"/>
    <s v="Yes"/>
    <n v="14"/>
    <s v="Yes"/>
    <s v="Yes"/>
    <x v="1"/>
    <s v="No"/>
    <s v="No"/>
    <s v="Yes"/>
    <s v="No"/>
    <s v="No"/>
    <s v="Yes"/>
    <x v="0"/>
    <s v="Yes"/>
    <x v="0"/>
    <n v="87.25"/>
    <n v="1258.5999999999999"/>
    <s v="Yes"/>
    <n v="1"/>
    <x v="2"/>
  </r>
  <r>
    <s v="5469-NUJUR"/>
    <x v="1"/>
    <x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373.5"/>
    <s v="No"/>
    <n v="0"/>
    <x v="2"/>
  </r>
  <r>
    <s v="1184-PJVDB"/>
    <x v="1"/>
    <x v="0"/>
    <s v="Yes"/>
    <s v="No"/>
    <n v="10"/>
    <s v="Yes"/>
    <s v="No"/>
    <x v="1"/>
    <s v="No"/>
    <s v="No"/>
    <s v="No"/>
    <s v="No"/>
    <s v="Yes"/>
    <s v="No"/>
    <x v="0"/>
    <s v="Yes"/>
    <x v="0"/>
    <n v="79.95"/>
    <n v="857.2"/>
    <s v="Yes"/>
    <n v="1"/>
    <x v="0"/>
  </r>
  <r>
    <s v="2625-TRCZQ"/>
    <x v="0"/>
    <x v="0"/>
    <s v="Yes"/>
    <s v="No"/>
    <n v="51"/>
    <s v="No"/>
    <s v="No phone service"/>
    <x v="0"/>
    <s v="No"/>
    <s v="Yes"/>
    <s v="No"/>
    <s v="No"/>
    <s v="Yes"/>
    <s v="Yes"/>
    <x v="0"/>
    <s v="Yes"/>
    <x v="0"/>
    <n v="49.65"/>
    <n v="2553.35"/>
    <s v="No"/>
    <n v="0"/>
    <x v="3"/>
  </r>
  <r>
    <s v="4102-HLENU"/>
    <x v="0"/>
    <x v="0"/>
    <s v="Yes"/>
    <s v="No"/>
    <n v="67"/>
    <s v="Yes"/>
    <s v="Yes"/>
    <x v="0"/>
    <s v="Yes"/>
    <s v="Yes"/>
    <s v="Yes"/>
    <s v="No"/>
    <s v="No"/>
    <s v="No"/>
    <x v="2"/>
    <s v="No"/>
    <x v="1"/>
    <n v="65.650000000000006"/>
    <n v="4322.8500000000004"/>
    <s v="No"/>
    <n v="0"/>
    <x v="3"/>
  </r>
  <r>
    <s v="7266-GSSJX"/>
    <x v="1"/>
    <x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45"/>
    <n v="250.8"/>
    <s v="No"/>
    <n v="0"/>
    <x v="0"/>
  </r>
  <r>
    <s v="7722-VJRQD"/>
    <x v="1"/>
    <x v="0"/>
    <s v="Yes"/>
    <s v="Yes"/>
    <n v="72"/>
    <s v="No"/>
    <s v="No phone service"/>
    <x v="0"/>
    <s v="Yes"/>
    <s v="No"/>
    <s v="Yes"/>
    <s v="Yes"/>
    <s v="Yes"/>
    <s v="Yes"/>
    <x v="2"/>
    <s v="No"/>
    <x v="2"/>
    <n v="60.95"/>
    <n v="4549.05"/>
    <s v="No"/>
    <n v="0"/>
    <x v="3"/>
  </r>
  <r>
    <s v="7073-QETQY"/>
    <x v="1"/>
    <x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50000000000001"/>
    <n v="1359.5"/>
    <s v="No"/>
    <n v="0"/>
    <x v="3"/>
  </r>
  <r>
    <s v="9415-DPEWS"/>
    <x v="0"/>
    <x v="0"/>
    <s v="No"/>
    <s v="No"/>
    <n v="18"/>
    <s v="Yes"/>
    <s v="Yes"/>
    <x v="1"/>
    <s v="No"/>
    <s v="No"/>
    <s v="No"/>
    <s v="Yes"/>
    <s v="Yes"/>
    <s v="No"/>
    <x v="0"/>
    <s v="Yes"/>
    <x v="0"/>
    <n v="88.35"/>
    <n v="1639.3"/>
    <s v="Yes"/>
    <n v="1"/>
    <x v="2"/>
  </r>
  <r>
    <s v="5624-RYAMH"/>
    <x v="0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5"/>
    <n v="178.85"/>
    <s v="No"/>
    <n v="0"/>
    <x v="0"/>
  </r>
  <r>
    <s v="0196-JTUQI"/>
    <x v="0"/>
    <x v="0"/>
    <s v="No"/>
    <s v="No"/>
    <n v="9"/>
    <s v="Yes"/>
    <s v="Yes"/>
    <x v="1"/>
    <s v="No"/>
    <s v="No"/>
    <s v="No"/>
    <s v="No"/>
    <s v="No"/>
    <s v="No"/>
    <x v="0"/>
    <s v="Yes"/>
    <x v="3"/>
    <n v="75.2"/>
    <n v="633.85"/>
    <s v="No"/>
    <n v="0"/>
    <x v="0"/>
  </r>
  <r>
    <s v="7130-YXBRO"/>
    <x v="1"/>
    <x v="0"/>
    <s v="Yes"/>
    <s v="No"/>
    <n v="48"/>
    <s v="Yes"/>
    <s v="Yes"/>
    <x v="1"/>
    <s v="Yes"/>
    <s v="Yes"/>
    <s v="Yes"/>
    <s v="No"/>
    <s v="Yes"/>
    <s v="Yes"/>
    <x v="0"/>
    <s v="Yes"/>
    <x v="2"/>
    <n v="111.45"/>
    <n v="5315.1"/>
    <s v="No"/>
    <n v="0"/>
    <x v="1"/>
  </r>
  <r>
    <s v="9272-LSVYH"/>
    <x v="1"/>
    <x v="0"/>
    <s v="No"/>
    <s v="No"/>
    <n v="10"/>
    <s v="Yes"/>
    <s v="No"/>
    <x v="1"/>
    <s v="No"/>
    <s v="No"/>
    <s v="No"/>
    <s v="No"/>
    <s v="No"/>
    <s v="No"/>
    <x v="0"/>
    <s v="No"/>
    <x v="1"/>
    <n v="70.150000000000006"/>
    <n v="735.5"/>
    <s v="No"/>
    <n v="0"/>
    <x v="0"/>
  </r>
  <r>
    <s v="7943-RQCHR"/>
    <x v="0"/>
    <x v="0"/>
    <s v="No"/>
    <s v="No"/>
    <n v="9"/>
    <s v="Yes"/>
    <s v="Yes"/>
    <x v="1"/>
    <s v="No"/>
    <s v="No"/>
    <s v="No"/>
    <s v="No"/>
    <s v="Yes"/>
    <s v="Yes"/>
    <x v="0"/>
    <s v="Yes"/>
    <x v="0"/>
    <n v="94.75"/>
    <n v="889.9"/>
    <s v="Yes"/>
    <n v="1"/>
    <x v="0"/>
  </r>
  <r>
    <s v="3793-MMFUH"/>
    <x v="0"/>
    <x v="1"/>
    <s v="No"/>
    <s v="No"/>
    <n v="13"/>
    <s v="Yes"/>
    <s v="Yes"/>
    <x v="1"/>
    <s v="No"/>
    <s v="No"/>
    <s v="No"/>
    <s v="No"/>
    <s v="Yes"/>
    <s v="Yes"/>
    <x v="0"/>
    <s v="Yes"/>
    <x v="0"/>
    <n v="95.05"/>
    <n v="1290"/>
    <s v="Yes"/>
    <n v="1"/>
    <x v="2"/>
  </r>
  <r>
    <s v="3249-ZPQRG"/>
    <x v="1"/>
    <x v="0"/>
    <s v="No"/>
    <s v="No"/>
    <n v="4"/>
    <s v="Yes"/>
    <s v="Yes"/>
    <x v="1"/>
    <s v="No"/>
    <s v="Yes"/>
    <s v="No"/>
    <s v="No"/>
    <s v="No"/>
    <s v="No"/>
    <x v="0"/>
    <s v="No"/>
    <x v="0"/>
    <n v="78.45"/>
    <n v="330.05"/>
    <s v="Yes"/>
    <n v="1"/>
    <x v="0"/>
  </r>
  <r>
    <s v="2568-BRGYX"/>
    <x v="1"/>
    <x v="0"/>
    <s v="No"/>
    <s v="No"/>
    <n v="4"/>
    <s v="Yes"/>
    <s v="No"/>
    <x v="1"/>
    <s v="No"/>
    <s v="No"/>
    <s v="No"/>
    <s v="No"/>
    <s v="No"/>
    <s v="No"/>
    <x v="0"/>
    <s v="Yes"/>
    <x v="0"/>
    <n v="70.2"/>
    <n v="237.95"/>
    <s v="Yes"/>
    <n v="1"/>
    <x v="0"/>
  </r>
  <r>
    <s v="3084-DOWLE"/>
    <x v="0"/>
    <x v="0"/>
    <s v="Yes"/>
    <s v="No"/>
    <n v="72"/>
    <s v="Yes"/>
    <s v="Yes"/>
    <x v="0"/>
    <s v="Yes"/>
    <s v="Yes"/>
    <s v="Yes"/>
    <s v="Yes"/>
    <s v="Yes"/>
    <s v="Yes"/>
    <x v="2"/>
    <s v="No"/>
    <x v="2"/>
    <n v="92"/>
    <n v="6474.4"/>
    <s v="No"/>
    <n v="0"/>
    <x v="3"/>
  </r>
  <r>
    <s v="1084-MNSMJ"/>
    <x v="0"/>
    <x v="0"/>
    <s v="Yes"/>
    <s v="Yes"/>
    <n v="51"/>
    <s v="Yes"/>
    <s v="No"/>
    <x v="0"/>
    <s v="Yes"/>
    <s v="Yes"/>
    <s v="Yes"/>
    <s v="Yes"/>
    <s v="Yes"/>
    <s v="Yes"/>
    <x v="2"/>
    <s v="No"/>
    <x v="3"/>
    <n v="85.5"/>
    <n v="4421.95"/>
    <s v="No"/>
    <n v="0"/>
    <x v="3"/>
  </r>
  <r>
    <s v="7721-JXEAW"/>
    <x v="1"/>
    <x v="0"/>
    <s v="Yes"/>
    <s v="No"/>
    <n v="59"/>
    <s v="No"/>
    <s v="No phone service"/>
    <x v="0"/>
    <s v="No"/>
    <s v="Yes"/>
    <s v="No"/>
    <s v="No"/>
    <s v="No"/>
    <s v="Yes"/>
    <x v="0"/>
    <s v="Yes"/>
    <x v="2"/>
    <n v="41.05"/>
    <n v="2452.6999999999998"/>
    <s v="Yes"/>
    <n v="1"/>
    <x v="3"/>
  </r>
  <r>
    <s v="7249-WBIYX"/>
    <x v="1"/>
    <x v="0"/>
    <s v="Yes"/>
    <s v="No"/>
    <n v="10"/>
    <s v="Yes"/>
    <s v="Yes"/>
    <x v="1"/>
    <s v="No"/>
    <s v="No"/>
    <s v="No"/>
    <s v="No"/>
    <s v="Yes"/>
    <s v="No"/>
    <x v="0"/>
    <s v="Yes"/>
    <x v="0"/>
    <n v="85.6"/>
    <n v="813.85"/>
    <s v="Yes"/>
    <n v="1"/>
    <x v="0"/>
  </r>
  <r>
    <s v="4238-HFHSN"/>
    <x v="1"/>
    <x v="1"/>
    <s v="Yes"/>
    <s v="No"/>
    <n v="61"/>
    <s v="Yes"/>
    <s v="Yes"/>
    <x v="1"/>
    <s v="No"/>
    <s v="Yes"/>
    <s v="No"/>
    <s v="No"/>
    <s v="No"/>
    <s v="No"/>
    <x v="0"/>
    <s v="Yes"/>
    <x v="0"/>
    <n v="82.15"/>
    <n v="4904.8500000000004"/>
    <s v="No"/>
    <n v="0"/>
    <x v="3"/>
  </r>
  <r>
    <s v="6250-CGGUN"/>
    <x v="1"/>
    <x v="0"/>
    <s v="No"/>
    <s v="No"/>
    <n v="54"/>
    <s v="Yes"/>
    <s v="No"/>
    <x v="1"/>
    <s v="Yes"/>
    <s v="No"/>
    <s v="Yes"/>
    <s v="Yes"/>
    <s v="No"/>
    <s v="No"/>
    <x v="1"/>
    <s v="No"/>
    <x v="0"/>
    <n v="84.4"/>
    <n v="4484.05"/>
    <s v="No"/>
    <n v="0"/>
    <x v="3"/>
  </r>
  <r>
    <s v="5478-JJVZK"/>
    <x v="0"/>
    <x v="0"/>
    <s v="No"/>
    <s v="No"/>
    <n v="33"/>
    <s v="Yes"/>
    <s v="Yes"/>
    <x v="0"/>
    <s v="Yes"/>
    <s v="Yes"/>
    <s v="No"/>
    <s v="No"/>
    <s v="No"/>
    <s v="No"/>
    <x v="0"/>
    <s v="Yes"/>
    <x v="1"/>
    <n v="60.9"/>
    <n v="2033.85"/>
    <s v="No"/>
    <n v="0"/>
    <x v="1"/>
  </r>
  <r>
    <s v="7596-IIWYC"/>
    <x v="0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25"/>
    <n v="538.20000000000005"/>
    <s v="No"/>
    <n v="0"/>
    <x v="1"/>
  </r>
  <r>
    <s v="6567-HOOPW"/>
    <x v="0"/>
    <x v="1"/>
    <s v="No"/>
    <s v="No"/>
    <n v="1"/>
    <s v="Yes"/>
    <s v="No"/>
    <x v="1"/>
    <s v="No"/>
    <s v="No"/>
    <s v="No"/>
    <s v="No"/>
    <s v="Yes"/>
    <s v="No"/>
    <x v="0"/>
    <s v="Yes"/>
    <x v="0"/>
    <n v="79.2"/>
    <n v="79.2"/>
    <s v="Yes"/>
    <n v="1"/>
    <x v="0"/>
  </r>
  <r>
    <s v="9793-WECQC"/>
    <x v="1"/>
    <x v="0"/>
    <s v="No"/>
    <s v="No"/>
    <n v="23"/>
    <s v="Yes"/>
    <s v="No"/>
    <x v="1"/>
    <s v="No"/>
    <s v="Yes"/>
    <s v="No"/>
    <s v="No"/>
    <s v="Yes"/>
    <s v="Yes"/>
    <x v="0"/>
    <s v="No"/>
    <x v="1"/>
    <n v="95.3"/>
    <n v="2192.9"/>
    <s v="No"/>
    <n v="0"/>
    <x v="2"/>
  </r>
  <r>
    <s v="4291-HPAXL"/>
    <x v="1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s v="No"/>
    <n v="0"/>
    <x v="0"/>
  </r>
  <r>
    <s v="8999-YPYBV"/>
    <x v="1"/>
    <x v="0"/>
    <s v="Yes"/>
    <s v="Yes"/>
    <n v="45"/>
    <s v="Yes"/>
    <s v="No"/>
    <x v="0"/>
    <s v="Yes"/>
    <s v="Yes"/>
    <s v="Yes"/>
    <s v="Yes"/>
    <s v="Yes"/>
    <s v="Yes"/>
    <x v="2"/>
    <s v="Yes"/>
    <x v="1"/>
    <n v="84.35"/>
    <n v="3858.05"/>
    <s v="No"/>
    <n v="0"/>
    <x v="1"/>
  </r>
  <r>
    <s v="1839-FBNFR"/>
    <x v="0"/>
    <x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850000000000001"/>
    <n v="854.8"/>
    <s v="No"/>
    <n v="0"/>
    <x v="1"/>
  </r>
  <r>
    <s v="3164-AALRN"/>
    <x v="1"/>
    <x v="0"/>
    <s v="No"/>
    <s v="No"/>
    <n v="5"/>
    <s v="Yes"/>
    <s v="No"/>
    <x v="0"/>
    <s v="No"/>
    <s v="No"/>
    <s v="Yes"/>
    <s v="No"/>
    <s v="Yes"/>
    <s v="Yes"/>
    <x v="1"/>
    <s v="Yes"/>
    <x v="1"/>
    <n v="70"/>
    <n v="347.4"/>
    <s v="Yes"/>
    <n v="1"/>
    <x v="0"/>
  </r>
  <r>
    <s v="3071-MVJCD"/>
    <x v="1"/>
    <x v="0"/>
    <s v="Yes"/>
    <s v="Yes"/>
    <n v="72"/>
    <s v="Yes"/>
    <s v="Yes"/>
    <x v="0"/>
    <s v="Yes"/>
    <s v="Yes"/>
    <s v="Yes"/>
    <s v="Yes"/>
    <s v="Yes"/>
    <s v="No"/>
    <x v="2"/>
    <s v="No"/>
    <x v="2"/>
    <n v="82.3"/>
    <n v="5815.15"/>
    <s v="No"/>
    <n v="0"/>
    <x v="3"/>
  </r>
  <r>
    <s v="1697-BCSHV"/>
    <x v="0"/>
    <x v="0"/>
    <s v="Yes"/>
    <s v="Yes"/>
    <n v="58"/>
    <s v="Yes"/>
    <s v="Yes"/>
    <x v="0"/>
    <s v="No"/>
    <s v="Yes"/>
    <s v="No"/>
    <s v="No"/>
    <s v="Yes"/>
    <s v="No"/>
    <x v="0"/>
    <s v="Yes"/>
    <x v="2"/>
    <n v="66.8"/>
    <n v="3970.4"/>
    <s v="No"/>
    <n v="0"/>
    <x v="3"/>
  </r>
  <r>
    <s v="0562-KBDVM"/>
    <x v="0"/>
    <x v="0"/>
    <s v="No"/>
    <s v="No"/>
    <n v="70"/>
    <s v="No"/>
    <s v="No phone service"/>
    <x v="0"/>
    <s v="Yes"/>
    <s v="Yes"/>
    <s v="Yes"/>
    <s v="Yes"/>
    <s v="No"/>
    <s v="No"/>
    <x v="2"/>
    <s v="Yes"/>
    <x v="2"/>
    <n v="44.6"/>
    <n v="3058.15"/>
    <s v="No"/>
    <n v="0"/>
    <x v="3"/>
  </r>
  <r>
    <s v="1131-SUEKT"/>
    <x v="1"/>
    <x v="0"/>
    <s v="Yes"/>
    <s v="Yes"/>
    <n v="61"/>
    <s v="Yes"/>
    <s v="No"/>
    <x v="1"/>
    <s v="No"/>
    <s v="Yes"/>
    <s v="No"/>
    <s v="Yes"/>
    <s v="Yes"/>
    <s v="Yes"/>
    <x v="1"/>
    <s v="Yes"/>
    <x v="2"/>
    <n v="98.45"/>
    <n v="6145.2"/>
    <s v="No"/>
    <n v="0"/>
    <x v="3"/>
  </r>
  <r>
    <s v="3717-OEAUQ"/>
    <x v="1"/>
    <x v="0"/>
    <s v="No"/>
    <s v="No"/>
    <n v="2"/>
    <s v="Yes"/>
    <s v="No"/>
    <x v="1"/>
    <s v="No"/>
    <s v="No"/>
    <s v="No"/>
    <s v="No"/>
    <s v="No"/>
    <s v="No"/>
    <x v="0"/>
    <s v="No"/>
    <x v="1"/>
    <n v="70.7"/>
    <n v="129.19999999999999"/>
    <s v="No"/>
    <n v="0"/>
    <x v="0"/>
  </r>
  <r>
    <s v="4538-WNTMJ"/>
    <x v="0"/>
    <x v="0"/>
    <s v="Yes"/>
    <s v="Yes"/>
    <n v="4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95"/>
    <n v="1165.9000000000001"/>
    <s v="No"/>
    <n v="0"/>
    <x v="1"/>
  </r>
  <r>
    <s v="3334-CTHOL"/>
    <x v="0"/>
    <x v="0"/>
    <s v="No"/>
    <s v="No"/>
    <n v="1"/>
    <s v="Yes"/>
    <s v="Yes"/>
    <x v="0"/>
    <s v="No"/>
    <s v="No"/>
    <s v="No"/>
    <s v="No"/>
    <s v="No"/>
    <s v="No"/>
    <x v="0"/>
    <s v="Yes"/>
    <x v="2"/>
    <n v="49.95"/>
    <n v="49.95"/>
    <s v="Yes"/>
    <n v="1"/>
    <x v="0"/>
  </r>
  <r>
    <s v="4704-ERYFC"/>
    <x v="0"/>
    <x v="0"/>
    <s v="Yes"/>
    <s v="No"/>
    <n v="22"/>
    <s v="Yes"/>
    <s v="No"/>
    <x v="1"/>
    <s v="No"/>
    <s v="No"/>
    <s v="No"/>
    <s v="No"/>
    <s v="No"/>
    <s v="No"/>
    <x v="0"/>
    <s v="Yes"/>
    <x v="0"/>
    <n v="69.25"/>
    <n v="1554"/>
    <s v="Yes"/>
    <n v="1"/>
    <x v="2"/>
  </r>
  <r>
    <s v="9432-RUVSL"/>
    <x v="0"/>
    <x v="0"/>
    <s v="No"/>
    <s v="No"/>
    <n v="48"/>
    <s v="Yes"/>
    <s v="No"/>
    <x v="1"/>
    <s v="Yes"/>
    <s v="No"/>
    <s v="Yes"/>
    <s v="Yes"/>
    <s v="Yes"/>
    <s v="Yes"/>
    <x v="2"/>
    <s v="Yes"/>
    <x v="3"/>
    <n v="102.5"/>
    <n v="4904.25"/>
    <s v="No"/>
    <n v="0"/>
    <x v="1"/>
  </r>
  <r>
    <s v="8060-HIWJJ"/>
    <x v="1"/>
    <x v="0"/>
    <s v="No"/>
    <s v="No"/>
    <n v="64"/>
    <s v="Yes"/>
    <s v="Yes"/>
    <x v="0"/>
    <s v="No"/>
    <s v="Yes"/>
    <s v="Yes"/>
    <s v="Yes"/>
    <s v="Yes"/>
    <s v="Yes"/>
    <x v="2"/>
    <s v="No"/>
    <x v="3"/>
    <n v="86.55"/>
    <n v="5632.55"/>
    <s v="No"/>
    <n v="0"/>
    <x v="3"/>
  </r>
  <r>
    <s v="7684-XSZIY"/>
    <x v="1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1643.25"/>
    <s v="No"/>
    <n v="0"/>
    <x v="3"/>
  </r>
  <r>
    <s v="9089-UOWJG"/>
    <x v="0"/>
    <x v="0"/>
    <s v="Yes"/>
    <s v="Yes"/>
    <n v="12"/>
    <s v="Yes"/>
    <s v="No"/>
    <x v="0"/>
    <s v="No"/>
    <s v="No"/>
    <s v="Yes"/>
    <s v="No"/>
    <s v="Yes"/>
    <s v="No"/>
    <x v="0"/>
    <s v="Yes"/>
    <x v="3"/>
    <n v="58.35"/>
    <n v="740.55"/>
    <s v="No"/>
    <n v="0"/>
    <x v="0"/>
  </r>
  <r>
    <s v="8621-MNIHH"/>
    <x v="0"/>
    <x v="1"/>
    <s v="Yes"/>
    <s v="No"/>
    <n v="34"/>
    <s v="Yes"/>
    <s v="Yes"/>
    <x v="1"/>
    <s v="No"/>
    <s v="Yes"/>
    <s v="Yes"/>
    <s v="No"/>
    <s v="No"/>
    <s v="Yes"/>
    <x v="0"/>
    <s v="Yes"/>
    <x v="0"/>
    <n v="94.25"/>
    <n v="3217.55"/>
    <s v="Yes"/>
    <n v="1"/>
    <x v="1"/>
  </r>
  <r>
    <s v="8039-ACLPL"/>
    <x v="0"/>
    <x v="0"/>
    <s v="Yes"/>
    <s v="Yes"/>
    <n v="72"/>
    <s v="Yes"/>
    <s v="No"/>
    <x v="0"/>
    <s v="Yes"/>
    <s v="Yes"/>
    <s v="Yes"/>
    <s v="No"/>
    <s v="No"/>
    <s v="Yes"/>
    <x v="2"/>
    <s v="No"/>
    <x v="3"/>
    <n v="68.75"/>
    <n v="4888.2"/>
    <s v="No"/>
    <n v="0"/>
    <x v="3"/>
  </r>
  <r>
    <s v="9885-AIBVB"/>
    <x v="1"/>
    <x v="0"/>
    <s v="Yes"/>
    <s v="No"/>
    <n v="29"/>
    <s v="Yes"/>
    <s v="Yes"/>
    <x v="1"/>
    <s v="No"/>
    <s v="Yes"/>
    <s v="Yes"/>
    <s v="No"/>
    <s v="No"/>
    <s v="No"/>
    <x v="0"/>
    <s v="Yes"/>
    <x v="0"/>
    <n v="85.8"/>
    <n v="2440.25"/>
    <s v="No"/>
    <n v="0"/>
    <x v="1"/>
  </r>
  <r>
    <s v="1934-MKPXS"/>
    <x v="1"/>
    <x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620.54999999999995"/>
    <s v="No"/>
    <n v="0"/>
    <x v="1"/>
  </r>
  <r>
    <s v="2592-YKDIF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s v="No"/>
    <n v="0"/>
    <x v="0"/>
  </r>
  <r>
    <s v="2272-JKMSI"/>
    <x v="0"/>
    <x v="0"/>
    <s v="Yes"/>
    <s v="Yes"/>
    <n v="62"/>
    <s v="Yes"/>
    <s v="Yes"/>
    <x v="1"/>
    <s v="No"/>
    <s v="Yes"/>
    <s v="Yes"/>
    <s v="Yes"/>
    <s v="Yes"/>
    <s v="Yes"/>
    <x v="1"/>
    <s v="Yes"/>
    <x v="0"/>
    <n v="110.8"/>
    <n v="6840.95"/>
    <s v="No"/>
    <n v="0"/>
    <x v="3"/>
  </r>
  <r>
    <s v="0471-LVHGK"/>
    <x v="1"/>
    <x v="0"/>
    <s v="Yes"/>
    <s v="No"/>
    <n v="41"/>
    <s v="Yes"/>
    <s v="Yes"/>
    <x v="0"/>
    <s v="No"/>
    <s v="No"/>
    <s v="Yes"/>
    <s v="No"/>
    <s v="Yes"/>
    <s v="Yes"/>
    <x v="1"/>
    <s v="Yes"/>
    <x v="0"/>
    <n v="73"/>
    <n v="3001.2"/>
    <s v="Yes"/>
    <n v="1"/>
    <x v="1"/>
  </r>
  <r>
    <s v="9518-RWHZL"/>
    <x v="0"/>
    <x v="0"/>
    <s v="No"/>
    <s v="No"/>
    <n v="64"/>
    <s v="Yes"/>
    <s v="Yes"/>
    <x v="1"/>
    <s v="No"/>
    <s v="No"/>
    <s v="Yes"/>
    <s v="No"/>
    <s v="Yes"/>
    <s v="Yes"/>
    <x v="1"/>
    <s v="Yes"/>
    <x v="3"/>
    <n v="100.05"/>
    <n v="6254.2"/>
    <s v="Yes"/>
    <n v="1"/>
    <x v="3"/>
  </r>
  <r>
    <s v="8714-CTZJW"/>
    <x v="0"/>
    <x v="0"/>
    <s v="No"/>
    <s v="No"/>
    <n v="4"/>
    <s v="Yes"/>
    <s v="No"/>
    <x v="1"/>
    <s v="No"/>
    <s v="No"/>
    <s v="Yes"/>
    <s v="No"/>
    <s v="No"/>
    <s v="Yes"/>
    <x v="0"/>
    <s v="Yes"/>
    <x v="3"/>
    <n v="82.85"/>
    <n v="319.60000000000002"/>
    <s v="No"/>
    <n v="0"/>
    <x v="0"/>
  </r>
  <r>
    <s v="3569-EDBPQ"/>
    <x v="0"/>
    <x v="0"/>
    <s v="No"/>
    <s v="No"/>
    <n v="24"/>
    <s v="Yes"/>
    <s v="Yes"/>
    <x v="1"/>
    <s v="Yes"/>
    <s v="No"/>
    <s v="No"/>
    <s v="Yes"/>
    <s v="No"/>
    <s v="No"/>
    <x v="0"/>
    <s v="Yes"/>
    <x v="0"/>
    <n v="84.35"/>
    <n v="1938.05"/>
    <s v="No"/>
    <n v="0"/>
    <x v="2"/>
  </r>
  <r>
    <s v="3131-NWVFJ"/>
    <x v="0"/>
    <x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294.5"/>
    <s v="No"/>
    <n v="0"/>
    <x v="2"/>
  </r>
  <r>
    <s v="7521-YXVZY"/>
    <x v="1"/>
    <x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58.3"/>
    <s v="No"/>
    <n v="0"/>
    <x v="0"/>
  </r>
  <r>
    <s v="5419-CONWX"/>
    <x v="0"/>
    <x v="1"/>
    <s v="No"/>
    <s v="No"/>
    <n v="4"/>
    <s v="Yes"/>
    <s v="No"/>
    <x v="1"/>
    <s v="No"/>
    <s v="Yes"/>
    <s v="Yes"/>
    <s v="No"/>
    <s v="Yes"/>
    <s v="Yes"/>
    <x v="0"/>
    <s v="Yes"/>
    <x v="3"/>
    <n v="99.8"/>
    <n v="442.85"/>
    <s v="Yes"/>
    <n v="1"/>
    <x v="0"/>
  </r>
  <r>
    <s v="6240-EURKS"/>
    <x v="0"/>
    <x v="0"/>
    <s v="No"/>
    <s v="Yes"/>
    <n v="18"/>
    <s v="No"/>
    <s v="No phone service"/>
    <x v="0"/>
    <s v="No"/>
    <s v="No"/>
    <s v="No"/>
    <s v="No"/>
    <s v="No"/>
    <s v="Yes"/>
    <x v="0"/>
    <s v="Yes"/>
    <x v="0"/>
    <n v="35"/>
    <n v="553"/>
    <s v="Yes"/>
    <n v="1"/>
    <x v="2"/>
  </r>
  <r>
    <s v="2373-NTKOD"/>
    <x v="1"/>
    <x v="0"/>
    <s v="No"/>
    <s v="No"/>
    <n v="8"/>
    <s v="Yes"/>
    <s v="No"/>
    <x v="0"/>
    <s v="No"/>
    <s v="No"/>
    <s v="No"/>
    <s v="No"/>
    <s v="Yes"/>
    <s v="Yes"/>
    <x v="0"/>
    <s v="Yes"/>
    <x v="0"/>
    <n v="66.25"/>
    <n v="546.45000000000005"/>
    <s v="No"/>
    <n v="0"/>
    <x v="0"/>
  </r>
  <r>
    <s v="1970-KKFWL"/>
    <x v="0"/>
    <x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3"/>
    <n v="797.1"/>
    <s v="No"/>
    <n v="0"/>
    <x v="1"/>
  </r>
  <r>
    <s v="6960-HVYXR"/>
    <x v="0"/>
    <x v="0"/>
    <s v="No"/>
    <s v="No"/>
    <n v="1"/>
    <s v="Yes"/>
    <s v="Yes"/>
    <x v="1"/>
    <s v="No"/>
    <s v="No"/>
    <s v="No"/>
    <s v="No"/>
    <s v="No"/>
    <s v="No"/>
    <x v="0"/>
    <s v="No"/>
    <x v="0"/>
    <n v="76"/>
    <n v="76"/>
    <s v="Yes"/>
    <n v="1"/>
    <x v="0"/>
  </r>
  <r>
    <s v="9337-SRRNI"/>
    <x v="1"/>
    <x v="0"/>
    <s v="No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3.8"/>
    <s v="No"/>
    <n v="0"/>
    <x v="3"/>
  </r>
  <r>
    <s v="0895-UADGO"/>
    <x v="1"/>
    <x v="0"/>
    <s v="No"/>
    <s v="Yes"/>
    <n v="8"/>
    <s v="No"/>
    <s v="No phone service"/>
    <x v="0"/>
    <s v="Yes"/>
    <s v="No"/>
    <s v="No"/>
    <s v="Yes"/>
    <s v="No"/>
    <s v="Yes"/>
    <x v="2"/>
    <s v="Yes"/>
    <x v="1"/>
    <n v="44.55"/>
    <n v="343.45"/>
    <s v="No"/>
    <n v="0"/>
    <x v="0"/>
  </r>
  <r>
    <s v="5678-VFNEQ"/>
    <x v="0"/>
    <x v="0"/>
    <s v="Yes"/>
    <s v="No"/>
    <n v="71"/>
    <s v="Yes"/>
    <s v="Yes"/>
    <x v="1"/>
    <s v="Yes"/>
    <s v="No"/>
    <s v="Yes"/>
    <s v="No"/>
    <s v="Yes"/>
    <s v="Yes"/>
    <x v="1"/>
    <s v="Yes"/>
    <x v="3"/>
    <n v="104.1"/>
    <n v="7412.25"/>
    <s v="No"/>
    <n v="0"/>
    <x v="3"/>
  </r>
  <r>
    <s v="5977-CKHON"/>
    <x v="0"/>
    <x v="0"/>
    <s v="Yes"/>
    <s v="Yes"/>
    <n v="43"/>
    <s v="Yes"/>
    <s v="Yes"/>
    <x v="1"/>
    <s v="No"/>
    <s v="No"/>
    <s v="Yes"/>
    <s v="No"/>
    <s v="No"/>
    <s v="Yes"/>
    <x v="0"/>
    <s v="Yes"/>
    <x v="2"/>
    <n v="92.55"/>
    <n v="4039"/>
    <s v="No"/>
    <n v="0"/>
    <x v="1"/>
  </r>
  <r>
    <s v="7024-OHCCK"/>
    <x v="0"/>
    <x v="1"/>
    <s v="No"/>
    <s v="No"/>
    <n v="2"/>
    <s v="Yes"/>
    <s v="Yes"/>
    <x v="1"/>
    <s v="No"/>
    <s v="No"/>
    <s v="No"/>
    <s v="No"/>
    <s v="Yes"/>
    <s v="Yes"/>
    <x v="0"/>
    <s v="Yes"/>
    <x v="0"/>
    <n v="93.85"/>
    <n v="170.85"/>
    <s v="Yes"/>
    <n v="1"/>
    <x v="0"/>
  </r>
  <r>
    <s v="2692-BUCFV"/>
    <x v="1"/>
    <x v="1"/>
    <s v="No"/>
    <s v="No"/>
    <n v="29"/>
    <s v="Yes"/>
    <s v="No"/>
    <x v="1"/>
    <s v="No"/>
    <s v="Yes"/>
    <s v="Yes"/>
    <s v="No"/>
    <s v="Yes"/>
    <s v="Yes"/>
    <x v="0"/>
    <s v="Yes"/>
    <x v="2"/>
    <n v="101.45"/>
    <n v="2948.6"/>
    <s v="No"/>
    <n v="0"/>
    <x v="1"/>
  </r>
  <r>
    <s v="7861-UVUFT"/>
    <x v="0"/>
    <x v="0"/>
    <s v="Yes"/>
    <s v="No"/>
    <n v="15"/>
    <s v="Yes"/>
    <s v="No"/>
    <x v="1"/>
    <s v="No"/>
    <s v="No"/>
    <s v="Yes"/>
    <s v="No"/>
    <s v="Yes"/>
    <s v="No"/>
    <x v="0"/>
    <s v="Yes"/>
    <x v="0"/>
    <n v="84.3"/>
    <n v="1308.4000000000001"/>
    <s v="Yes"/>
    <n v="1"/>
    <x v="2"/>
  </r>
  <r>
    <s v="1830-GGFNM"/>
    <x v="1"/>
    <x v="0"/>
    <s v="Yes"/>
    <s v="Yes"/>
    <n v="65"/>
    <s v="Yes"/>
    <s v="Yes"/>
    <x v="1"/>
    <s v="Yes"/>
    <s v="Yes"/>
    <s v="Yes"/>
    <s v="Yes"/>
    <s v="No"/>
    <s v="No"/>
    <x v="2"/>
    <s v="No"/>
    <x v="3"/>
    <n v="94.55"/>
    <n v="6078.75"/>
    <s v="No"/>
    <n v="0"/>
    <x v="3"/>
  </r>
  <r>
    <s v="5302-BDJNT"/>
    <x v="1"/>
    <x v="0"/>
    <s v="No"/>
    <s v="No"/>
    <n v="35"/>
    <s v="Yes"/>
    <s v="Yes"/>
    <x v="1"/>
    <s v="No"/>
    <s v="No"/>
    <s v="Yes"/>
    <s v="Yes"/>
    <s v="Yes"/>
    <s v="No"/>
    <x v="0"/>
    <s v="No"/>
    <x v="0"/>
    <n v="95.5"/>
    <n v="3418.2"/>
    <s v="No"/>
    <n v="0"/>
    <x v="1"/>
  </r>
  <r>
    <s v="5223-UZAVK"/>
    <x v="1"/>
    <x v="0"/>
    <s v="No"/>
    <s v="No"/>
    <n v="64"/>
    <s v="Yes"/>
    <s v="No"/>
    <x v="1"/>
    <s v="Yes"/>
    <s v="Yes"/>
    <s v="No"/>
    <s v="No"/>
    <s v="Yes"/>
    <s v="Yes"/>
    <x v="1"/>
    <s v="Yes"/>
    <x v="3"/>
    <n v="100.3"/>
    <n v="6603.8"/>
    <s v="No"/>
    <n v="0"/>
    <x v="3"/>
  </r>
  <r>
    <s v="4859-ZSRDZ"/>
    <x v="0"/>
    <x v="0"/>
    <s v="Yes"/>
    <s v="Yes"/>
    <n v="58"/>
    <s v="No"/>
    <s v="No phone service"/>
    <x v="0"/>
    <s v="No"/>
    <s v="No"/>
    <s v="Yes"/>
    <s v="Yes"/>
    <s v="Yes"/>
    <s v="Yes"/>
    <x v="2"/>
    <s v="Yes"/>
    <x v="3"/>
    <n v="55.5"/>
    <n v="3166.9"/>
    <s v="No"/>
    <n v="0"/>
    <x v="3"/>
  </r>
  <r>
    <s v="5651-WYIPH"/>
    <x v="0"/>
    <x v="1"/>
    <s v="No"/>
    <s v="No"/>
    <n v="18"/>
    <s v="Yes"/>
    <s v="No"/>
    <x v="0"/>
    <s v="No"/>
    <s v="Yes"/>
    <s v="No"/>
    <s v="No"/>
    <s v="No"/>
    <s v="No"/>
    <x v="0"/>
    <s v="Yes"/>
    <x v="3"/>
    <n v="49.85"/>
    <n v="865.75"/>
    <s v="No"/>
    <n v="0"/>
    <x v="2"/>
  </r>
  <r>
    <s v="9350-VLHMB"/>
    <x v="1"/>
    <x v="0"/>
    <s v="Yes"/>
    <s v="Yes"/>
    <n v="67"/>
    <s v="Yes"/>
    <s v="Yes"/>
    <x v="1"/>
    <s v="No"/>
    <s v="Yes"/>
    <s v="No"/>
    <s v="No"/>
    <s v="No"/>
    <s v="Yes"/>
    <x v="0"/>
    <s v="Yes"/>
    <x v="2"/>
    <n v="89.55"/>
    <n v="6373.1"/>
    <s v="No"/>
    <n v="0"/>
    <x v="3"/>
  </r>
  <r>
    <s v="3498-LZGQZ"/>
    <x v="1"/>
    <x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149999999999999"/>
    <n v="1177.05"/>
    <s v="No"/>
    <n v="0"/>
    <x v="3"/>
  </r>
  <r>
    <s v="8785-CJSHH"/>
    <x v="0"/>
    <x v="0"/>
    <s v="Yes"/>
    <s v="No"/>
    <n v="60"/>
    <s v="Yes"/>
    <s v="Yes"/>
    <x v="1"/>
    <s v="No"/>
    <s v="Yes"/>
    <s v="No"/>
    <s v="No"/>
    <s v="Yes"/>
    <s v="Yes"/>
    <x v="0"/>
    <s v="Yes"/>
    <x v="0"/>
    <n v="99.8"/>
    <n v="5985.75"/>
    <s v="No"/>
    <n v="0"/>
    <x v="3"/>
  </r>
  <r>
    <s v="5357-TZHPP"/>
    <x v="1"/>
    <x v="1"/>
    <s v="No"/>
    <s v="No"/>
    <n v="9"/>
    <s v="Yes"/>
    <s v="Yes"/>
    <x v="1"/>
    <s v="No"/>
    <s v="No"/>
    <s v="No"/>
    <s v="No"/>
    <s v="No"/>
    <s v="Yes"/>
    <x v="0"/>
    <s v="Yes"/>
    <x v="3"/>
    <n v="84.4"/>
    <n v="732.5"/>
    <s v="Yes"/>
    <n v="1"/>
    <x v="0"/>
  </r>
  <r>
    <s v="3870-SPZSI"/>
    <x v="0"/>
    <x v="0"/>
    <s v="Yes"/>
    <s v="Yes"/>
    <n v="70"/>
    <s v="Yes"/>
    <s v="Yes"/>
    <x v="1"/>
    <s v="Yes"/>
    <s v="Yes"/>
    <s v="Yes"/>
    <s v="Yes"/>
    <s v="Yes"/>
    <s v="Yes"/>
    <x v="2"/>
    <s v="Yes"/>
    <x v="3"/>
    <n v="113.05"/>
    <n v="7869.05"/>
    <s v="No"/>
    <n v="0"/>
    <x v="3"/>
  </r>
  <r>
    <s v="0680-DFNNY"/>
    <x v="1"/>
    <x v="0"/>
    <s v="Yes"/>
    <s v="No"/>
    <n v="15"/>
    <s v="Yes"/>
    <s v="Yes"/>
    <x v="1"/>
    <s v="No"/>
    <s v="No"/>
    <s v="Yes"/>
    <s v="No"/>
    <s v="Yes"/>
    <s v="Yes"/>
    <x v="0"/>
    <s v="Yes"/>
    <x v="0"/>
    <n v="101.1"/>
    <n v="1504.05"/>
    <s v="Yes"/>
    <n v="1"/>
    <x v="2"/>
  </r>
  <r>
    <s v="7560-QRBXH"/>
    <x v="0"/>
    <x v="0"/>
    <s v="No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936.7"/>
    <s v="No"/>
    <n v="0"/>
    <x v="1"/>
  </r>
  <r>
    <s v="7077-XJMET"/>
    <x v="1"/>
    <x v="0"/>
    <s v="Yes"/>
    <s v="No"/>
    <n v="12"/>
    <s v="Yes"/>
    <s v="No"/>
    <x v="0"/>
    <s v="No"/>
    <s v="No"/>
    <s v="Yes"/>
    <s v="Yes"/>
    <s v="Yes"/>
    <s v="Yes"/>
    <x v="0"/>
    <s v="Yes"/>
    <x v="0"/>
    <n v="74.150000000000006"/>
    <n v="741.4"/>
    <s v="No"/>
    <n v="0"/>
    <x v="0"/>
  </r>
  <r>
    <s v="8752-GHJFU"/>
    <x v="1"/>
    <x v="1"/>
    <s v="Yes"/>
    <s v="No"/>
    <n v="71"/>
    <s v="Yes"/>
    <s v="Yes"/>
    <x v="1"/>
    <s v="Yes"/>
    <s v="Yes"/>
    <s v="Yes"/>
    <s v="Yes"/>
    <s v="No"/>
    <s v="No"/>
    <x v="1"/>
    <s v="Yes"/>
    <x v="0"/>
    <n v="92"/>
    <n v="6585.2"/>
    <s v="No"/>
    <n v="0"/>
    <x v="3"/>
  </r>
  <r>
    <s v="6896-SRVYQ"/>
    <x v="1"/>
    <x v="1"/>
    <s v="No"/>
    <s v="No"/>
    <n v="44"/>
    <s v="Yes"/>
    <s v="No"/>
    <x v="1"/>
    <s v="No"/>
    <s v="No"/>
    <s v="Yes"/>
    <s v="No"/>
    <s v="No"/>
    <s v="No"/>
    <x v="0"/>
    <s v="No"/>
    <x v="0"/>
    <n v="73.849999999999994"/>
    <n v="3122.4"/>
    <s v="No"/>
    <n v="0"/>
    <x v="1"/>
  </r>
  <r>
    <s v="7767-UXAGJ"/>
    <x v="1"/>
    <x v="0"/>
    <s v="No"/>
    <s v="No"/>
    <n v="1"/>
    <s v="Yes"/>
    <s v="Yes"/>
    <x v="0"/>
    <s v="No"/>
    <s v="No"/>
    <s v="No"/>
    <s v="No"/>
    <s v="No"/>
    <s v="No"/>
    <x v="0"/>
    <s v="Yes"/>
    <x v="0"/>
    <n v="50.45"/>
    <n v="50.45"/>
    <s v="Yes"/>
    <n v="1"/>
    <x v="0"/>
  </r>
  <r>
    <s v="4652-ODEVH"/>
    <x v="1"/>
    <x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45"/>
    <n v="1088.25"/>
    <s v="No"/>
    <n v="0"/>
    <x v="1"/>
  </r>
  <r>
    <s v="6510-UPNKS"/>
    <x v="0"/>
    <x v="0"/>
    <s v="No"/>
    <s v="No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8"/>
    <n v="615.35"/>
    <s v="No"/>
    <n v="0"/>
    <x v="2"/>
  </r>
  <r>
    <s v="6718-BDGHG"/>
    <x v="0"/>
    <x v="0"/>
    <s v="Yes"/>
    <s v="No"/>
    <n v="43"/>
    <s v="Yes"/>
    <s v="Yes"/>
    <x v="0"/>
    <s v="No"/>
    <s v="No"/>
    <s v="No"/>
    <s v="Yes"/>
    <s v="Yes"/>
    <s v="No"/>
    <x v="1"/>
    <s v="Yes"/>
    <x v="2"/>
    <n v="64.849999999999994"/>
    <n v="2908.2"/>
    <s v="No"/>
    <n v="0"/>
    <x v="1"/>
  </r>
  <r>
    <s v="9046-DQMTP"/>
    <x v="1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75"/>
    <n v="739.9"/>
    <s v="No"/>
    <n v="0"/>
    <x v="1"/>
  </r>
  <r>
    <s v="6439-LAJXL"/>
    <x v="1"/>
    <x v="0"/>
    <s v="Yes"/>
    <s v="No"/>
    <n v="9"/>
    <s v="Yes"/>
    <s v="No"/>
    <x v="0"/>
    <s v="Yes"/>
    <s v="Yes"/>
    <s v="No"/>
    <s v="Yes"/>
    <s v="Yes"/>
    <s v="No"/>
    <x v="0"/>
    <s v="Yes"/>
    <x v="1"/>
    <n v="68.95"/>
    <n v="593.85"/>
    <s v="No"/>
    <n v="0"/>
    <x v="0"/>
  </r>
  <r>
    <s v="1571-SAVHK"/>
    <x v="1"/>
    <x v="0"/>
    <s v="No"/>
    <s v="No"/>
    <n v="12"/>
    <s v="Yes"/>
    <s v="Yes"/>
    <x v="1"/>
    <s v="No"/>
    <s v="No"/>
    <s v="No"/>
    <s v="Yes"/>
    <s v="Yes"/>
    <s v="Yes"/>
    <x v="0"/>
    <s v="Yes"/>
    <x v="1"/>
    <n v="99.95"/>
    <n v="1132.75"/>
    <s v="Yes"/>
    <n v="1"/>
    <x v="0"/>
  </r>
  <r>
    <s v="9052-VKDUW"/>
    <x v="0"/>
    <x v="1"/>
    <s v="Yes"/>
    <s v="No"/>
    <n v="65"/>
    <s v="Yes"/>
    <s v="Yes"/>
    <x v="1"/>
    <s v="Yes"/>
    <s v="Yes"/>
    <s v="Yes"/>
    <s v="No"/>
    <s v="Yes"/>
    <s v="Yes"/>
    <x v="0"/>
    <s v="Yes"/>
    <x v="3"/>
    <n v="109.4"/>
    <n v="7227.45"/>
    <s v="No"/>
    <n v="0"/>
    <x v="3"/>
  </r>
  <r>
    <s v="9546-CQJSU"/>
    <x v="0"/>
    <x v="0"/>
    <s v="No"/>
    <s v="No"/>
    <n v="2"/>
    <s v="Yes"/>
    <s v="Yes"/>
    <x v="1"/>
    <s v="No"/>
    <s v="No"/>
    <s v="Yes"/>
    <s v="No"/>
    <s v="Yes"/>
    <s v="No"/>
    <x v="0"/>
    <s v="Yes"/>
    <x v="0"/>
    <n v="91.4"/>
    <n v="193.6"/>
    <s v="Yes"/>
    <n v="1"/>
    <x v="0"/>
  </r>
  <r>
    <s v="1666-JZPZT"/>
    <x v="1"/>
    <x v="0"/>
    <s v="No"/>
    <s v="No"/>
    <n v="27"/>
    <s v="Yes"/>
    <s v="Yes"/>
    <x v="0"/>
    <s v="No"/>
    <s v="No"/>
    <s v="No"/>
    <s v="No"/>
    <s v="No"/>
    <s v="No"/>
    <x v="0"/>
    <s v="No"/>
    <x v="1"/>
    <n v="49"/>
    <n v="1291.3499999999999"/>
    <s v="No"/>
    <n v="0"/>
    <x v="1"/>
  </r>
  <r>
    <s v="5777-KJIRB"/>
    <x v="0"/>
    <x v="0"/>
    <s v="No"/>
    <s v="No"/>
    <n v="40"/>
    <s v="Yes"/>
    <s v="No"/>
    <x v="0"/>
    <s v="No"/>
    <s v="No"/>
    <s v="Yes"/>
    <s v="No"/>
    <s v="No"/>
    <s v="No"/>
    <x v="1"/>
    <s v="Yes"/>
    <x v="1"/>
    <n v="50.25"/>
    <n v="2023.55"/>
    <s v="No"/>
    <n v="0"/>
    <x v="1"/>
  </r>
  <r>
    <s v="0506-LVNGN"/>
    <x v="0"/>
    <x v="1"/>
    <s v="No"/>
    <s v="No"/>
    <n v="5"/>
    <s v="Yes"/>
    <s v="No"/>
    <x v="1"/>
    <s v="No"/>
    <s v="No"/>
    <s v="Yes"/>
    <s v="No"/>
    <s v="No"/>
    <s v="No"/>
    <x v="0"/>
    <s v="Yes"/>
    <x v="3"/>
    <n v="75.55"/>
    <n v="349.65"/>
    <s v="Yes"/>
    <n v="1"/>
    <x v="0"/>
  </r>
  <r>
    <s v="7677-SJJJK"/>
    <x v="1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153.94999999999999"/>
    <s v="No"/>
    <n v="0"/>
    <x v="0"/>
  </r>
  <r>
    <s v="2480-EJWYP"/>
    <x v="0"/>
    <x v="1"/>
    <s v="Yes"/>
    <s v="No"/>
    <n v="58"/>
    <s v="Yes"/>
    <s v="Yes"/>
    <x v="1"/>
    <s v="No"/>
    <s v="Yes"/>
    <s v="No"/>
    <s v="No"/>
    <s v="Yes"/>
    <s v="Yes"/>
    <x v="1"/>
    <s v="Yes"/>
    <x v="2"/>
    <n v="97.8"/>
    <n v="5458.8"/>
    <s v="No"/>
    <n v="0"/>
    <x v="3"/>
  </r>
  <r>
    <s v="3253-HKOKL"/>
    <x v="0"/>
    <x v="0"/>
    <s v="Yes"/>
    <s v="Yes"/>
    <n v="52"/>
    <s v="Yes"/>
    <s v="No"/>
    <x v="1"/>
    <s v="Yes"/>
    <s v="No"/>
    <s v="Yes"/>
    <s v="No"/>
    <s v="Yes"/>
    <s v="Yes"/>
    <x v="1"/>
    <s v="No"/>
    <x v="0"/>
    <n v="100.3"/>
    <n v="5244.45"/>
    <s v="No"/>
    <n v="0"/>
    <x v="3"/>
  </r>
  <r>
    <s v="7055-HNEOJ"/>
    <x v="1"/>
    <x v="0"/>
    <s v="Yes"/>
    <s v="No"/>
    <n v="3"/>
    <s v="Yes"/>
    <s v="No"/>
    <x v="0"/>
    <s v="No"/>
    <s v="No"/>
    <s v="Yes"/>
    <s v="Yes"/>
    <s v="No"/>
    <s v="No"/>
    <x v="0"/>
    <s v="Yes"/>
    <x v="1"/>
    <n v="55.8"/>
    <n v="154.55000000000001"/>
    <s v="No"/>
    <n v="0"/>
    <x v="0"/>
  </r>
  <r>
    <s v="5514-YQENT"/>
    <x v="1"/>
    <x v="0"/>
    <s v="No"/>
    <s v="Yes"/>
    <n v="41"/>
    <s v="Yes"/>
    <s v="No"/>
    <x v="1"/>
    <s v="Yes"/>
    <s v="Yes"/>
    <s v="Yes"/>
    <s v="Yes"/>
    <s v="Yes"/>
    <s v="Yes"/>
    <x v="2"/>
    <s v="Yes"/>
    <x v="0"/>
    <n v="111.15"/>
    <n v="4507.1499999999996"/>
    <s v="No"/>
    <n v="0"/>
    <x v="1"/>
  </r>
  <r>
    <s v="3211-AAPKX"/>
    <x v="1"/>
    <x v="0"/>
    <s v="No"/>
    <s v="No"/>
    <n v="20"/>
    <s v="Yes"/>
    <s v="Yes"/>
    <x v="1"/>
    <s v="No"/>
    <s v="No"/>
    <s v="No"/>
    <s v="Yes"/>
    <s v="Yes"/>
    <s v="Yes"/>
    <x v="0"/>
    <s v="Yes"/>
    <x v="1"/>
    <n v="98.55"/>
    <n v="2031.95"/>
    <s v="No"/>
    <n v="0"/>
    <x v="2"/>
  </r>
  <r>
    <s v="8445-DNBAE"/>
    <x v="1"/>
    <x v="0"/>
    <s v="No"/>
    <s v="Yes"/>
    <n v="1"/>
    <s v="Yes"/>
    <s v="Yes"/>
    <x v="0"/>
    <s v="No"/>
    <s v="No"/>
    <s v="No"/>
    <s v="No"/>
    <s v="No"/>
    <s v="No"/>
    <x v="0"/>
    <s v="Yes"/>
    <x v="0"/>
    <n v="50.05"/>
    <n v="50.05"/>
    <s v="No"/>
    <n v="0"/>
    <x v="0"/>
  </r>
  <r>
    <s v="2951-QOQTK"/>
    <x v="1"/>
    <x v="0"/>
    <s v="No"/>
    <s v="Yes"/>
    <n v="4"/>
    <s v="Yes"/>
    <s v="Yes"/>
    <x v="1"/>
    <s v="No"/>
    <s v="No"/>
    <s v="No"/>
    <s v="Yes"/>
    <s v="No"/>
    <s v="No"/>
    <x v="0"/>
    <s v="No"/>
    <x v="3"/>
    <n v="80.8"/>
    <n v="332.45"/>
    <s v="Yes"/>
    <n v="1"/>
    <x v="0"/>
  </r>
  <r>
    <s v="2958-NHPPS"/>
    <x v="1"/>
    <x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85"/>
    <n v="473.9"/>
    <s v="No"/>
    <n v="0"/>
    <x v="2"/>
  </r>
  <r>
    <s v="6806-YDEUL"/>
    <x v="0"/>
    <x v="1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06.8"/>
    <s v="No"/>
    <n v="0"/>
    <x v="0"/>
  </r>
  <r>
    <s v="1735-XMJVH"/>
    <x v="1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50000000000001"/>
    <n v="152.6"/>
    <s v="No"/>
    <n v="0"/>
    <x v="0"/>
  </r>
  <r>
    <s v="6890-PFRQX"/>
    <x v="1"/>
    <x v="0"/>
    <s v="No"/>
    <s v="No"/>
    <n v="18"/>
    <s v="Yes"/>
    <s v="Yes"/>
    <x v="0"/>
    <s v="Yes"/>
    <s v="No"/>
    <s v="Yes"/>
    <s v="No"/>
    <s v="Yes"/>
    <s v="No"/>
    <x v="0"/>
    <s v="No"/>
    <x v="1"/>
    <n v="69.5"/>
    <n v="1199.4000000000001"/>
    <s v="No"/>
    <n v="0"/>
    <x v="2"/>
  </r>
  <r>
    <s v="0222-CNVPT"/>
    <x v="1"/>
    <x v="1"/>
    <s v="No"/>
    <s v="No"/>
    <n v="52"/>
    <s v="No"/>
    <s v="No phone service"/>
    <x v="0"/>
    <s v="Yes"/>
    <s v="No"/>
    <s v="No"/>
    <s v="No"/>
    <s v="Yes"/>
    <s v="Yes"/>
    <x v="0"/>
    <s v="Yes"/>
    <x v="3"/>
    <n v="48.8"/>
    <n v="2555.0500000000002"/>
    <s v="No"/>
    <n v="0"/>
    <x v="3"/>
  </r>
  <r>
    <s v="5899-OUVKV"/>
    <x v="1"/>
    <x v="0"/>
    <s v="No"/>
    <s v="No"/>
    <n v="31"/>
    <s v="Yes"/>
    <s v="No"/>
    <x v="1"/>
    <s v="No"/>
    <s v="Yes"/>
    <s v="No"/>
    <s v="No"/>
    <s v="Yes"/>
    <s v="Yes"/>
    <x v="0"/>
    <s v="Yes"/>
    <x v="0"/>
    <n v="94.5"/>
    <n v="2979.2"/>
    <s v="No"/>
    <n v="0"/>
    <x v="1"/>
  </r>
  <r>
    <s v="8681-ICONS"/>
    <x v="1"/>
    <x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65"/>
    <n v="654.85"/>
    <s v="No"/>
    <n v="0"/>
    <x v="1"/>
  </r>
  <r>
    <s v="1621-YNCJH"/>
    <x v="0"/>
    <x v="0"/>
    <s v="Yes"/>
    <s v="No"/>
    <n v="36"/>
    <s v="Yes"/>
    <s v="Yes"/>
    <x v="1"/>
    <s v="Yes"/>
    <s v="Yes"/>
    <s v="Yes"/>
    <s v="Yes"/>
    <s v="No"/>
    <s v="Yes"/>
    <x v="2"/>
    <s v="Yes"/>
    <x v="3"/>
    <n v="106.05"/>
    <n v="3834.4"/>
    <s v="No"/>
    <n v="0"/>
    <x v="1"/>
  </r>
  <r>
    <s v="3473-XIIIT"/>
    <x v="0"/>
    <x v="0"/>
    <s v="Yes"/>
    <s v="No"/>
    <n v="16"/>
    <s v="Yes"/>
    <s v="Yes"/>
    <x v="1"/>
    <s v="No"/>
    <s v="Yes"/>
    <s v="No"/>
    <s v="No"/>
    <s v="Yes"/>
    <s v="Yes"/>
    <x v="0"/>
    <s v="Yes"/>
    <x v="0"/>
    <n v="100"/>
    <n v="1534.75"/>
    <s v="Yes"/>
    <n v="1"/>
    <x v="2"/>
  </r>
  <r>
    <s v="6362-QHAFM"/>
    <x v="1"/>
    <x v="0"/>
    <s v="Yes"/>
    <s v="No"/>
    <n v="42"/>
    <s v="Yes"/>
    <s v="Yes"/>
    <x v="1"/>
    <s v="No"/>
    <s v="No"/>
    <s v="Yes"/>
    <s v="Yes"/>
    <s v="Yes"/>
    <s v="Yes"/>
    <x v="1"/>
    <s v="Yes"/>
    <x v="0"/>
    <n v="108.3"/>
    <n v="4586.1499999999996"/>
    <s v="No"/>
    <n v="0"/>
    <x v="1"/>
  </r>
  <r>
    <s v="7893-IXHRQ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55"/>
    <n v="20.55"/>
    <s v="Yes"/>
    <n v="1"/>
    <x v="0"/>
  </r>
  <r>
    <s v="3070-BDOQC"/>
    <x v="0"/>
    <x v="0"/>
    <s v="No"/>
    <s v="No"/>
    <n v="60"/>
    <s v="Yes"/>
    <s v="No"/>
    <x v="1"/>
    <s v="No"/>
    <s v="Yes"/>
    <s v="Yes"/>
    <s v="No"/>
    <s v="Yes"/>
    <s v="Yes"/>
    <x v="2"/>
    <s v="Yes"/>
    <x v="0"/>
    <n v="99.65"/>
    <n v="5941.05"/>
    <s v="No"/>
    <n v="0"/>
    <x v="3"/>
  </r>
  <r>
    <s v="2952-QAYZF"/>
    <x v="1"/>
    <x v="0"/>
    <s v="No"/>
    <s v="No"/>
    <n v="5"/>
    <s v="Yes"/>
    <s v="Yes"/>
    <x v="1"/>
    <s v="No"/>
    <s v="Yes"/>
    <s v="Yes"/>
    <s v="No"/>
    <s v="No"/>
    <s v="No"/>
    <x v="0"/>
    <s v="Yes"/>
    <x v="0"/>
    <n v="85.3"/>
    <n v="424.15"/>
    <s v="Yes"/>
    <n v="1"/>
    <x v="0"/>
  </r>
  <r>
    <s v="6234-PFPXL"/>
    <x v="1"/>
    <x v="0"/>
    <s v="Yes"/>
    <s v="No"/>
    <n v="22"/>
    <s v="Yes"/>
    <s v="Yes"/>
    <x v="1"/>
    <s v="Yes"/>
    <s v="No"/>
    <s v="No"/>
    <s v="Yes"/>
    <s v="Yes"/>
    <s v="No"/>
    <x v="0"/>
    <s v="No"/>
    <x v="3"/>
    <n v="95.9"/>
    <n v="2234.9499999999998"/>
    <s v="No"/>
    <n v="0"/>
    <x v="2"/>
  </r>
  <r>
    <s v="9824-QCJPK"/>
    <x v="1"/>
    <x v="0"/>
    <s v="Yes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666.75"/>
    <s v="No"/>
    <n v="0"/>
    <x v="1"/>
  </r>
  <r>
    <s v="4763-PGDPO"/>
    <x v="0"/>
    <x v="0"/>
    <s v="No"/>
    <s v="No"/>
    <n v="4"/>
    <s v="Yes"/>
    <s v="No"/>
    <x v="1"/>
    <s v="No"/>
    <s v="No"/>
    <s v="No"/>
    <s v="No"/>
    <s v="No"/>
    <s v="No"/>
    <x v="0"/>
    <s v="No"/>
    <x v="0"/>
    <n v="70.400000000000006"/>
    <n v="281"/>
    <s v="Yes"/>
    <n v="1"/>
    <x v="0"/>
  </r>
  <r>
    <s v="4283-IVYCI"/>
    <x v="1"/>
    <x v="0"/>
    <s v="No"/>
    <s v="No"/>
    <n v="9"/>
    <s v="Yes"/>
    <s v="No"/>
    <x v="0"/>
    <s v="Yes"/>
    <s v="No"/>
    <s v="No"/>
    <s v="Yes"/>
    <s v="No"/>
    <s v="Yes"/>
    <x v="0"/>
    <s v="No"/>
    <x v="1"/>
    <n v="64.95"/>
    <n v="547.79999999999995"/>
    <s v="No"/>
    <n v="0"/>
    <x v="0"/>
  </r>
  <r>
    <s v="1866-OBPNR"/>
    <x v="1"/>
    <x v="0"/>
    <s v="Yes"/>
    <s v="Yes"/>
    <n v="1"/>
    <s v="Yes"/>
    <s v="No"/>
    <x v="1"/>
    <s v="No"/>
    <s v="Yes"/>
    <s v="No"/>
    <s v="No"/>
    <s v="No"/>
    <s v="No"/>
    <x v="0"/>
    <s v="No"/>
    <x v="3"/>
    <n v="74.599999999999994"/>
    <n v="74.599999999999994"/>
    <s v="No"/>
    <n v="0"/>
    <x v="0"/>
  </r>
  <r>
    <s v="8205-MQUGY"/>
    <x v="1"/>
    <x v="0"/>
    <s v="Yes"/>
    <s v="Yes"/>
    <n v="12"/>
    <s v="Yes"/>
    <s v="No"/>
    <x v="0"/>
    <s v="Yes"/>
    <s v="No"/>
    <s v="No"/>
    <s v="No"/>
    <s v="No"/>
    <s v="No"/>
    <x v="0"/>
    <s v="Yes"/>
    <x v="0"/>
    <n v="49.2"/>
    <n v="571.15"/>
    <s v="No"/>
    <n v="0"/>
    <x v="0"/>
  </r>
  <r>
    <s v="8970-ANWXO"/>
    <x v="0"/>
    <x v="0"/>
    <s v="No"/>
    <s v="No"/>
    <n v="23"/>
    <s v="Yes"/>
    <s v="Yes"/>
    <x v="0"/>
    <s v="No"/>
    <s v="No"/>
    <s v="No"/>
    <s v="Yes"/>
    <s v="Yes"/>
    <s v="Yes"/>
    <x v="1"/>
    <s v="Yes"/>
    <x v="1"/>
    <n v="73.75"/>
    <n v="1756.6"/>
    <s v="No"/>
    <n v="0"/>
    <x v="2"/>
  </r>
  <r>
    <s v="9480-BQJEI"/>
    <x v="1"/>
    <x v="0"/>
    <s v="No"/>
    <s v="No"/>
    <n v="62"/>
    <s v="Yes"/>
    <s v="Yes"/>
    <x v="1"/>
    <s v="Yes"/>
    <s v="Yes"/>
    <s v="No"/>
    <s v="No"/>
    <s v="No"/>
    <s v="Yes"/>
    <x v="1"/>
    <s v="Yes"/>
    <x v="2"/>
    <n v="92.3"/>
    <n v="5731.45"/>
    <s v="No"/>
    <n v="0"/>
    <x v="3"/>
  </r>
  <r>
    <s v="5394-SVGJV"/>
    <x v="1"/>
    <x v="0"/>
    <s v="No"/>
    <s v="No"/>
    <n v="37"/>
    <s v="Yes"/>
    <s v="Yes"/>
    <x v="1"/>
    <s v="No"/>
    <s v="No"/>
    <s v="No"/>
    <s v="Yes"/>
    <s v="Yes"/>
    <s v="Yes"/>
    <x v="0"/>
    <s v="No"/>
    <x v="2"/>
    <n v="98.8"/>
    <n v="3475.55"/>
    <s v="Yes"/>
    <n v="1"/>
    <x v="1"/>
  </r>
  <r>
    <s v="6979-TNDEU"/>
    <x v="0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56.85"/>
    <s v="No"/>
    <n v="0"/>
    <x v="0"/>
  </r>
  <r>
    <s v="9777-WJJPR"/>
    <x v="1"/>
    <x v="0"/>
    <s v="Yes"/>
    <s v="No"/>
    <n v="31"/>
    <s v="Yes"/>
    <s v="Yes"/>
    <x v="1"/>
    <s v="No"/>
    <s v="No"/>
    <s v="Yes"/>
    <s v="No"/>
    <s v="Yes"/>
    <s v="No"/>
    <x v="0"/>
    <s v="No"/>
    <x v="3"/>
    <n v="88.65"/>
    <n v="2683.2"/>
    <s v="No"/>
    <n v="0"/>
    <x v="1"/>
  </r>
  <r>
    <s v="9283-LZQOH"/>
    <x v="1"/>
    <x v="0"/>
    <s v="Yes"/>
    <s v="Yes"/>
    <n v="13"/>
    <s v="Yes"/>
    <s v="Yes"/>
    <x v="1"/>
    <s v="No"/>
    <s v="No"/>
    <s v="No"/>
    <s v="No"/>
    <s v="No"/>
    <s v="No"/>
    <x v="0"/>
    <s v="Yes"/>
    <x v="3"/>
    <n v="74.400000000000006"/>
    <n v="896.75"/>
    <s v="Yes"/>
    <n v="1"/>
    <x v="2"/>
  </r>
  <r>
    <s v="7079-QRCBC"/>
    <x v="0"/>
    <x v="0"/>
    <s v="No"/>
    <s v="No"/>
    <n v="24"/>
    <s v="Yes"/>
    <s v="Yes"/>
    <x v="1"/>
    <s v="No"/>
    <s v="No"/>
    <s v="Yes"/>
    <s v="No"/>
    <s v="Yes"/>
    <s v="Yes"/>
    <x v="0"/>
    <s v="Yes"/>
    <x v="0"/>
    <n v="98.75"/>
    <n v="2407.3000000000002"/>
    <s v="Yes"/>
    <n v="1"/>
    <x v="2"/>
  </r>
  <r>
    <s v="9495-SKLKD"/>
    <x v="1"/>
    <x v="0"/>
    <s v="Yes"/>
    <s v="Yes"/>
    <n v="45"/>
    <s v="Yes"/>
    <s v="Yes"/>
    <x v="1"/>
    <s v="No"/>
    <s v="Yes"/>
    <s v="Yes"/>
    <s v="No"/>
    <s v="No"/>
    <s v="Yes"/>
    <x v="0"/>
    <s v="Yes"/>
    <x v="2"/>
    <n v="95.95"/>
    <n v="4456.6499999999996"/>
    <s v="No"/>
    <n v="0"/>
    <x v="1"/>
  </r>
  <r>
    <s v="6048-UWKAL"/>
    <x v="0"/>
    <x v="1"/>
    <s v="Yes"/>
    <s v="No"/>
    <n v="69"/>
    <s v="Yes"/>
    <s v="Yes"/>
    <x v="1"/>
    <s v="No"/>
    <s v="Yes"/>
    <s v="No"/>
    <s v="Yes"/>
    <s v="Yes"/>
    <s v="Yes"/>
    <x v="2"/>
    <s v="No"/>
    <x v="3"/>
    <n v="105.4"/>
    <n v="6998.95"/>
    <s v="No"/>
    <n v="0"/>
    <x v="3"/>
  </r>
  <r>
    <s v="5067-DGXLL"/>
    <x v="1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36.799999999999997"/>
    <s v="No"/>
    <n v="0"/>
    <x v="0"/>
  </r>
  <r>
    <s v="5469-CTCWN"/>
    <x v="1"/>
    <x v="0"/>
    <s v="Yes"/>
    <s v="Yes"/>
    <n v="61"/>
    <s v="Yes"/>
    <s v="Yes"/>
    <x v="1"/>
    <s v="Yes"/>
    <s v="Yes"/>
    <s v="No"/>
    <s v="No"/>
    <s v="Yes"/>
    <s v="Yes"/>
    <x v="1"/>
    <s v="Yes"/>
    <x v="0"/>
    <n v="106"/>
    <n v="6547.7"/>
    <s v="Yes"/>
    <n v="1"/>
    <x v="3"/>
  </r>
  <r>
    <s v="9851-QXEEQ"/>
    <x v="1"/>
    <x v="0"/>
    <s v="No"/>
    <s v="No"/>
    <n v="41"/>
    <s v="Yes"/>
    <s v="Yes"/>
    <x v="1"/>
    <s v="No"/>
    <s v="Yes"/>
    <s v="Yes"/>
    <s v="No"/>
    <s v="Yes"/>
    <s v="Yes"/>
    <x v="0"/>
    <s v="Yes"/>
    <x v="0"/>
    <n v="104.7"/>
    <n v="4346.3999999999996"/>
    <s v="Yes"/>
    <n v="1"/>
    <x v="1"/>
  </r>
  <r>
    <s v="6281-FKEWS"/>
    <x v="0"/>
    <x v="0"/>
    <s v="No"/>
    <s v="No"/>
    <n v="44"/>
    <s v="No"/>
    <s v="No phone service"/>
    <x v="0"/>
    <s v="No"/>
    <s v="No"/>
    <s v="Yes"/>
    <s v="No"/>
    <s v="Yes"/>
    <s v="Yes"/>
    <x v="1"/>
    <s v="Yes"/>
    <x v="0"/>
    <n v="49.05"/>
    <n v="2265"/>
    <s v="No"/>
    <n v="0"/>
    <x v="1"/>
  </r>
  <r>
    <s v="8898-KASCD"/>
    <x v="1"/>
    <x v="0"/>
    <s v="No"/>
    <s v="No"/>
    <n v="39"/>
    <s v="No"/>
    <s v="No phone service"/>
    <x v="0"/>
    <s v="No"/>
    <s v="No"/>
    <s v="Yes"/>
    <s v="Yes"/>
    <s v="No"/>
    <s v="No"/>
    <x v="1"/>
    <s v="No"/>
    <x v="1"/>
    <n v="35.549999999999997"/>
    <n v="1309.1500000000001"/>
    <s v="No"/>
    <n v="0"/>
    <x v="1"/>
  </r>
  <r>
    <s v="9242-TKFSV"/>
    <x v="1"/>
    <x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5.099999999999994"/>
    <n v="4754.3"/>
    <s v="No"/>
    <n v="0"/>
    <x v="3"/>
  </r>
  <r>
    <s v="9290-SHCMB"/>
    <x v="0"/>
    <x v="1"/>
    <s v="No"/>
    <s v="No"/>
    <n v="13"/>
    <s v="Yes"/>
    <s v="No"/>
    <x v="1"/>
    <s v="No"/>
    <s v="No"/>
    <s v="Yes"/>
    <s v="No"/>
    <s v="Yes"/>
    <s v="Yes"/>
    <x v="0"/>
    <s v="Yes"/>
    <x v="0"/>
    <n v="96.85"/>
    <n v="1235.55"/>
    <s v="No"/>
    <n v="0"/>
    <x v="2"/>
  </r>
  <r>
    <s v="0743-HNPFG"/>
    <x v="0"/>
    <x v="0"/>
    <s v="Yes"/>
    <s v="Yes"/>
    <n v="51"/>
    <s v="Yes"/>
    <s v="No"/>
    <x v="0"/>
    <s v="Yes"/>
    <s v="Yes"/>
    <s v="No"/>
    <s v="Yes"/>
    <s v="No"/>
    <s v="Yes"/>
    <x v="1"/>
    <s v="Yes"/>
    <x v="3"/>
    <n v="69.75"/>
    <n v="3562.5"/>
    <s v="No"/>
    <n v="0"/>
    <x v="3"/>
  </r>
  <r>
    <s v="2277-BKJKN"/>
    <x v="0"/>
    <x v="1"/>
    <s v="Yes"/>
    <s v="No"/>
    <n v="71"/>
    <s v="Yes"/>
    <s v="No"/>
    <x v="1"/>
    <s v="No"/>
    <s v="Yes"/>
    <s v="Yes"/>
    <s v="No"/>
    <s v="Yes"/>
    <s v="Yes"/>
    <x v="2"/>
    <s v="Yes"/>
    <x v="0"/>
    <n v="99.2"/>
    <n v="7213.75"/>
    <s v="No"/>
    <n v="0"/>
    <x v="3"/>
  </r>
  <r>
    <s v="9809-IMGCQ"/>
    <x v="1"/>
    <x v="1"/>
    <s v="No"/>
    <s v="No"/>
    <n v="22"/>
    <s v="Yes"/>
    <s v="Yes"/>
    <x v="1"/>
    <s v="No"/>
    <s v="No"/>
    <s v="No"/>
    <s v="No"/>
    <s v="Yes"/>
    <s v="Yes"/>
    <x v="0"/>
    <s v="Yes"/>
    <x v="0"/>
    <n v="96.7"/>
    <n v="2082.9499999999998"/>
    <s v="Yes"/>
    <n v="1"/>
    <x v="2"/>
  </r>
  <r>
    <s v="5208-HFSBT"/>
    <x v="0"/>
    <x v="0"/>
    <s v="No"/>
    <s v="No"/>
    <n v="2"/>
    <s v="Yes"/>
    <s v="No"/>
    <x v="0"/>
    <s v="No"/>
    <s v="Yes"/>
    <s v="No"/>
    <s v="Yes"/>
    <s v="No"/>
    <s v="No"/>
    <x v="0"/>
    <s v="Yes"/>
    <x v="3"/>
    <n v="55.05"/>
    <n v="102.75"/>
    <s v="Yes"/>
    <n v="1"/>
    <x v="0"/>
  </r>
  <r>
    <s v="5035-PGZXH"/>
    <x v="0"/>
    <x v="0"/>
    <s v="No"/>
    <s v="No"/>
    <n v="56"/>
    <s v="Yes"/>
    <s v="Yes"/>
    <x v="1"/>
    <s v="No"/>
    <s v="Yes"/>
    <s v="Yes"/>
    <s v="No"/>
    <s v="Yes"/>
    <s v="Yes"/>
    <x v="1"/>
    <s v="Yes"/>
    <x v="0"/>
    <n v="106.8"/>
    <n v="5914.4"/>
    <s v="No"/>
    <n v="0"/>
    <x v="3"/>
  </r>
  <r>
    <s v="8695-WDYEA"/>
    <x v="1"/>
    <x v="0"/>
    <s v="No"/>
    <s v="No"/>
    <n v="1"/>
    <s v="Yes"/>
    <s v="No"/>
    <x v="0"/>
    <s v="Yes"/>
    <s v="No"/>
    <s v="No"/>
    <s v="No"/>
    <s v="No"/>
    <s v="No"/>
    <x v="0"/>
    <s v="No"/>
    <x v="1"/>
    <n v="51.25"/>
    <n v="51.25"/>
    <s v="No"/>
    <n v="0"/>
    <x v="0"/>
  </r>
  <r>
    <s v="6543-JXSOO"/>
    <x v="0"/>
    <x v="0"/>
    <s v="Yes"/>
    <s v="Yes"/>
    <n v="23"/>
    <s v="Yes"/>
    <s v="No"/>
    <x v="0"/>
    <s v="Yes"/>
    <s v="Yes"/>
    <s v="No"/>
    <s v="Yes"/>
    <s v="No"/>
    <s v="No"/>
    <x v="1"/>
    <s v="Yes"/>
    <x v="1"/>
    <n v="57.75"/>
    <n v="1282.8499999999999"/>
    <s v="No"/>
    <n v="0"/>
    <x v="2"/>
  </r>
  <r>
    <s v="8016-ZMGMO"/>
    <x v="0"/>
    <x v="1"/>
    <s v="Yes"/>
    <s v="No"/>
    <n v="66"/>
    <s v="Yes"/>
    <s v="Yes"/>
    <x v="0"/>
    <s v="No"/>
    <s v="Yes"/>
    <s v="Yes"/>
    <s v="No"/>
    <s v="Yes"/>
    <s v="No"/>
    <x v="1"/>
    <s v="Yes"/>
    <x v="2"/>
    <n v="70.849999999999994"/>
    <n v="4738.8500000000004"/>
    <s v="No"/>
    <n v="0"/>
    <x v="3"/>
  </r>
  <r>
    <s v="8605-ITULD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s v="No"/>
    <n v="0"/>
    <x v="0"/>
  </r>
  <r>
    <s v="3254-YRILK"/>
    <x v="1"/>
    <x v="1"/>
    <s v="No"/>
    <s v="No"/>
    <n v="19"/>
    <s v="Yes"/>
    <s v="Yes"/>
    <x v="1"/>
    <s v="No"/>
    <s v="Yes"/>
    <s v="No"/>
    <s v="No"/>
    <s v="Yes"/>
    <s v="No"/>
    <x v="0"/>
    <s v="Yes"/>
    <x v="0"/>
    <n v="88.2"/>
    <n v="1775.8"/>
    <s v="Yes"/>
    <n v="1"/>
    <x v="2"/>
  </r>
  <r>
    <s v="6416-YJTTB"/>
    <x v="1"/>
    <x v="0"/>
    <s v="No"/>
    <s v="No"/>
    <n v="11"/>
    <s v="Yes"/>
    <s v="No"/>
    <x v="1"/>
    <s v="Yes"/>
    <s v="No"/>
    <s v="Yes"/>
    <s v="No"/>
    <s v="No"/>
    <s v="No"/>
    <x v="0"/>
    <s v="Yes"/>
    <x v="2"/>
    <n v="79.5"/>
    <n v="795.65"/>
    <s v="No"/>
    <n v="0"/>
    <x v="0"/>
  </r>
  <r>
    <s v="2667-WYLWJ"/>
    <x v="0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5"/>
    <n v="145"/>
    <s v="Yes"/>
    <n v="1"/>
    <x v="0"/>
  </r>
  <r>
    <s v="4472-VESGY"/>
    <x v="0"/>
    <x v="0"/>
    <s v="Yes"/>
    <s v="Yes"/>
    <n v="52"/>
    <s v="Yes"/>
    <s v="Yes"/>
    <x v="1"/>
    <s v="Yes"/>
    <s v="Yes"/>
    <s v="Yes"/>
    <s v="No"/>
    <s v="No"/>
    <s v="Yes"/>
    <x v="0"/>
    <s v="No"/>
    <x v="2"/>
    <n v="98.15"/>
    <n v="4993.3999999999996"/>
    <s v="No"/>
    <n v="0"/>
    <x v="3"/>
  </r>
  <r>
    <s v="3195-TQDZX"/>
    <x v="1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5"/>
    <n v="61.45"/>
    <s v="No"/>
    <n v="0"/>
    <x v="0"/>
  </r>
  <r>
    <s v="3128-YOVTD"/>
    <x v="0"/>
    <x v="0"/>
    <s v="Yes"/>
    <s v="Yes"/>
    <n v="51"/>
    <s v="Yes"/>
    <s v="No"/>
    <x v="1"/>
    <s v="Yes"/>
    <s v="Yes"/>
    <s v="No"/>
    <s v="No"/>
    <s v="No"/>
    <s v="No"/>
    <x v="0"/>
    <s v="Yes"/>
    <x v="2"/>
    <n v="79.150000000000006"/>
    <n v="4018.55"/>
    <s v="No"/>
    <n v="0"/>
    <x v="3"/>
  </r>
  <r>
    <s v="0529-ONKER"/>
    <x v="1"/>
    <x v="1"/>
    <s v="No"/>
    <s v="No"/>
    <n v="15"/>
    <s v="Yes"/>
    <s v="Yes"/>
    <x v="1"/>
    <s v="No"/>
    <s v="No"/>
    <s v="No"/>
    <s v="No"/>
    <s v="No"/>
    <s v="No"/>
    <x v="0"/>
    <s v="No"/>
    <x v="0"/>
    <n v="75.650000000000006"/>
    <n v="1146.6500000000001"/>
    <s v="Yes"/>
    <n v="1"/>
    <x v="2"/>
  </r>
  <r>
    <s v="1728-CXQBE"/>
    <x v="1"/>
    <x v="1"/>
    <s v="Yes"/>
    <s v="No"/>
    <n v="64"/>
    <s v="Yes"/>
    <s v="Yes"/>
    <x v="1"/>
    <s v="No"/>
    <s v="Yes"/>
    <s v="Yes"/>
    <s v="No"/>
    <s v="No"/>
    <s v="Yes"/>
    <x v="0"/>
    <s v="Yes"/>
    <x v="0"/>
    <n v="94.25"/>
    <n v="6081.4"/>
    <s v="No"/>
    <n v="0"/>
    <x v="3"/>
  </r>
  <r>
    <s v="7041-TXQJH"/>
    <x v="0"/>
    <x v="0"/>
    <s v="No"/>
    <s v="No"/>
    <n v="37"/>
    <s v="No"/>
    <s v="No phone service"/>
    <x v="0"/>
    <s v="No"/>
    <s v="No"/>
    <s v="Yes"/>
    <s v="No"/>
    <s v="No"/>
    <s v="Yes"/>
    <x v="0"/>
    <s v="Yes"/>
    <x v="3"/>
    <n v="40.200000000000003"/>
    <n v="1478.85"/>
    <s v="No"/>
    <n v="0"/>
    <x v="1"/>
  </r>
  <r>
    <s v="5014-GSOUQ"/>
    <x v="1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243.65"/>
    <s v="No"/>
    <n v="0"/>
    <x v="2"/>
  </r>
  <r>
    <s v="5724-BIDBU"/>
    <x v="1"/>
    <x v="0"/>
    <s v="Yes"/>
    <s v="No"/>
    <n v="49"/>
    <s v="Yes"/>
    <s v="Yes"/>
    <x v="0"/>
    <s v="Yes"/>
    <s v="No"/>
    <s v="No"/>
    <s v="No"/>
    <s v="No"/>
    <s v="No"/>
    <x v="1"/>
    <s v="Yes"/>
    <x v="0"/>
    <n v="55.35"/>
    <n v="2633.95"/>
    <s v="No"/>
    <n v="0"/>
    <x v="3"/>
  </r>
  <r>
    <s v="0481-SUMCB"/>
    <x v="0"/>
    <x v="1"/>
    <s v="No"/>
    <s v="No"/>
    <n v="45"/>
    <s v="Yes"/>
    <s v="Yes"/>
    <x v="1"/>
    <s v="No"/>
    <s v="No"/>
    <s v="Yes"/>
    <s v="No"/>
    <s v="Yes"/>
    <s v="Yes"/>
    <x v="1"/>
    <s v="Yes"/>
    <x v="2"/>
    <n v="102.15"/>
    <n v="4735.3500000000004"/>
    <s v="No"/>
    <n v="0"/>
    <x v="1"/>
  </r>
  <r>
    <s v="1769-GRUIK"/>
    <x v="0"/>
    <x v="0"/>
    <s v="No"/>
    <s v="No"/>
    <n v="18"/>
    <s v="Yes"/>
    <s v="No"/>
    <x v="1"/>
    <s v="No"/>
    <s v="No"/>
    <s v="No"/>
    <s v="No"/>
    <s v="No"/>
    <s v="No"/>
    <x v="0"/>
    <s v="Yes"/>
    <x v="0"/>
    <n v="71.099999999999994"/>
    <n v="1247.75"/>
    <s v="No"/>
    <n v="0"/>
    <x v="2"/>
  </r>
  <r>
    <s v="5240-IJOQT"/>
    <x v="1"/>
    <x v="1"/>
    <s v="No"/>
    <s v="No"/>
    <n v="1"/>
    <s v="Yes"/>
    <s v="Yes"/>
    <x v="1"/>
    <s v="No"/>
    <s v="No"/>
    <s v="No"/>
    <s v="No"/>
    <s v="No"/>
    <s v="No"/>
    <x v="0"/>
    <s v="Yes"/>
    <x v="0"/>
    <n v="74.7"/>
    <n v="74.7"/>
    <s v="Yes"/>
    <n v="1"/>
    <x v="0"/>
  </r>
  <r>
    <s v="8819-WFGGJ"/>
    <x v="1"/>
    <x v="0"/>
    <s v="Yes"/>
    <s v="No"/>
    <n v="68"/>
    <s v="No"/>
    <s v="No phone service"/>
    <x v="0"/>
    <s v="Yes"/>
    <s v="No"/>
    <s v="Yes"/>
    <s v="No"/>
    <s v="Yes"/>
    <s v="Yes"/>
    <x v="2"/>
    <s v="Yes"/>
    <x v="2"/>
    <n v="54.1"/>
    <n v="3794.5"/>
    <s v="No"/>
    <n v="0"/>
    <x v="3"/>
  </r>
  <r>
    <s v="7427-AUFPY"/>
    <x v="1"/>
    <x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008.7"/>
    <s v="No"/>
    <n v="0"/>
    <x v="3"/>
  </r>
  <r>
    <s v="2811-POVEX"/>
    <x v="0"/>
    <x v="1"/>
    <s v="Yes"/>
    <s v="Yes"/>
    <n v="23"/>
    <s v="Yes"/>
    <s v="No"/>
    <x v="1"/>
    <s v="No"/>
    <s v="Yes"/>
    <s v="Yes"/>
    <s v="No"/>
    <s v="No"/>
    <s v="Yes"/>
    <x v="0"/>
    <s v="Yes"/>
    <x v="2"/>
    <n v="88.45"/>
    <n v="2130.5500000000002"/>
    <s v="No"/>
    <n v="0"/>
    <x v="2"/>
  </r>
  <r>
    <s v="1092-GANHU"/>
    <x v="1"/>
    <x v="0"/>
    <s v="No"/>
    <s v="No"/>
    <n v="17"/>
    <s v="Yes"/>
    <s v="No"/>
    <x v="1"/>
    <s v="No"/>
    <s v="No"/>
    <s v="Yes"/>
    <s v="No"/>
    <s v="No"/>
    <s v="No"/>
    <x v="0"/>
    <s v="Yes"/>
    <x v="0"/>
    <n v="76.650000000000006"/>
    <n v="1313.55"/>
    <s v="Yes"/>
    <n v="1"/>
    <x v="2"/>
  </r>
  <r>
    <s v="7898-PDWQE"/>
    <x v="1"/>
    <x v="0"/>
    <s v="Yes"/>
    <s v="No"/>
    <n v="71"/>
    <s v="Yes"/>
    <s v="Yes"/>
    <x v="0"/>
    <s v="Yes"/>
    <s v="Yes"/>
    <s v="Yes"/>
    <s v="Yes"/>
    <s v="No"/>
    <s v="Yes"/>
    <x v="2"/>
    <s v="No"/>
    <x v="3"/>
    <n v="80.400000000000006"/>
    <n v="5727.15"/>
    <s v="No"/>
    <n v="0"/>
    <x v="3"/>
  </r>
  <r>
    <s v="9972-EWRJS"/>
    <x v="0"/>
    <x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25"/>
    <n v="1372.9"/>
    <s v="No"/>
    <n v="0"/>
    <x v="3"/>
  </r>
  <r>
    <s v="9314-IJWSQ"/>
    <x v="0"/>
    <x v="0"/>
    <s v="Yes"/>
    <s v="Yes"/>
    <n v="14"/>
    <s v="Yes"/>
    <s v="Yes"/>
    <x v="1"/>
    <s v="No"/>
    <s v="No"/>
    <s v="No"/>
    <s v="No"/>
    <s v="Yes"/>
    <s v="No"/>
    <x v="0"/>
    <s v="Yes"/>
    <x v="0"/>
    <n v="84.8"/>
    <n v="1203.9000000000001"/>
    <s v="No"/>
    <n v="0"/>
    <x v="2"/>
  </r>
  <r>
    <s v="0661-XEYAN"/>
    <x v="0"/>
    <x v="1"/>
    <s v="No"/>
    <s v="No"/>
    <n v="1"/>
    <s v="No"/>
    <s v="No phone service"/>
    <x v="0"/>
    <s v="No"/>
    <s v="No"/>
    <s v="No"/>
    <s v="No"/>
    <s v="No"/>
    <s v="No"/>
    <x v="0"/>
    <s v="Yes"/>
    <x v="1"/>
    <n v="25.8"/>
    <n v="25.8"/>
    <s v="Yes"/>
    <n v="1"/>
    <x v="0"/>
  </r>
  <r>
    <s v="5799-JRCZO"/>
    <x v="0"/>
    <x v="0"/>
    <s v="No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215.0999999999999"/>
    <s v="No"/>
    <n v="0"/>
    <x v="3"/>
  </r>
  <r>
    <s v="1921-KYSAY"/>
    <x v="0"/>
    <x v="0"/>
    <s v="No"/>
    <s v="No"/>
    <n v="41"/>
    <s v="Yes"/>
    <s v="Yes"/>
    <x v="0"/>
    <s v="No"/>
    <s v="No"/>
    <s v="Yes"/>
    <s v="Yes"/>
    <s v="No"/>
    <s v="Yes"/>
    <x v="1"/>
    <s v="Yes"/>
    <x v="0"/>
    <n v="68.599999999999994"/>
    <n v="2877.05"/>
    <s v="No"/>
    <n v="0"/>
    <x v="1"/>
  </r>
  <r>
    <s v="6198-RTPMF"/>
    <x v="0"/>
    <x v="0"/>
    <s v="Yes"/>
    <s v="No"/>
    <n v="17"/>
    <s v="Yes"/>
    <s v="Yes"/>
    <x v="1"/>
    <s v="No"/>
    <s v="No"/>
    <s v="No"/>
    <s v="No"/>
    <s v="Yes"/>
    <s v="Yes"/>
    <x v="0"/>
    <s v="No"/>
    <x v="0"/>
    <n v="92.6"/>
    <n v="1579.7"/>
    <s v="No"/>
    <n v="0"/>
    <x v="2"/>
  </r>
  <r>
    <s v="2924-KHUVI"/>
    <x v="1"/>
    <x v="0"/>
    <s v="Yes"/>
    <s v="No"/>
    <n v="56"/>
    <s v="Yes"/>
    <s v="Yes"/>
    <x v="1"/>
    <s v="Yes"/>
    <s v="No"/>
    <s v="No"/>
    <s v="No"/>
    <s v="Yes"/>
    <s v="Yes"/>
    <x v="1"/>
    <s v="Yes"/>
    <x v="0"/>
    <n v="100.55"/>
    <n v="5514.95"/>
    <s v="No"/>
    <n v="0"/>
    <x v="3"/>
  </r>
  <r>
    <s v="1925-GMVBW"/>
    <x v="0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5"/>
    <n v="96.1"/>
    <s v="No"/>
    <n v="0"/>
    <x v="0"/>
  </r>
  <r>
    <s v="7881-EVUAD"/>
    <x v="0"/>
    <x v="0"/>
    <s v="No"/>
    <s v="No"/>
    <n v="2"/>
    <s v="No"/>
    <s v="No phone service"/>
    <x v="0"/>
    <s v="Yes"/>
    <s v="Yes"/>
    <s v="No"/>
    <s v="No"/>
    <s v="No"/>
    <s v="Yes"/>
    <x v="0"/>
    <s v="Yes"/>
    <x v="0"/>
    <n v="42.6"/>
    <n v="72.400000000000006"/>
    <s v="Yes"/>
    <n v="1"/>
    <x v="0"/>
  </r>
  <r>
    <s v="6184-DYUOB"/>
    <x v="0"/>
    <x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5.25"/>
    <s v="No"/>
    <n v="0"/>
    <x v="0"/>
  </r>
  <r>
    <s v="9207-ZPANB"/>
    <x v="1"/>
    <x v="0"/>
    <s v="No"/>
    <s v="No"/>
    <n v="37"/>
    <s v="Yes"/>
    <s v="Yes"/>
    <x v="0"/>
    <s v="Yes"/>
    <s v="Yes"/>
    <s v="Yes"/>
    <s v="Yes"/>
    <s v="No"/>
    <s v="No"/>
    <x v="1"/>
    <s v="No"/>
    <x v="0"/>
    <n v="67.45"/>
    <n v="2443.3000000000002"/>
    <s v="No"/>
    <n v="0"/>
    <x v="1"/>
  </r>
  <r>
    <s v="5766-XQXMQ"/>
    <x v="0"/>
    <x v="0"/>
    <s v="No"/>
    <s v="No"/>
    <n v="29"/>
    <s v="Yes"/>
    <s v="No"/>
    <x v="0"/>
    <s v="Yes"/>
    <s v="Yes"/>
    <s v="Yes"/>
    <s v="No"/>
    <s v="No"/>
    <s v="Yes"/>
    <x v="0"/>
    <s v="Yes"/>
    <x v="2"/>
    <n v="68.849999999999994"/>
    <n v="1970.5"/>
    <s v="Yes"/>
    <n v="1"/>
    <x v="1"/>
  </r>
  <r>
    <s v="9327-QSDED"/>
    <x v="1"/>
    <x v="0"/>
    <s v="No"/>
    <s v="No"/>
    <n v="8"/>
    <s v="Yes"/>
    <s v="No"/>
    <x v="0"/>
    <s v="No"/>
    <s v="No"/>
    <s v="No"/>
    <s v="No"/>
    <s v="No"/>
    <s v="No"/>
    <x v="0"/>
    <s v="No"/>
    <x v="1"/>
    <n v="43.55"/>
    <n v="335.4"/>
    <s v="No"/>
    <n v="0"/>
    <x v="0"/>
  </r>
  <r>
    <s v="1656-DRSMG"/>
    <x v="0"/>
    <x v="0"/>
    <s v="No"/>
    <s v="No"/>
    <n v="63"/>
    <s v="Yes"/>
    <s v="Yes"/>
    <x v="1"/>
    <s v="No"/>
    <s v="Yes"/>
    <s v="Yes"/>
    <s v="Yes"/>
    <s v="Yes"/>
    <s v="Yes"/>
    <x v="0"/>
    <s v="Yes"/>
    <x v="3"/>
    <n v="109.85"/>
    <n v="7002.95"/>
    <s v="No"/>
    <n v="0"/>
    <x v="3"/>
  </r>
  <r>
    <s v="3012-VFFMN"/>
    <x v="0"/>
    <x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58.94999999999999"/>
    <s v="No"/>
    <n v="0"/>
    <x v="0"/>
  </r>
  <r>
    <s v="2984-AFWNC"/>
    <x v="0"/>
    <x v="0"/>
    <s v="No"/>
    <s v="No"/>
    <n v="3"/>
    <s v="Yes"/>
    <s v="No"/>
    <x v="1"/>
    <s v="No"/>
    <s v="Yes"/>
    <s v="No"/>
    <s v="No"/>
    <s v="Yes"/>
    <s v="Yes"/>
    <x v="0"/>
    <s v="No"/>
    <x v="0"/>
    <n v="95.4"/>
    <n v="293.14999999999998"/>
    <s v="No"/>
    <n v="0"/>
    <x v="0"/>
  </r>
  <r>
    <s v="0640-YJTPY"/>
    <x v="1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"/>
    <n v="1493.75"/>
    <s v="No"/>
    <n v="0"/>
    <x v="3"/>
  </r>
  <r>
    <s v="8096-LOIST"/>
    <x v="0"/>
    <x v="0"/>
    <s v="No"/>
    <s v="No"/>
    <n v="19"/>
    <s v="Yes"/>
    <s v="No"/>
    <x v="0"/>
    <s v="No"/>
    <s v="No"/>
    <s v="No"/>
    <s v="No"/>
    <s v="No"/>
    <s v="Yes"/>
    <x v="0"/>
    <s v="Yes"/>
    <x v="0"/>
    <n v="56.2"/>
    <n v="1093.4000000000001"/>
    <s v="No"/>
    <n v="0"/>
    <x v="2"/>
  </r>
  <r>
    <s v="9764-REAFF"/>
    <x v="0"/>
    <x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8.399999999999999"/>
    <n v="1057.8499999999999"/>
    <s v="No"/>
    <n v="0"/>
    <x v="3"/>
  </r>
  <r>
    <s v="3703-VAVCL"/>
    <x v="1"/>
    <x v="0"/>
    <s v="Yes"/>
    <s v="Yes"/>
    <n v="2"/>
    <s v="Yes"/>
    <s v="No"/>
    <x v="1"/>
    <s v="No"/>
    <s v="No"/>
    <s v="Yes"/>
    <s v="Yes"/>
    <s v="No"/>
    <s v="Yes"/>
    <x v="0"/>
    <s v="No"/>
    <x v="3"/>
    <n v="90"/>
    <n v="190.05"/>
    <s v="Yes"/>
    <n v="1"/>
    <x v="0"/>
  </r>
  <r>
    <s v="7107-UBYKY"/>
    <x v="0"/>
    <x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75"/>
    <n v="882.55"/>
    <s v="No"/>
    <n v="0"/>
    <x v="1"/>
  </r>
  <r>
    <s v="4881-GQJTW"/>
    <x v="1"/>
    <x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600000000000001"/>
    <n v="300.39999999999998"/>
    <s v="No"/>
    <n v="0"/>
    <x v="2"/>
  </r>
  <r>
    <s v="8519-QJGJD"/>
    <x v="0"/>
    <x v="0"/>
    <s v="No"/>
    <s v="No"/>
    <n v="14"/>
    <s v="Yes"/>
    <s v="No"/>
    <x v="1"/>
    <s v="No"/>
    <s v="No"/>
    <s v="Yes"/>
    <s v="No"/>
    <s v="No"/>
    <s v="No"/>
    <x v="0"/>
    <s v="No"/>
    <x v="0"/>
    <n v="75.349999999999994"/>
    <n v="1025.95"/>
    <s v="Yes"/>
    <n v="1"/>
    <x v="2"/>
  </r>
  <r>
    <s v="7876-DNYAP"/>
    <x v="0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1436.95"/>
    <s v="No"/>
    <n v="0"/>
    <x v="3"/>
  </r>
  <r>
    <s v="7905-NJMXS"/>
    <x v="1"/>
    <x v="1"/>
    <s v="Yes"/>
    <s v="No"/>
    <n v="7"/>
    <s v="Yes"/>
    <s v="Yes"/>
    <x v="0"/>
    <s v="Yes"/>
    <s v="Yes"/>
    <s v="No"/>
    <s v="Yes"/>
    <s v="No"/>
    <s v="No"/>
    <x v="0"/>
    <s v="No"/>
    <x v="0"/>
    <n v="64.2"/>
    <n v="475"/>
    <s v="No"/>
    <n v="0"/>
    <x v="0"/>
  </r>
  <r>
    <s v="2882-WDTBA"/>
    <x v="1"/>
    <x v="0"/>
    <s v="Yes"/>
    <s v="Yes"/>
    <n v="69"/>
    <s v="Yes"/>
    <s v="No"/>
    <x v="0"/>
    <s v="Yes"/>
    <s v="Yes"/>
    <s v="Yes"/>
    <s v="Yes"/>
    <s v="Yes"/>
    <s v="No"/>
    <x v="2"/>
    <s v="Yes"/>
    <x v="2"/>
    <n v="75.75"/>
    <n v="5388.15"/>
    <s v="No"/>
    <n v="0"/>
    <x v="3"/>
  </r>
  <r>
    <s v="2091-GPPIQ"/>
    <x v="0"/>
    <x v="0"/>
    <s v="Yes"/>
    <s v="Yes"/>
    <n v="72"/>
    <s v="Yes"/>
    <s v="Yes"/>
    <x v="0"/>
    <s v="No"/>
    <s v="Yes"/>
    <s v="No"/>
    <s v="Yes"/>
    <s v="Yes"/>
    <s v="Yes"/>
    <x v="2"/>
    <s v="Yes"/>
    <x v="0"/>
    <n v="78.95"/>
    <n v="5730.15"/>
    <s v="No"/>
    <n v="0"/>
    <x v="3"/>
  </r>
  <r>
    <s v="6326-MTTXK"/>
    <x v="1"/>
    <x v="0"/>
    <s v="No"/>
    <s v="No"/>
    <n v="8"/>
    <s v="Yes"/>
    <s v="Yes"/>
    <x v="1"/>
    <s v="No"/>
    <s v="Yes"/>
    <s v="No"/>
    <s v="No"/>
    <s v="Yes"/>
    <s v="Yes"/>
    <x v="0"/>
    <s v="No"/>
    <x v="0"/>
    <n v="100.85"/>
    <n v="819.55"/>
    <s v="Yes"/>
    <n v="1"/>
    <x v="0"/>
  </r>
  <r>
    <s v="5071-FBJFS"/>
    <x v="0"/>
    <x v="0"/>
    <s v="Yes"/>
    <s v="Yes"/>
    <n v="4"/>
    <s v="Yes"/>
    <s v="No"/>
    <x v="0"/>
    <s v="Yes"/>
    <s v="No"/>
    <s v="No"/>
    <s v="No"/>
    <s v="No"/>
    <s v="No"/>
    <x v="0"/>
    <s v="No"/>
    <x v="0"/>
    <n v="50.3"/>
    <n v="217.1"/>
    <s v="No"/>
    <n v="0"/>
    <x v="0"/>
  </r>
  <r>
    <s v="2796-UUZZO"/>
    <x v="1"/>
    <x v="0"/>
    <s v="Yes"/>
    <s v="Yes"/>
    <n v="63"/>
    <s v="Yes"/>
    <s v="No"/>
    <x v="1"/>
    <s v="No"/>
    <s v="Yes"/>
    <s v="Yes"/>
    <s v="No"/>
    <s v="No"/>
    <s v="No"/>
    <x v="0"/>
    <s v="Yes"/>
    <x v="3"/>
    <n v="80.3"/>
    <n v="4896.3500000000004"/>
    <s v="No"/>
    <n v="0"/>
    <x v="3"/>
  </r>
  <r>
    <s v="2429-AYKKO"/>
    <x v="1"/>
    <x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434.1"/>
    <s v="No"/>
    <n v="0"/>
    <x v="3"/>
  </r>
  <r>
    <s v="9798-OPFEM"/>
    <x v="0"/>
    <x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1.1"/>
    <n v="937.1"/>
    <s v="No"/>
    <n v="0"/>
    <x v="1"/>
  </r>
  <r>
    <s v="0330-IVZHA"/>
    <x v="0"/>
    <x v="0"/>
    <s v="Yes"/>
    <s v="No"/>
    <n v="5"/>
    <s v="Yes"/>
    <s v="No"/>
    <x v="1"/>
    <s v="No"/>
    <s v="No"/>
    <s v="No"/>
    <s v="No"/>
    <s v="No"/>
    <s v="No"/>
    <x v="0"/>
    <s v="No"/>
    <x v="0"/>
    <n v="69.95"/>
    <n v="330.15"/>
    <s v="Yes"/>
    <n v="1"/>
    <x v="0"/>
  </r>
  <r>
    <s v="3794-NFNCH"/>
    <x v="1"/>
    <x v="0"/>
    <s v="Yes"/>
    <s v="No"/>
    <n v="30"/>
    <s v="Yes"/>
    <s v="No"/>
    <x v="0"/>
    <s v="No"/>
    <s v="No"/>
    <s v="Yes"/>
    <s v="No"/>
    <s v="No"/>
    <s v="No"/>
    <x v="0"/>
    <s v="Yes"/>
    <x v="1"/>
    <n v="50"/>
    <n v="1474.9"/>
    <s v="No"/>
    <n v="0"/>
    <x v="1"/>
  </r>
  <r>
    <s v="5193-QLVZB"/>
    <x v="1"/>
    <x v="0"/>
    <s v="No"/>
    <s v="No"/>
    <n v="63"/>
    <s v="Yes"/>
    <s v="Yes"/>
    <x v="1"/>
    <s v="No"/>
    <s v="Yes"/>
    <s v="Yes"/>
    <s v="No"/>
    <s v="Yes"/>
    <s v="Yes"/>
    <x v="2"/>
    <s v="Yes"/>
    <x v="2"/>
    <n v="104.75"/>
    <n v="6536.5"/>
    <s v="No"/>
    <n v="0"/>
    <x v="3"/>
  </r>
  <r>
    <s v="7114-AEOZE"/>
    <x v="0"/>
    <x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128.0999999999999"/>
    <s v="No"/>
    <n v="0"/>
    <x v="3"/>
  </r>
  <r>
    <s v="2886-KEFUM"/>
    <x v="0"/>
    <x v="0"/>
    <s v="Yes"/>
    <s v="No"/>
    <n v="63"/>
    <s v="Yes"/>
    <s v="Yes"/>
    <x v="1"/>
    <s v="No"/>
    <s v="Yes"/>
    <s v="Yes"/>
    <s v="No"/>
    <s v="Yes"/>
    <s v="Yes"/>
    <x v="1"/>
    <s v="Yes"/>
    <x v="0"/>
    <n v="107.5"/>
    <n v="6873.75"/>
    <s v="Yes"/>
    <n v="1"/>
    <x v="3"/>
  </r>
  <r>
    <s v="5522-NYKPB"/>
    <x v="1"/>
    <x v="0"/>
    <s v="Yes"/>
    <s v="Yes"/>
    <n v="25"/>
    <s v="Yes"/>
    <s v="No"/>
    <x v="1"/>
    <s v="No"/>
    <s v="No"/>
    <s v="No"/>
    <s v="Yes"/>
    <s v="Yes"/>
    <s v="No"/>
    <x v="0"/>
    <s v="No"/>
    <x v="0"/>
    <n v="85.9"/>
    <n v="2199.0500000000002"/>
    <s v="No"/>
    <n v="0"/>
    <x v="1"/>
  </r>
  <r>
    <s v="4237-RLAQD"/>
    <x v="1"/>
    <x v="0"/>
    <s v="No"/>
    <s v="No"/>
    <n v="1"/>
    <s v="Yes"/>
    <s v="No"/>
    <x v="0"/>
    <s v="No"/>
    <s v="No"/>
    <s v="No"/>
    <s v="No"/>
    <s v="No"/>
    <s v="No"/>
    <x v="0"/>
    <s v="Yes"/>
    <x v="1"/>
    <n v="45.85"/>
    <n v="45.85"/>
    <s v="Yes"/>
    <n v="1"/>
    <x v="0"/>
  </r>
  <r>
    <s v="9957-YODKZ"/>
    <x v="1"/>
    <x v="1"/>
    <s v="Yes"/>
    <s v="No"/>
    <n v="6"/>
    <s v="Yes"/>
    <s v="Yes"/>
    <x v="1"/>
    <s v="No"/>
    <s v="No"/>
    <s v="Yes"/>
    <s v="No"/>
    <s v="No"/>
    <s v="No"/>
    <x v="0"/>
    <s v="Yes"/>
    <x v="0"/>
    <n v="80.8"/>
    <n v="457.1"/>
    <s v="No"/>
    <n v="0"/>
    <x v="0"/>
  </r>
  <r>
    <s v="6518-KZXCB"/>
    <x v="1"/>
    <x v="0"/>
    <s v="No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566.5"/>
    <s v="No"/>
    <n v="0"/>
    <x v="2"/>
  </r>
  <r>
    <s v="2245-ADZFJ"/>
    <x v="0"/>
    <x v="0"/>
    <s v="Yes"/>
    <s v="Yes"/>
    <n v="31"/>
    <s v="Yes"/>
    <s v="Yes"/>
    <x v="0"/>
    <s v="No"/>
    <s v="Yes"/>
    <s v="No"/>
    <s v="Yes"/>
    <s v="Yes"/>
    <s v="Yes"/>
    <x v="2"/>
    <s v="No"/>
    <x v="2"/>
    <n v="80.55"/>
    <n v="2471.6"/>
    <s v="No"/>
    <n v="0"/>
    <x v="1"/>
  </r>
  <r>
    <s v="7776-QGYJC"/>
    <x v="0"/>
    <x v="0"/>
    <s v="Yes"/>
    <s v="Yes"/>
    <n v="39"/>
    <s v="Yes"/>
    <s v="No"/>
    <x v="1"/>
    <s v="No"/>
    <s v="No"/>
    <s v="Yes"/>
    <s v="Yes"/>
    <s v="No"/>
    <s v="No"/>
    <x v="0"/>
    <s v="Yes"/>
    <x v="2"/>
    <n v="81.5"/>
    <n v="3107.3"/>
    <s v="No"/>
    <n v="0"/>
    <x v="1"/>
  </r>
  <r>
    <s v="9313-QOLTZ"/>
    <x v="1"/>
    <x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518.29999999999995"/>
    <s v="No"/>
    <n v="0"/>
    <x v="1"/>
  </r>
  <r>
    <s v="9651-GTSAQ"/>
    <x v="0"/>
    <x v="0"/>
    <s v="Yes"/>
    <s v="No"/>
    <n v="53"/>
    <s v="Yes"/>
    <s v="No"/>
    <x v="1"/>
    <s v="Yes"/>
    <s v="Yes"/>
    <s v="Yes"/>
    <s v="No"/>
    <s v="Yes"/>
    <s v="Yes"/>
    <x v="1"/>
    <s v="Yes"/>
    <x v="2"/>
    <n v="106.1"/>
    <n v="5769.75"/>
    <s v="Yes"/>
    <n v="1"/>
    <x v="3"/>
  </r>
  <r>
    <s v="3186-BAXNB"/>
    <x v="0"/>
    <x v="0"/>
    <s v="No"/>
    <s v="No"/>
    <n v="1"/>
    <s v="Yes"/>
    <s v="No"/>
    <x v="1"/>
    <s v="No"/>
    <s v="Yes"/>
    <s v="No"/>
    <s v="Yes"/>
    <s v="Yes"/>
    <s v="No"/>
    <x v="0"/>
    <s v="No"/>
    <x v="0"/>
    <n v="91.7"/>
    <n v="91.7"/>
    <s v="Yes"/>
    <n v="1"/>
    <x v="0"/>
  </r>
  <r>
    <s v="4672-FOTSD"/>
    <x v="1"/>
    <x v="0"/>
    <s v="No"/>
    <s v="No"/>
    <n v="12"/>
    <s v="Yes"/>
    <s v="Yes"/>
    <x v="0"/>
    <s v="Yes"/>
    <s v="Yes"/>
    <s v="No"/>
    <s v="Yes"/>
    <s v="No"/>
    <s v="No"/>
    <x v="0"/>
    <s v="Yes"/>
    <x v="0"/>
    <n v="67.25"/>
    <n v="832.3"/>
    <s v="No"/>
    <n v="0"/>
    <x v="0"/>
  </r>
  <r>
    <s v="0637-YLETY"/>
    <x v="0"/>
    <x v="0"/>
    <s v="No"/>
    <s v="No"/>
    <n v="16"/>
    <s v="Yes"/>
    <s v="Yes"/>
    <x v="1"/>
    <s v="No"/>
    <s v="Yes"/>
    <s v="Yes"/>
    <s v="No"/>
    <s v="No"/>
    <s v="Yes"/>
    <x v="0"/>
    <s v="Yes"/>
    <x v="3"/>
    <n v="95.6"/>
    <n v="1555.65"/>
    <s v="Yes"/>
    <n v="1"/>
    <x v="2"/>
  </r>
  <r>
    <s v="9818-XQCUV"/>
    <x v="0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5.3"/>
    <s v="No"/>
    <n v="0"/>
    <x v="0"/>
  </r>
  <r>
    <s v="7338-ERIVA"/>
    <x v="1"/>
    <x v="0"/>
    <s v="No"/>
    <s v="Yes"/>
    <n v="39"/>
    <s v="No"/>
    <s v="No phone service"/>
    <x v="0"/>
    <s v="Yes"/>
    <s v="No"/>
    <s v="No"/>
    <s v="Yes"/>
    <s v="Yes"/>
    <s v="No"/>
    <x v="1"/>
    <s v="No"/>
    <x v="2"/>
    <n v="45.05"/>
    <n v="1790.6"/>
    <s v="No"/>
    <n v="0"/>
    <x v="1"/>
  </r>
  <r>
    <s v="1157-BQCUW"/>
    <x v="1"/>
    <x v="0"/>
    <s v="No"/>
    <s v="No"/>
    <n v="1"/>
    <s v="Yes"/>
    <s v="Yes"/>
    <x v="1"/>
    <s v="No"/>
    <s v="No"/>
    <s v="No"/>
    <s v="No"/>
    <s v="No"/>
    <s v="No"/>
    <x v="0"/>
    <s v="Yes"/>
    <x v="0"/>
    <n v="74.95"/>
    <n v="74.95"/>
    <s v="Yes"/>
    <n v="1"/>
    <x v="0"/>
  </r>
  <r>
    <s v="8259-NFJTV"/>
    <x v="0"/>
    <x v="0"/>
    <s v="Yes"/>
    <s v="Yes"/>
    <n v="7"/>
    <s v="No"/>
    <s v="No phone service"/>
    <x v="0"/>
    <s v="Yes"/>
    <s v="No"/>
    <s v="No"/>
    <s v="Yes"/>
    <s v="No"/>
    <s v="No"/>
    <x v="0"/>
    <s v="No"/>
    <x v="1"/>
    <n v="34.65"/>
    <n v="246.6"/>
    <s v="No"/>
    <n v="0"/>
    <x v="0"/>
  </r>
  <r>
    <s v="3223-DWFIO"/>
    <x v="1"/>
    <x v="1"/>
    <s v="No"/>
    <s v="No"/>
    <n v="4"/>
    <s v="Yes"/>
    <s v="No"/>
    <x v="1"/>
    <s v="No"/>
    <s v="No"/>
    <s v="No"/>
    <s v="No"/>
    <s v="No"/>
    <s v="No"/>
    <x v="0"/>
    <s v="No"/>
    <x v="0"/>
    <n v="69.349999999999994"/>
    <n v="261.64999999999998"/>
    <s v="No"/>
    <n v="0"/>
    <x v="0"/>
  </r>
  <r>
    <s v="2660-EMUBI"/>
    <x v="1"/>
    <x v="1"/>
    <s v="No"/>
    <s v="No"/>
    <n v="10"/>
    <s v="Yes"/>
    <s v="Yes"/>
    <x v="1"/>
    <s v="No"/>
    <s v="No"/>
    <s v="No"/>
    <s v="No"/>
    <s v="Yes"/>
    <s v="Yes"/>
    <x v="0"/>
    <s v="Yes"/>
    <x v="0"/>
    <n v="95.35"/>
    <n v="898.35"/>
    <s v="Yes"/>
    <n v="1"/>
    <x v="0"/>
  </r>
  <r>
    <s v="6968-GMKPR"/>
    <x v="0"/>
    <x v="0"/>
    <s v="No"/>
    <s v="No"/>
    <n v="55"/>
    <s v="Yes"/>
    <s v="No"/>
    <x v="1"/>
    <s v="No"/>
    <s v="Yes"/>
    <s v="Yes"/>
    <s v="No"/>
    <s v="No"/>
    <s v="No"/>
    <x v="0"/>
    <s v="Yes"/>
    <x v="0"/>
    <n v="81.55"/>
    <n v="4509.5"/>
    <s v="No"/>
    <n v="0"/>
    <x v="3"/>
  </r>
  <r>
    <s v="4751-ERMAN"/>
    <x v="1"/>
    <x v="0"/>
    <s v="Yes"/>
    <s v="Yes"/>
    <n v="72"/>
    <s v="Yes"/>
    <s v="No"/>
    <x v="0"/>
    <s v="No"/>
    <s v="Yes"/>
    <s v="Yes"/>
    <s v="No"/>
    <s v="Yes"/>
    <s v="Yes"/>
    <x v="2"/>
    <s v="Yes"/>
    <x v="2"/>
    <n v="75.400000000000006"/>
    <n v="5480.25"/>
    <s v="No"/>
    <n v="0"/>
    <x v="3"/>
  </r>
  <r>
    <s v="1436-ZMJAN"/>
    <x v="0"/>
    <x v="0"/>
    <s v="Yes"/>
    <s v="No"/>
    <n v="10"/>
    <s v="Yes"/>
    <s v="No"/>
    <x v="0"/>
    <s v="No"/>
    <s v="No"/>
    <s v="Yes"/>
    <s v="No"/>
    <s v="Yes"/>
    <s v="Yes"/>
    <x v="0"/>
    <s v="Yes"/>
    <x v="3"/>
    <n v="67.8"/>
    <n v="653.15"/>
    <s v="No"/>
    <n v="0"/>
    <x v="0"/>
  </r>
  <r>
    <s v="3292-PBZEJ"/>
    <x v="1"/>
    <x v="1"/>
    <s v="No"/>
    <s v="No"/>
    <n v="11"/>
    <s v="Yes"/>
    <s v="Yes"/>
    <x v="1"/>
    <s v="No"/>
    <s v="Yes"/>
    <s v="Yes"/>
    <s v="Yes"/>
    <s v="Yes"/>
    <s v="Yes"/>
    <x v="0"/>
    <s v="Yes"/>
    <x v="0"/>
    <n v="111.4"/>
    <n v="1183.05"/>
    <s v="No"/>
    <n v="0"/>
    <x v="0"/>
  </r>
  <r>
    <s v="0799-DDIHE"/>
    <x v="0"/>
    <x v="0"/>
    <s v="Yes"/>
    <s v="Yes"/>
    <n v="15"/>
    <s v="Yes"/>
    <s v="No"/>
    <x v="0"/>
    <s v="No"/>
    <s v="No"/>
    <s v="No"/>
    <s v="No"/>
    <s v="No"/>
    <s v="No"/>
    <x v="0"/>
    <s v="No"/>
    <x v="0"/>
    <n v="46.3"/>
    <n v="639.45000000000005"/>
    <s v="No"/>
    <n v="0"/>
    <x v="2"/>
  </r>
  <r>
    <s v="3070-FNFZQ"/>
    <x v="0"/>
    <x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478.75"/>
    <s v="No"/>
    <n v="0"/>
    <x v="2"/>
  </r>
  <r>
    <s v="2812-SFXMJ"/>
    <x v="1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s v="No"/>
    <n v="0"/>
    <x v="0"/>
  </r>
  <r>
    <s v="7675-OZCZG"/>
    <x v="0"/>
    <x v="1"/>
    <s v="No"/>
    <s v="No"/>
    <n v="3"/>
    <s v="Yes"/>
    <s v="No"/>
    <x v="0"/>
    <s v="No"/>
    <s v="No"/>
    <s v="No"/>
    <s v="No"/>
    <s v="No"/>
    <s v="No"/>
    <x v="0"/>
    <s v="No"/>
    <x v="0"/>
    <n v="45"/>
    <n v="127.1"/>
    <s v="Yes"/>
    <n v="1"/>
    <x v="0"/>
  </r>
  <r>
    <s v="5014-WUQMG"/>
    <x v="1"/>
    <x v="0"/>
    <s v="Yes"/>
    <s v="Yes"/>
    <n v="47"/>
    <s v="Yes"/>
    <s v="No"/>
    <x v="1"/>
    <s v="Yes"/>
    <s v="Yes"/>
    <s v="Yes"/>
    <s v="No"/>
    <s v="No"/>
    <s v="Yes"/>
    <x v="1"/>
    <s v="Yes"/>
    <x v="0"/>
    <n v="96.1"/>
    <n v="4391.45"/>
    <s v="No"/>
    <n v="0"/>
    <x v="1"/>
  </r>
  <r>
    <s v="5312-TSZVC"/>
    <x v="0"/>
    <x v="0"/>
    <s v="No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70.60000000000002"/>
    <s v="No"/>
    <n v="0"/>
    <x v="2"/>
  </r>
  <r>
    <s v="2003-CKLOR"/>
    <x v="1"/>
    <x v="0"/>
    <s v="No"/>
    <s v="No"/>
    <n v="66"/>
    <s v="Yes"/>
    <s v="No"/>
    <x v="1"/>
    <s v="No"/>
    <s v="Yes"/>
    <s v="Yes"/>
    <s v="No"/>
    <s v="Yes"/>
    <s v="Yes"/>
    <x v="0"/>
    <s v="No"/>
    <x v="0"/>
    <n v="99.5"/>
    <n v="6710.5"/>
    <s v="Yes"/>
    <n v="1"/>
    <x v="3"/>
  </r>
  <r>
    <s v="0993-OSGPT"/>
    <x v="0"/>
    <x v="1"/>
    <s v="Yes"/>
    <s v="No"/>
    <n v="68"/>
    <s v="Yes"/>
    <s v="No"/>
    <x v="0"/>
    <s v="No"/>
    <s v="Yes"/>
    <s v="Yes"/>
    <s v="Yes"/>
    <s v="No"/>
    <s v="No"/>
    <x v="1"/>
    <s v="Yes"/>
    <x v="2"/>
    <n v="60.65"/>
    <n v="3975.9"/>
    <s v="No"/>
    <n v="0"/>
    <x v="3"/>
  </r>
  <r>
    <s v="9254-RBFON"/>
    <x v="0"/>
    <x v="0"/>
    <s v="Yes"/>
    <s v="Yes"/>
    <n v="17"/>
    <s v="Yes"/>
    <s v="No"/>
    <x v="1"/>
    <s v="No"/>
    <s v="No"/>
    <s v="Yes"/>
    <s v="Yes"/>
    <s v="Yes"/>
    <s v="Yes"/>
    <x v="1"/>
    <s v="No"/>
    <x v="2"/>
    <n v="98.6"/>
    <n v="1704.95"/>
    <s v="Yes"/>
    <n v="1"/>
    <x v="2"/>
  </r>
  <r>
    <s v="1205-WNWPJ"/>
    <x v="0"/>
    <x v="0"/>
    <s v="No"/>
    <s v="No"/>
    <n v="7"/>
    <s v="Yes"/>
    <s v="No"/>
    <x v="0"/>
    <s v="No"/>
    <s v="No"/>
    <s v="No"/>
    <s v="Yes"/>
    <s v="Yes"/>
    <s v="No"/>
    <x v="0"/>
    <s v="Yes"/>
    <x v="1"/>
    <n v="59.5"/>
    <n v="415.95"/>
    <s v="Yes"/>
    <n v="1"/>
    <x v="0"/>
  </r>
  <r>
    <s v="9391-EOYLI"/>
    <x v="1"/>
    <x v="1"/>
    <s v="Yes"/>
    <s v="No"/>
    <n v="12"/>
    <s v="Yes"/>
    <s v="No"/>
    <x v="1"/>
    <s v="No"/>
    <s v="No"/>
    <s v="No"/>
    <s v="No"/>
    <s v="No"/>
    <s v="Yes"/>
    <x v="0"/>
    <s v="Yes"/>
    <x v="0"/>
    <n v="80.45"/>
    <n v="950.2"/>
    <s v="Yes"/>
    <n v="1"/>
    <x v="0"/>
  </r>
  <r>
    <s v="7108-DGVUU"/>
    <x v="0"/>
    <x v="1"/>
    <s v="Yes"/>
    <s v="No"/>
    <n v="21"/>
    <s v="Yes"/>
    <s v="Yes"/>
    <x v="0"/>
    <s v="No"/>
    <s v="Yes"/>
    <s v="Yes"/>
    <s v="No"/>
    <s v="No"/>
    <s v="Yes"/>
    <x v="1"/>
    <s v="No"/>
    <x v="2"/>
    <n v="71.7"/>
    <n v="1497.05"/>
    <s v="No"/>
    <n v="0"/>
    <x v="2"/>
  </r>
  <r>
    <s v="2782-JEEBU"/>
    <x v="1"/>
    <x v="0"/>
    <s v="No"/>
    <s v="No"/>
    <n v="21"/>
    <s v="No"/>
    <s v="No phone service"/>
    <x v="0"/>
    <s v="No"/>
    <s v="Yes"/>
    <s v="No"/>
    <s v="Yes"/>
    <s v="No"/>
    <s v="No"/>
    <x v="0"/>
    <s v="Yes"/>
    <x v="1"/>
    <n v="36"/>
    <n v="780.15"/>
    <s v="No"/>
    <n v="0"/>
    <x v="2"/>
  </r>
  <r>
    <s v="5127-BZENZ"/>
    <x v="0"/>
    <x v="0"/>
    <s v="Yes"/>
    <s v="Yes"/>
    <n v="56"/>
    <s v="Yes"/>
    <s v="Yes"/>
    <x v="0"/>
    <s v="Yes"/>
    <s v="No"/>
    <s v="No"/>
    <s v="No"/>
    <s v="Yes"/>
    <s v="No"/>
    <x v="1"/>
    <s v="No"/>
    <x v="2"/>
    <n v="65.2"/>
    <n v="3512.15"/>
    <s v="No"/>
    <n v="0"/>
    <x v="3"/>
  </r>
  <r>
    <s v="2720-FVBQP"/>
    <x v="0"/>
    <x v="0"/>
    <s v="Yes"/>
    <s v="Yes"/>
    <n v="6"/>
    <s v="Yes"/>
    <s v="Yes"/>
    <x v="0"/>
    <s v="No"/>
    <s v="No"/>
    <s v="No"/>
    <s v="No"/>
    <s v="No"/>
    <s v="No"/>
    <x v="0"/>
    <s v="Yes"/>
    <x v="3"/>
    <n v="48.95"/>
    <n v="273.25"/>
    <s v="No"/>
    <n v="0"/>
    <x v="0"/>
  </r>
  <r>
    <s v="9906-NHHVC"/>
    <x v="0"/>
    <x v="1"/>
    <s v="No"/>
    <s v="No"/>
    <n v="65"/>
    <s v="No"/>
    <s v="No phone service"/>
    <x v="0"/>
    <s v="No"/>
    <s v="Yes"/>
    <s v="Yes"/>
    <s v="No"/>
    <s v="Yes"/>
    <s v="Yes"/>
    <x v="2"/>
    <s v="Yes"/>
    <x v="2"/>
    <n v="53.5"/>
    <n v="3517.9"/>
    <s v="No"/>
    <n v="0"/>
    <x v="3"/>
  </r>
  <r>
    <s v="4522-XRWWI"/>
    <x v="1"/>
    <x v="0"/>
    <s v="Yes"/>
    <s v="No"/>
    <n v="42"/>
    <s v="Yes"/>
    <s v="Yes"/>
    <x v="0"/>
    <s v="Yes"/>
    <s v="No"/>
    <s v="No"/>
    <s v="Yes"/>
    <s v="Yes"/>
    <s v="Yes"/>
    <x v="1"/>
    <s v="No"/>
    <x v="3"/>
    <n v="80.45"/>
    <n v="3375.9"/>
    <s v="No"/>
    <n v="0"/>
    <x v="1"/>
  </r>
  <r>
    <s v="3766-EJLFL"/>
    <x v="0"/>
    <x v="0"/>
    <s v="Yes"/>
    <s v="Yes"/>
    <n v="68"/>
    <s v="Yes"/>
    <s v="Yes"/>
    <x v="1"/>
    <s v="Yes"/>
    <s v="No"/>
    <s v="Yes"/>
    <s v="Yes"/>
    <s v="Yes"/>
    <s v="Yes"/>
    <x v="2"/>
    <s v="Yes"/>
    <x v="2"/>
    <n v="109.05"/>
    <n v="7508.55"/>
    <s v="No"/>
    <n v="0"/>
    <x v="3"/>
  </r>
  <r>
    <s v="5939-SXWHM"/>
    <x v="1"/>
    <x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3"/>
    <n v="1245.05"/>
    <s v="No"/>
    <n v="0"/>
    <x v="1"/>
  </r>
  <r>
    <s v="8152-UOBNY"/>
    <x v="0"/>
    <x v="1"/>
    <s v="No"/>
    <s v="No"/>
    <n v="50"/>
    <s v="Yes"/>
    <s v="Yes"/>
    <x v="1"/>
    <s v="No"/>
    <s v="Yes"/>
    <s v="No"/>
    <s v="Yes"/>
    <s v="Yes"/>
    <s v="Yes"/>
    <x v="1"/>
    <s v="Yes"/>
    <x v="0"/>
    <n v="106.8"/>
    <n v="5347.95"/>
    <s v="No"/>
    <n v="0"/>
    <x v="3"/>
  </r>
  <r>
    <s v="7351-KYHQH"/>
    <x v="0"/>
    <x v="1"/>
    <s v="No"/>
    <s v="No"/>
    <n v="7"/>
    <s v="Yes"/>
    <s v="No"/>
    <x v="0"/>
    <s v="No"/>
    <s v="Yes"/>
    <s v="Yes"/>
    <s v="No"/>
    <s v="Yes"/>
    <s v="No"/>
    <x v="0"/>
    <s v="Yes"/>
    <x v="0"/>
    <n v="64.95"/>
    <n v="493.65"/>
    <s v="No"/>
    <n v="0"/>
    <x v="0"/>
  </r>
  <r>
    <s v="7643-RCHXS"/>
    <x v="0"/>
    <x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350000000000001"/>
    <n v="1263.8499999999999"/>
    <s v="No"/>
    <n v="0"/>
    <x v="3"/>
  </r>
  <r>
    <s v="8246-SHFGA"/>
    <x v="1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1"/>
    <n v="385.55"/>
    <s v="No"/>
    <n v="0"/>
    <x v="2"/>
  </r>
  <r>
    <s v="8387-MOJJT"/>
    <x v="0"/>
    <x v="0"/>
    <s v="Yes"/>
    <s v="Yes"/>
    <n v="42"/>
    <s v="Yes"/>
    <s v="No"/>
    <x v="1"/>
    <s v="No"/>
    <s v="No"/>
    <s v="No"/>
    <s v="No"/>
    <s v="Yes"/>
    <s v="No"/>
    <x v="0"/>
    <s v="Yes"/>
    <x v="3"/>
    <n v="77.95"/>
    <n v="3384"/>
    <s v="Yes"/>
    <n v="1"/>
    <x v="1"/>
  </r>
  <r>
    <s v="0620-XEFWH"/>
    <x v="1"/>
    <x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84.2"/>
    <s v="No"/>
    <n v="0"/>
    <x v="0"/>
  </r>
  <r>
    <s v="6485-QXWWE"/>
    <x v="0"/>
    <x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"/>
    <n v="1638.7"/>
    <s v="No"/>
    <n v="0"/>
    <x v="3"/>
  </r>
  <r>
    <s v="2761-OCIAX"/>
    <x v="1"/>
    <x v="1"/>
    <s v="No"/>
    <s v="No"/>
    <n v="2"/>
    <s v="Yes"/>
    <s v="No"/>
    <x v="1"/>
    <s v="No"/>
    <s v="Yes"/>
    <s v="No"/>
    <s v="No"/>
    <s v="No"/>
    <s v="No"/>
    <x v="0"/>
    <s v="Yes"/>
    <x v="0"/>
    <n v="74.7"/>
    <n v="165.4"/>
    <s v="Yes"/>
    <n v="1"/>
    <x v="0"/>
  </r>
  <r>
    <s v="7321-VGNKU"/>
    <x v="0"/>
    <x v="0"/>
    <s v="Yes"/>
    <s v="No"/>
    <n v="2"/>
    <s v="Yes"/>
    <s v="No"/>
    <x v="1"/>
    <s v="No"/>
    <s v="No"/>
    <s v="No"/>
    <s v="No"/>
    <s v="No"/>
    <s v="No"/>
    <x v="0"/>
    <s v="Yes"/>
    <x v="0"/>
    <n v="70.349999999999994"/>
    <n v="120.25"/>
    <s v="No"/>
    <n v="0"/>
    <x v="0"/>
  </r>
  <r>
    <s v="5327-CNLUQ"/>
    <x v="1"/>
    <x v="0"/>
    <s v="Yes"/>
    <s v="No"/>
    <n v="48"/>
    <s v="Yes"/>
    <s v="Yes"/>
    <x v="1"/>
    <s v="Yes"/>
    <s v="Yes"/>
    <s v="Yes"/>
    <s v="No"/>
    <s v="Yes"/>
    <s v="No"/>
    <x v="2"/>
    <s v="Yes"/>
    <x v="2"/>
    <n v="96.9"/>
    <n v="4473.45"/>
    <s v="No"/>
    <n v="0"/>
    <x v="1"/>
  </r>
  <r>
    <s v="7552-KEYGT"/>
    <x v="1"/>
    <x v="0"/>
    <s v="Yes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520.54999999999995"/>
    <s v="No"/>
    <n v="0"/>
    <x v="1"/>
  </r>
  <r>
    <s v="5816-JMLGY"/>
    <x v="0"/>
    <x v="0"/>
    <s v="Yes"/>
    <s v="Yes"/>
    <n v="70"/>
    <s v="Yes"/>
    <s v="No"/>
    <x v="0"/>
    <s v="No"/>
    <s v="Yes"/>
    <s v="Yes"/>
    <s v="Yes"/>
    <s v="Yes"/>
    <s v="Yes"/>
    <x v="2"/>
    <s v="Yes"/>
    <x v="2"/>
    <n v="80.400000000000006"/>
    <n v="5717.85"/>
    <s v="No"/>
    <n v="0"/>
    <x v="3"/>
  </r>
  <r>
    <s v="3068-OMWZA"/>
    <x v="1"/>
    <x v="1"/>
    <s v="No"/>
    <s v="No"/>
    <n v="1"/>
    <s v="Yes"/>
    <s v="Yes"/>
    <x v="1"/>
    <s v="No"/>
    <s v="No"/>
    <s v="Yes"/>
    <s v="No"/>
    <s v="Yes"/>
    <s v="No"/>
    <x v="0"/>
    <s v="Yes"/>
    <x v="0"/>
    <n v="88.8"/>
    <n v="88.8"/>
    <s v="Yes"/>
    <n v="1"/>
    <x v="0"/>
  </r>
  <r>
    <s v="2927-QRRQV"/>
    <x v="1"/>
    <x v="0"/>
    <s v="Yes"/>
    <s v="No"/>
    <n v="46"/>
    <s v="Yes"/>
    <s v="Yes"/>
    <x v="1"/>
    <s v="No"/>
    <s v="Yes"/>
    <s v="Yes"/>
    <s v="No"/>
    <s v="Yes"/>
    <s v="No"/>
    <x v="1"/>
    <s v="Yes"/>
    <x v="0"/>
    <n v="94.65"/>
    <n v="4312.5"/>
    <s v="No"/>
    <n v="0"/>
    <x v="1"/>
  </r>
  <r>
    <s v="6032-KRXXO"/>
    <x v="1"/>
    <x v="0"/>
    <s v="No"/>
    <s v="No"/>
    <n v="30"/>
    <s v="Yes"/>
    <s v="No"/>
    <x v="1"/>
    <s v="No"/>
    <s v="No"/>
    <s v="No"/>
    <s v="No"/>
    <s v="Yes"/>
    <s v="Yes"/>
    <x v="0"/>
    <s v="Yes"/>
    <x v="0"/>
    <n v="90.25"/>
    <n v="2755.35"/>
    <s v="Yes"/>
    <n v="1"/>
    <x v="1"/>
  </r>
  <r>
    <s v="7459-RRWQZ"/>
    <x v="0"/>
    <x v="0"/>
    <s v="No"/>
    <s v="No"/>
    <n v="15"/>
    <s v="Yes"/>
    <s v="Yes"/>
    <x v="0"/>
    <s v="Yes"/>
    <s v="No"/>
    <s v="No"/>
    <s v="No"/>
    <s v="No"/>
    <s v="Yes"/>
    <x v="0"/>
    <s v="Yes"/>
    <x v="2"/>
    <n v="64.650000000000006"/>
    <n v="994.55"/>
    <s v="Yes"/>
    <n v="1"/>
    <x v="2"/>
  </r>
  <r>
    <s v="6265-SXWBU"/>
    <x v="1"/>
    <x v="0"/>
    <s v="Yes"/>
    <s v="Yes"/>
    <n v="69"/>
    <s v="Yes"/>
    <s v="Yes"/>
    <x v="1"/>
    <s v="No"/>
    <s v="Yes"/>
    <s v="Yes"/>
    <s v="No"/>
    <s v="Yes"/>
    <s v="No"/>
    <x v="1"/>
    <s v="No"/>
    <x v="3"/>
    <n v="95.75"/>
    <n v="6511.25"/>
    <s v="No"/>
    <n v="0"/>
    <x v="3"/>
  </r>
  <r>
    <s v="7941-RCJOW"/>
    <x v="1"/>
    <x v="0"/>
    <s v="No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55"/>
    <n v="1218.6500000000001"/>
    <s v="No"/>
    <n v="0"/>
    <x v="3"/>
  </r>
  <r>
    <s v="6374-NTQLP"/>
    <x v="1"/>
    <x v="1"/>
    <s v="Yes"/>
    <s v="Yes"/>
    <n v="72"/>
    <s v="Yes"/>
    <s v="No"/>
    <x v="1"/>
    <s v="Yes"/>
    <s v="No"/>
    <s v="Yes"/>
    <s v="Yes"/>
    <s v="Yes"/>
    <s v="Yes"/>
    <x v="2"/>
    <s v="Yes"/>
    <x v="3"/>
    <n v="104.1"/>
    <n v="7447.7"/>
    <s v="No"/>
    <n v="0"/>
    <x v="3"/>
  </r>
  <r>
    <s v="4154-AQUGT"/>
    <x v="1"/>
    <x v="1"/>
    <s v="Yes"/>
    <s v="No"/>
    <n v="13"/>
    <s v="Yes"/>
    <s v="No"/>
    <x v="1"/>
    <s v="No"/>
    <s v="Yes"/>
    <s v="No"/>
    <s v="Yes"/>
    <s v="No"/>
    <s v="Yes"/>
    <x v="0"/>
    <s v="Yes"/>
    <x v="2"/>
    <n v="89.05"/>
    <n v="1169.3499999999999"/>
    <s v="Yes"/>
    <n v="1"/>
    <x v="2"/>
  </r>
  <r>
    <s v="2387-KDZQY"/>
    <x v="1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00000000000001"/>
    <n v="279.5"/>
    <s v="No"/>
    <n v="0"/>
    <x v="2"/>
  </r>
  <r>
    <s v="3584-WKTTW"/>
    <x v="1"/>
    <x v="0"/>
    <s v="Yes"/>
    <s v="No"/>
    <n v="51"/>
    <s v="Yes"/>
    <s v="Yes"/>
    <x v="1"/>
    <s v="Yes"/>
    <s v="No"/>
    <s v="Yes"/>
    <s v="Yes"/>
    <s v="Yes"/>
    <s v="Yes"/>
    <x v="1"/>
    <s v="Yes"/>
    <x v="0"/>
    <n v="111.55"/>
    <n v="5720.35"/>
    <s v="No"/>
    <n v="0"/>
    <x v="3"/>
  </r>
  <r>
    <s v="3399-BMLVW"/>
    <x v="1"/>
    <x v="0"/>
    <s v="Yes"/>
    <s v="Yes"/>
    <n v="51"/>
    <s v="Yes"/>
    <s v="No"/>
    <x v="0"/>
    <s v="Yes"/>
    <s v="Yes"/>
    <s v="No"/>
    <s v="Yes"/>
    <s v="No"/>
    <s v="No"/>
    <x v="2"/>
    <s v="No"/>
    <x v="3"/>
    <n v="60.5"/>
    <n v="3121.45"/>
    <s v="No"/>
    <n v="0"/>
    <x v="3"/>
  </r>
  <r>
    <s v="1971-DTCZB"/>
    <x v="0"/>
    <x v="0"/>
    <s v="Yes"/>
    <s v="No"/>
    <n v="72"/>
    <s v="Yes"/>
    <s v="Yes"/>
    <x v="0"/>
    <s v="Yes"/>
    <s v="Yes"/>
    <s v="Yes"/>
    <s v="Yes"/>
    <s v="Yes"/>
    <s v="Yes"/>
    <x v="2"/>
    <s v="Yes"/>
    <x v="2"/>
    <n v="90.95"/>
    <n v="6468.6"/>
    <s v="No"/>
    <n v="0"/>
    <x v="3"/>
  </r>
  <r>
    <s v="3092-IGHWF"/>
    <x v="1"/>
    <x v="0"/>
    <s v="Yes"/>
    <s v="Yes"/>
    <n v="67"/>
    <s v="Yes"/>
    <s v="Yes"/>
    <x v="1"/>
    <s v="No"/>
    <s v="Yes"/>
    <s v="Yes"/>
    <s v="No"/>
    <s v="No"/>
    <s v="No"/>
    <x v="1"/>
    <s v="No"/>
    <x v="0"/>
    <n v="87.4"/>
    <n v="5918.8"/>
    <s v="Yes"/>
    <n v="1"/>
    <x v="3"/>
  </r>
  <r>
    <s v="3374-PZLXD"/>
    <x v="1"/>
    <x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675.6"/>
    <s v="No"/>
    <n v="0"/>
    <x v="1"/>
  </r>
  <r>
    <s v="3813-DHBBB"/>
    <x v="1"/>
    <x v="0"/>
    <s v="Yes"/>
    <s v="No"/>
    <n v="67"/>
    <s v="No"/>
    <s v="No phone service"/>
    <x v="0"/>
    <s v="Yes"/>
    <s v="Yes"/>
    <s v="No"/>
    <s v="Yes"/>
    <s v="No"/>
    <s v="Yes"/>
    <x v="2"/>
    <s v="Yes"/>
    <x v="2"/>
    <n v="50.95"/>
    <n v="3521.7"/>
    <s v="No"/>
    <n v="0"/>
    <x v="3"/>
  </r>
  <r>
    <s v="2812-REYAT"/>
    <x v="0"/>
    <x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05"/>
    <n v="923.1"/>
    <s v="No"/>
    <n v="0"/>
    <x v="3"/>
  </r>
  <r>
    <s v="6518-PPLMZ"/>
    <x v="1"/>
    <x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399999999999999"/>
    <n v="1110.3499999999999"/>
    <s v="No"/>
    <n v="0"/>
    <x v="3"/>
  </r>
  <r>
    <s v="4939-KYYPY"/>
    <x v="1"/>
    <x v="0"/>
    <s v="No"/>
    <s v="No"/>
    <n v="27"/>
    <s v="Yes"/>
    <s v="Yes"/>
    <x v="0"/>
    <s v="No"/>
    <s v="No"/>
    <s v="Yes"/>
    <s v="Yes"/>
    <s v="No"/>
    <s v="No"/>
    <x v="0"/>
    <s v="No"/>
    <x v="0"/>
    <n v="59.45"/>
    <n v="1611.65"/>
    <s v="No"/>
    <n v="0"/>
    <x v="1"/>
  </r>
  <r>
    <s v="8017-LXHFA"/>
    <x v="0"/>
    <x v="1"/>
    <s v="No"/>
    <s v="No"/>
    <n v="23"/>
    <s v="Yes"/>
    <s v="No"/>
    <x v="1"/>
    <s v="No"/>
    <s v="Yes"/>
    <s v="No"/>
    <s v="No"/>
    <s v="Yes"/>
    <s v="Yes"/>
    <x v="0"/>
    <s v="Yes"/>
    <x v="0"/>
    <n v="94.75"/>
    <n v="2293.6"/>
    <s v="Yes"/>
    <n v="1"/>
    <x v="2"/>
  </r>
  <r>
    <s v="5930-GBIWP"/>
    <x v="1"/>
    <x v="0"/>
    <s v="No"/>
    <s v="No"/>
    <n v="69"/>
    <s v="Yes"/>
    <s v="Yes"/>
    <x v="0"/>
    <s v="Yes"/>
    <s v="Yes"/>
    <s v="Yes"/>
    <s v="Yes"/>
    <s v="No"/>
    <s v="Yes"/>
    <x v="2"/>
    <s v="Yes"/>
    <x v="3"/>
    <n v="81.5"/>
    <n v="5553.25"/>
    <s v="No"/>
    <n v="0"/>
    <x v="3"/>
  </r>
  <r>
    <s v="6022-KOUQO"/>
    <x v="0"/>
    <x v="0"/>
    <s v="Yes"/>
    <s v="Yes"/>
    <n v="2"/>
    <s v="No"/>
    <s v="No phone service"/>
    <x v="0"/>
    <s v="No"/>
    <s v="No"/>
    <s v="No"/>
    <s v="Yes"/>
    <s v="No"/>
    <s v="No"/>
    <x v="0"/>
    <s v="No"/>
    <x v="2"/>
    <n v="29.05"/>
    <n v="44.75"/>
    <s v="No"/>
    <n v="0"/>
    <x v="0"/>
  </r>
  <r>
    <s v="6352-TWCAU"/>
    <x v="0"/>
    <x v="0"/>
    <s v="No"/>
    <s v="No"/>
    <n v="35"/>
    <s v="Yes"/>
    <s v="Yes"/>
    <x v="1"/>
    <s v="No"/>
    <s v="No"/>
    <s v="No"/>
    <s v="No"/>
    <s v="Yes"/>
    <s v="No"/>
    <x v="0"/>
    <s v="Yes"/>
    <x v="0"/>
    <n v="86.45"/>
    <n v="3029.1"/>
    <s v="Yes"/>
    <n v="1"/>
    <x v="1"/>
  </r>
  <r>
    <s v="2361-UPSND"/>
    <x v="0"/>
    <x v="0"/>
    <s v="Yes"/>
    <s v="No"/>
    <n v="46"/>
    <s v="Yes"/>
    <s v="No"/>
    <x v="0"/>
    <s v="Yes"/>
    <s v="Yes"/>
    <s v="No"/>
    <s v="Yes"/>
    <s v="No"/>
    <s v="Yes"/>
    <x v="1"/>
    <s v="No"/>
    <x v="1"/>
    <n v="70.599999999999994"/>
    <n v="3231.05"/>
    <s v="No"/>
    <n v="0"/>
    <x v="1"/>
  </r>
  <r>
    <s v="6035-RIIOM"/>
    <x v="0"/>
    <x v="0"/>
    <s v="No"/>
    <s v="No"/>
    <n v="54"/>
    <s v="Yes"/>
    <s v="Yes"/>
    <x v="1"/>
    <s v="No"/>
    <s v="Yes"/>
    <s v="No"/>
    <s v="No"/>
    <s v="Yes"/>
    <s v="Yes"/>
    <x v="2"/>
    <s v="Yes"/>
    <x v="2"/>
    <n v="97.2"/>
    <n v="5129.45"/>
    <s v="No"/>
    <n v="0"/>
    <x v="3"/>
  </r>
  <r>
    <s v="2929-QNSRW"/>
    <x v="0"/>
    <x v="0"/>
    <s v="Yes"/>
    <s v="No"/>
    <n v="56"/>
    <s v="Yes"/>
    <s v="Yes"/>
    <x v="1"/>
    <s v="No"/>
    <s v="Yes"/>
    <s v="No"/>
    <s v="No"/>
    <s v="Yes"/>
    <s v="Yes"/>
    <x v="1"/>
    <s v="Yes"/>
    <x v="0"/>
    <n v="98.25"/>
    <n v="5508.35"/>
    <s v="Yes"/>
    <n v="1"/>
    <x v="3"/>
  </r>
  <r>
    <s v="1262-OPMFY"/>
    <x v="0"/>
    <x v="0"/>
    <s v="Yes"/>
    <s v="No"/>
    <n v="9"/>
    <s v="Yes"/>
    <s v="No"/>
    <x v="1"/>
    <s v="No"/>
    <s v="No"/>
    <s v="Yes"/>
    <s v="No"/>
    <s v="No"/>
    <s v="No"/>
    <x v="0"/>
    <s v="Yes"/>
    <x v="2"/>
    <n v="75.75"/>
    <n v="655.9"/>
    <s v="Yes"/>
    <n v="1"/>
    <x v="0"/>
  </r>
  <r>
    <s v="9504-DSHWM"/>
    <x v="1"/>
    <x v="0"/>
    <s v="No"/>
    <s v="No"/>
    <n v="20"/>
    <s v="Yes"/>
    <s v="Yes"/>
    <x v="0"/>
    <s v="Yes"/>
    <s v="No"/>
    <s v="No"/>
    <s v="Yes"/>
    <s v="No"/>
    <s v="No"/>
    <x v="0"/>
    <s v="No"/>
    <x v="2"/>
    <n v="59.2"/>
    <n v="1191.2"/>
    <s v="No"/>
    <n v="0"/>
    <x v="2"/>
  </r>
  <r>
    <s v="5035-BVCXS"/>
    <x v="1"/>
    <x v="0"/>
    <s v="No"/>
    <s v="No"/>
    <n v="11"/>
    <s v="Yes"/>
    <s v="No"/>
    <x v="1"/>
    <s v="No"/>
    <s v="Yes"/>
    <s v="No"/>
    <s v="No"/>
    <s v="No"/>
    <s v="No"/>
    <x v="0"/>
    <s v="Yes"/>
    <x v="1"/>
    <n v="75.900000000000006"/>
    <n v="866.4"/>
    <s v="No"/>
    <n v="0"/>
    <x v="0"/>
  </r>
  <r>
    <s v="6267-DCFFZ"/>
    <x v="0"/>
    <x v="1"/>
    <s v="Yes"/>
    <s v="No"/>
    <n v="30"/>
    <s v="Yes"/>
    <s v="Yes"/>
    <x v="1"/>
    <s v="No"/>
    <s v="Yes"/>
    <s v="No"/>
    <s v="No"/>
    <s v="Yes"/>
    <s v="No"/>
    <x v="0"/>
    <s v="Yes"/>
    <x v="0"/>
    <n v="90.05"/>
    <n v="2627.2"/>
    <s v="No"/>
    <n v="0"/>
    <x v="1"/>
  </r>
  <r>
    <s v="3533-UVMOM"/>
    <x v="1"/>
    <x v="0"/>
    <s v="Yes"/>
    <s v="No"/>
    <n v="68"/>
    <s v="Yes"/>
    <s v="No"/>
    <x v="0"/>
    <s v="Yes"/>
    <s v="Yes"/>
    <s v="Yes"/>
    <s v="No"/>
    <s v="No"/>
    <s v="Yes"/>
    <x v="2"/>
    <s v="No"/>
    <x v="2"/>
    <n v="70.95"/>
    <n v="4741.45"/>
    <s v="No"/>
    <n v="0"/>
    <x v="3"/>
  </r>
  <r>
    <s v="2439-LYPMQ"/>
    <x v="1"/>
    <x v="1"/>
    <s v="Yes"/>
    <s v="No"/>
    <n v="38"/>
    <s v="Yes"/>
    <s v="Yes"/>
    <x v="1"/>
    <s v="No"/>
    <s v="Yes"/>
    <s v="Yes"/>
    <s v="No"/>
    <s v="Yes"/>
    <s v="Yes"/>
    <x v="0"/>
    <s v="Yes"/>
    <x v="0"/>
    <n v="102.6"/>
    <n v="4009.2"/>
    <s v="No"/>
    <n v="0"/>
    <x v="1"/>
  </r>
  <r>
    <s v="4248-QPAVC"/>
    <x v="0"/>
    <x v="1"/>
    <s v="Yes"/>
    <s v="No"/>
    <n v="17"/>
    <s v="Yes"/>
    <s v="Yes"/>
    <x v="1"/>
    <s v="Yes"/>
    <s v="No"/>
    <s v="Yes"/>
    <s v="No"/>
    <s v="No"/>
    <s v="No"/>
    <x v="0"/>
    <s v="Yes"/>
    <x v="2"/>
    <n v="85.35"/>
    <n v="1463.45"/>
    <s v="Yes"/>
    <n v="1"/>
    <x v="2"/>
  </r>
  <r>
    <s v="1899-VXWXM"/>
    <x v="1"/>
    <x v="0"/>
    <s v="No"/>
    <s v="No"/>
    <n v="48"/>
    <s v="Yes"/>
    <s v="Yes"/>
    <x v="1"/>
    <s v="No"/>
    <s v="Yes"/>
    <s v="Yes"/>
    <s v="No"/>
    <s v="Yes"/>
    <s v="Yes"/>
    <x v="1"/>
    <s v="Yes"/>
    <x v="3"/>
    <n v="106.1"/>
    <n v="5082.8"/>
    <s v="Yes"/>
    <n v="1"/>
    <x v="1"/>
  </r>
  <r>
    <s v="1478-VPOAD"/>
    <x v="0"/>
    <x v="0"/>
    <s v="No"/>
    <s v="No"/>
    <n v="1"/>
    <s v="Yes"/>
    <s v="No"/>
    <x v="0"/>
    <s v="No"/>
    <s v="No"/>
    <s v="No"/>
    <s v="No"/>
    <s v="No"/>
    <s v="No"/>
    <x v="0"/>
    <s v="No"/>
    <x v="0"/>
    <n v="43.8"/>
    <n v="43.8"/>
    <s v="No"/>
    <n v="0"/>
    <x v="0"/>
  </r>
  <r>
    <s v="9995-HOTOH"/>
    <x v="1"/>
    <x v="0"/>
    <s v="Yes"/>
    <s v="Yes"/>
    <n v="63"/>
    <s v="No"/>
    <s v="No phone service"/>
    <x v="0"/>
    <s v="Yes"/>
    <s v="Yes"/>
    <s v="Yes"/>
    <s v="No"/>
    <s v="Yes"/>
    <s v="Yes"/>
    <x v="2"/>
    <s v="No"/>
    <x v="0"/>
    <n v="59"/>
    <n v="3707.6"/>
    <s v="No"/>
    <n v="0"/>
    <x v="3"/>
  </r>
  <r>
    <s v="2988-PLAHS"/>
    <x v="0"/>
    <x v="0"/>
    <s v="No"/>
    <s v="No"/>
    <n v="3"/>
    <s v="Yes"/>
    <s v="No"/>
    <x v="0"/>
    <s v="No"/>
    <s v="No"/>
    <s v="Yes"/>
    <s v="No"/>
    <s v="Yes"/>
    <s v="Yes"/>
    <x v="1"/>
    <s v="Yes"/>
    <x v="0"/>
    <n v="69.95"/>
    <n v="220.45"/>
    <s v="No"/>
    <n v="0"/>
    <x v="0"/>
  </r>
  <r>
    <s v="1371-OJCEK"/>
    <x v="0"/>
    <x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35"/>
    <n v="1133.7"/>
    <s v="No"/>
    <n v="0"/>
    <x v="1"/>
  </r>
  <r>
    <s v="4999-IEZLT"/>
    <x v="1"/>
    <x v="0"/>
    <s v="No"/>
    <s v="No"/>
    <n v="66"/>
    <s v="No"/>
    <s v="No phone service"/>
    <x v="0"/>
    <s v="No"/>
    <s v="No"/>
    <s v="No"/>
    <s v="Yes"/>
    <s v="No"/>
    <s v="No"/>
    <x v="1"/>
    <s v="No"/>
    <x v="3"/>
    <n v="29.45"/>
    <n v="1983.15"/>
    <s v="No"/>
    <n v="0"/>
    <x v="3"/>
  </r>
  <r>
    <s v="8883-ANODQ"/>
    <x v="0"/>
    <x v="0"/>
    <s v="Yes"/>
    <s v="Yes"/>
    <n v="68"/>
    <s v="Yes"/>
    <s v="Yes"/>
    <x v="1"/>
    <s v="No"/>
    <s v="Yes"/>
    <s v="Yes"/>
    <s v="No"/>
    <s v="No"/>
    <s v="No"/>
    <x v="2"/>
    <s v="Yes"/>
    <x v="3"/>
    <n v="84.4"/>
    <n v="5746.75"/>
    <s v="No"/>
    <n v="0"/>
    <x v="3"/>
  </r>
  <r>
    <s v="4690-LLKUA"/>
    <x v="1"/>
    <x v="1"/>
    <s v="No"/>
    <s v="No"/>
    <n v="17"/>
    <s v="Yes"/>
    <s v="No"/>
    <x v="0"/>
    <s v="No"/>
    <s v="No"/>
    <s v="No"/>
    <s v="No"/>
    <s v="No"/>
    <s v="No"/>
    <x v="0"/>
    <s v="Yes"/>
    <x v="0"/>
    <n v="45.05"/>
    <n v="770.6"/>
    <s v="Yes"/>
    <n v="1"/>
    <x v="2"/>
  </r>
  <r>
    <s v="2351-RRBUE"/>
    <x v="0"/>
    <x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34.05000000000001"/>
    <s v="No"/>
    <n v="0"/>
    <x v="0"/>
  </r>
  <r>
    <s v="5980-BDHPY"/>
    <x v="1"/>
    <x v="0"/>
    <s v="Yes"/>
    <s v="No"/>
    <n v="72"/>
    <s v="Yes"/>
    <s v="Yes"/>
    <x v="0"/>
    <s v="Yes"/>
    <s v="Yes"/>
    <s v="Yes"/>
    <s v="Yes"/>
    <s v="Yes"/>
    <s v="Yes"/>
    <x v="2"/>
    <s v="Yes"/>
    <x v="2"/>
    <n v="87.1"/>
    <n v="6230.1"/>
    <s v="No"/>
    <n v="0"/>
    <x v="3"/>
  </r>
  <r>
    <s v="1498-DQNRX"/>
    <x v="0"/>
    <x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3.04999999999995"/>
    <s v="No"/>
    <n v="0"/>
    <x v="1"/>
  </r>
  <r>
    <s v="9469-WEJBT"/>
    <x v="1"/>
    <x v="0"/>
    <s v="Yes"/>
    <s v="No"/>
    <n v="37"/>
    <s v="Yes"/>
    <s v="No"/>
    <x v="1"/>
    <s v="No"/>
    <s v="No"/>
    <s v="Yes"/>
    <s v="Yes"/>
    <s v="No"/>
    <s v="Yes"/>
    <x v="0"/>
    <s v="Yes"/>
    <x v="0"/>
    <n v="90.35"/>
    <n v="3419.3"/>
    <s v="No"/>
    <n v="0"/>
    <x v="1"/>
  </r>
  <r>
    <s v="3331-HQDTW"/>
    <x v="0"/>
    <x v="0"/>
    <s v="No"/>
    <s v="No"/>
    <n v="34"/>
    <s v="Yes"/>
    <s v="Yes"/>
    <x v="1"/>
    <s v="Yes"/>
    <s v="Yes"/>
    <s v="Yes"/>
    <s v="No"/>
    <s v="Yes"/>
    <s v="Yes"/>
    <x v="0"/>
    <s v="Yes"/>
    <x v="1"/>
    <n v="109.8"/>
    <n v="3587.25"/>
    <s v="Yes"/>
    <n v="1"/>
    <x v="1"/>
  </r>
  <r>
    <s v="9490-DFPMD"/>
    <x v="0"/>
    <x v="1"/>
    <s v="No"/>
    <s v="No"/>
    <n v="42"/>
    <s v="Yes"/>
    <s v="Yes"/>
    <x v="1"/>
    <s v="No"/>
    <s v="No"/>
    <s v="No"/>
    <s v="No"/>
    <s v="Yes"/>
    <s v="No"/>
    <x v="0"/>
    <s v="Yes"/>
    <x v="0"/>
    <n v="84.65"/>
    <n v="3541.35"/>
    <s v="Yes"/>
    <n v="1"/>
    <x v="1"/>
  </r>
  <r>
    <s v="2581-VKIRT"/>
    <x v="0"/>
    <x v="0"/>
    <s v="Yes"/>
    <s v="Yes"/>
    <n v="59"/>
    <s v="Yes"/>
    <s v="Yes"/>
    <x v="0"/>
    <s v="Yes"/>
    <s v="Yes"/>
    <s v="No"/>
    <s v="Yes"/>
    <s v="No"/>
    <s v="No"/>
    <x v="1"/>
    <s v="No"/>
    <x v="1"/>
    <n v="65.5"/>
    <n v="3801.3"/>
    <s v="No"/>
    <n v="0"/>
    <x v="3"/>
  </r>
  <r>
    <s v="5442-XSDCW"/>
    <x v="1"/>
    <x v="0"/>
    <s v="Yes"/>
    <s v="Yes"/>
    <n v="11"/>
    <s v="Yes"/>
    <s v="No"/>
    <x v="1"/>
    <s v="No"/>
    <s v="No"/>
    <s v="No"/>
    <s v="No"/>
    <s v="Yes"/>
    <s v="No"/>
    <x v="0"/>
    <s v="Yes"/>
    <x v="2"/>
    <n v="79.5"/>
    <n v="868.5"/>
    <s v="Yes"/>
    <n v="1"/>
    <x v="0"/>
  </r>
  <r>
    <s v="7426-WEIJX"/>
    <x v="1"/>
    <x v="1"/>
    <s v="Yes"/>
    <s v="Yes"/>
    <n v="60"/>
    <s v="Yes"/>
    <s v="Yes"/>
    <x v="1"/>
    <s v="Yes"/>
    <s v="No"/>
    <s v="No"/>
    <s v="No"/>
    <s v="No"/>
    <s v="No"/>
    <x v="0"/>
    <s v="Yes"/>
    <x v="0"/>
    <n v="80.95"/>
    <n v="4859.1000000000004"/>
    <s v="No"/>
    <n v="0"/>
    <x v="3"/>
  </r>
  <r>
    <s v="2851-MMUTZ"/>
    <x v="0"/>
    <x v="0"/>
    <s v="No"/>
    <s v="No"/>
    <n v="27"/>
    <s v="Yes"/>
    <s v="No"/>
    <x v="0"/>
    <s v="No"/>
    <s v="Yes"/>
    <s v="No"/>
    <s v="Yes"/>
    <s v="No"/>
    <s v="No"/>
    <x v="0"/>
    <s v="Yes"/>
    <x v="1"/>
    <n v="56.15"/>
    <n v="1439.35"/>
    <s v="No"/>
    <n v="0"/>
    <x v="1"/>
  </r>
  <r>
    <s v="3049-NDXFL"/>
    <x v="0"/>
    <x v="0"/>
    <s v="No"/>
    <s v="No"/>
    <n v="1"/>
    <s v="Yes"/>
    <s v="Yes"/>
    <x v="1"/>
    <s v="No"/>
    <s v="No"/>
    <s v="No"/>
    <s v="No"/>
    <s v="No"/>
    <s v="Yes"/>
    <x v="0"/>
    <s v="No"/>
    <x v="1"/>
    <n v="85.8"/>
    <n v="85.8"/>
    <s v="Yes"/>
    <n v="1"/>
    <x v="0"/>
  </r>
  <r>
    <s v="8580-AECUZ"/>
    <x v="1"/>
    <x v="1"/>
    <s v="No"/>
    <s v="No"/>
    <n v="1"/>
    <s v="Yes"/>
    <s v="No"/>
    <x v="1"/>
    <s v="No"/>
    <s v="No"/>
    <s v="No"/>
    <s v="No"/>
    <s v="Yes"/>
    <s v="No"/>
    <x v="0"/>
    <s v="Yes"/>
    <x v="0"/>
    <n v="79.099999999999994"/>
    <n v="79.099999999999994"/>
    <s v="Yes"/>
    <n v="1"/>
    <x v="0"/>
  </r>
  <r>
    <s v="3307-TLCUD"/>
    <x v="1"/>
    <x v="0"/>
    <s v="Yes"/>
    <s v="No"/>
    <n v="17"/>
    <s v="No"/>
    <s v="No phone service"/>
    <x v="0"/>
    <s v="Yes"/>
    <s v="No"/>
    <s v="Yes"/>
    <s v="No"/>
    <s v="No"/>
    <s v="No"/>
    <x v="0"/>
    <s v="No"/>
    <x v="1"/>
    <n v="34.4"/>
    <n v="592.75"/>
    <s v="No"/>
    <n v="0"/>
    <x v="2"/>
  </r>
  <r>
    <s v="6625-FLENO"/>
    <x v="1"/>
    <x v="0"/>
    <s v="Yes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85.95"/>
    <s v="No"/>
    <n v="0"/>
    <x v="3"/>
  </r>
  <r>
    <s v="2967-MXRAV"/>
    <x v="1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18.8"/>
    <s v="No"/>
    <n v="0"/>
    <x v="0"/>
  </r>
  <r>
    <s v="7963-GQRMY"/>
    <x v="0"/>
    <x v="0"/>
    <s v="Yes"/>
    <s v="Yes"/>
    <n v="3"/>
    <s v="Yes"/>
    <s v="No"/>
    <x v="0"/>
    <s v="No"/>
    <s v="No"/>
    <s v="No"/>
    <s v="No"/>
    <s v="No"/>
    <s v="No"/>
    <x v="0"/>
    <s v="No"/>
    <x v="1"/>
    <n v="44.3"/>
    <n v="134.5"/>
    <s v="Yes"/>
    <n v="1"/>
    <x v="0"/>
  </r>
  <r>
    <s v="8189-HBVRW"/>
    <x v="0"/>
    <x v="0"/>
    <s v="No"/>
    <s v="No"/>
    <n v="53"/>
    <s v="Yes"/>
    <s v="Yes"/>
    <x v="1"/>
    <s v="Yes"/>
    <s v="Yes"/>
    <s v="Yes"/>
    <s v="No"/>
    <s v="No"/>
    <s v="No"/>
    <x v="0"/>
    <s v="No"/>
    <x v="0"/>
    <n v="90.8"/>
    <n v="4921.2"/>
    <s v="No"/>
    <n v="0"/>
    <x v="3"/>
  </r>
  <r>
    <s v="4163-KIUHY"/>
    <x v="1"/>
    <x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6"/>
    <n v="901.25"/>
    <s v="No"/>
    <n v="0"/>
    <x v="1"/>
  </r>
  <r>
    <s v="1228-FZFRV"/>
    <x v="1"/>
    <x v="0"/>
    <s v="Yes"/>
    <s v="Yes"/>
    <n v="50"/>
    <s v="Yes"/>
    <s v="Yes"/>
    <x v="1"/>
    <s v="Yes"/>
    <s v="No"/>
    <s v="Yes"/>
    <s v="No"/>
    <s v="Yes"/>
    <s v="Yes"/>
    <x v="0"/>
    <s v="No"/>
    <x v="3"/>
    <n v="105.95"/>
    <n v="5341.8"/>
    <s v="Yes"/>
    <n v="1"/>
    <x v="3"/>
  </r>
  <r>
    <s v="3500-NSDOA"/>
    <x v="1"/>
    <x v="0"/>
    <s v="Yes"/>
    <s v="Yes"/>
    <n v="68"/>
    <s v="Yes"/>
    <s v="Yes"/>
    <x v="0"/>
    <s v="No"/>
    <s v="Yes"/>
    <s v="No"/>
    <s v="Yes"/>
    <s v="No"/>
    <s v="Yes"/>
    <x v="2"/>
    <s v="No"/>
    <x v="3"/>
    <n v="70.8"/>
    <n v="4859.95"/>
    <s v="No"/>
    <n v="0"/>
    <x v="3"/>
  </r>
  <r>
    <s v="1171-TYKUR"/>
    <x v="1"/>
    <x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.4"/>
    <n v="1139.2"/>
    <s v="No"/>
    <n v="0"/>
    <x v="1"/>
  </r>
  <r>
    <s v="3761-FLYZI"/>
    <x v="0"/>
    <x v="1"/>
    <s v="Yes"/>
    <s v="No"/>
    <n v="65"/>
    <s v="Yes"/>
    <s v="Yes"/>
    <x v="1"/>
    <s v="No"/>
    <s v="Yes"/>
    <s v="Yes"/>
    <s v="No"/>
    <s v="Yes"/>
    <s v="Yes"/>
    <x v="0"/>
    <s v="Yes"/>
    <x v="2"/>
    <n v="108.8"/>
    <n v="7082.45"/>
    <s v="No"/>
    <n v="0"/>
    <x v="3"/>
  </r>
  <r>
    <s v="2058-DCJBE"/>
    <x v="1"/>
    <x v="0"/>
    <s v="No"/>
    <s v="No"/>
    <n v="5"/>
    <s v="Yes"/>
    <s v="No"/>
    <x v="1"/>
    <s v="No"/>
    <s v="No"/>
    <s v="No"/>
    <s v="No"/>
    <s v="No"/>
    <s v="No"/>
    <x v="0"/>
    <s v="Yes"/>
    <x v="0"/>
    <n v="69.75"/>
    <n v="324.60000000000002"/>
    <s v="Yes"/>
    <n v="1"/>
    <x v="0"/>
  </r>
  <r>
    <s v="5364-XYIRR"/>
    <x v="1"/>
    <x v="0"/>
    <s v="Yes"/>
    <s v="No"/>
    <n v="51"/>
    <s v="Yes"/>
    <s v="Yes"/>
    <x v="1"/>
    <s v="No"/>
    <s v="No"/>
    <s v="No"/>
    <s v="No"/>
    <s v="Yes"/>
    <s v="Yes"/>
    <x v="0"/>
    <s v="Yes"/>
    <x v="0"/>
    <n v="94.65"/>
    <n v="4812.75"/>
    <s v="Yes"/>
    <n v="1"/>
    <x v="3"/>
  </r>
  <r>
    <s v="4829-AUOAX"/>
    <x v="0"/>
    <x v="0"/>
    <s v="No"/>
    <s v="No"/>
    <n v="46"/>
    <s v="Yes"/>
    <s v="Yes"/>
    <x v="1"/>
    <s v="No"/>
    <s v="No"/>
    <s v="No"/>
    <s v="No"/>
    <s v="Yes"/>
    <s v="Yes"/>
    <x v="0"/>
    <s v="No"/>
    <x v="2"/>
    <n v="96.05"/>
    <n v="4399.5"/>
    <s v="Yes"/>
    <n v="1"/>
    <x v="1"/>
  </r>
  <r>
    <s v="1219-NNDDO"/>
    <x v="0"/>
    <x v="0"/>
    <s v="No"/>
    <s v="No"/>
    <n v="9"/>
    <s v="Yes"/>
    <s v="Yes"/>
    <x v="1"/>
    <s v="No"/>
    <s v="No"/>
    <s v="No"/>
    <s v="No"/>
    <s v="No"/>
    <s v="No"/>
    <x v="0"/>
    <s v="Yes"/>
    <x v="0"/>
    <n v="76.849999999999994"/>
    <n v="663.55"/>
    <s v="No"/>
    <n v="0"/>
    <x v="0"/>
  </r>
  <r>
    <s v="8388-DMKAE"/>
    <x v="0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n v="174.65"/>
    <s v="No"/>
    <n v="0"/>
    <x v="0"/>
  </r>
  <r>
    <s v="4403-BWPAY"/>
    <x v="1"/>
    <x v="0"/>
    <s v="No"/>
    <s v="No"/>
    <n v="1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4.8"/>
    <n v="321.7"/>
    <s v="No"/>
    <n v="0"/>
    <x v="2"/>
  </r>
  <r>
    <s v="9659-QEQSY"/>
    <x v="0"/>
    <x v="0"/>
    <s v="No"/>
    <s v="No"/>
    <n v="45"/>
    <s v="Yes"/>
    <s v="Yes"/>
    <x v="1"/>
    <s v="Yes"/>
    <s v="Yes"/>
    <s v="Yes"/>
    <s v="Yes"/>
    <s v="Yes"/>
    <s v="Yes"/>
    <x v="0"/>
    <s v="Yes"/>
    <x v="0"/>
    <n v="115.65"/>
    <n v="5125.5"/>
    <s v="No"/>
    <n v="0"/>
    <x v="1"/>
  </r>
  <r>
    <s v="5405-ZMYXQ"/>
    <x v="0"/>
    <x v="0"/>
    <s v="No"/>
    <s v="No"/>
    <n v="8"/>
    <s v="Yes"/>
    <s v="Yes"/>
    <x v="1"/>
    <s v="No"/>
    <s v="No"/>
    <s v="No"/>
    <s v="No"/>
    <s v="No"/>
    <s v="No"/>
    <x v="0"/>
    <s v="Yes"/>
    <x v="3"/>
    <n v="74.599999999999994"/>
    <n v="548.9"/>
    <s v="No"/>
    <n v="0"/>
    <x v="0"/>
  </r>
  <r>
    <s v="5047-LHVLY"/>
    <x v="1"/>
    <x v="1"/>
    <s v="No"/>
    <s v="Yes"/>
    <n v="1"/>
    <s v="Yes"/>
    <s v="No"/>
    <x v="0"/>
    <s v="No"/>
    <s v="No"/>
    <s v="Yes"/>
    <s v="No"/>
    <s v="No"/>
    <s v="No"/>
    <x v="0"/>
    <s v="Yes"/>
    <x v="1"/>
    <n v="50.15"/>
    <n v="50.15"/>
    <s v="Yes"/>
    <n v="1"/>
    <x v="0"/>
  </r>
  <r>
    <s v="1442-OKRJE"/>
    <x v="1"/>
    <x v="0"/>
    <s v="Yes"/>
    <s v="Yes"/>
    <n v="66"/>
    <s v="Yes"/>
    <s v="No"/>
    <x v="1"/>
    <s v="Yes"/>
    <s v="Yes"/>
    <s v="Yes"/>
    <s v="No"/>
    <s v="Yes"/>
    <s v="Yes"/>
    <x v="1"/>
    <s v="Yes"/>
    <x v="2"/>
    <n v="103.15"/>
    <n v="7031.3"/>
    <s v="No"/>
    <n v="0"/>
    <x v="3"/>
  </r>
  <r>
    <s v="4737-AQCPU"/>
    <x v="1"/>
    <x v="0"/>
    <s v="Yes"/>
    <s v="Yes"/>
    <n v="72"/>
    <s v="Yes"/>
    <s v="Yes"/>
    <x v="0"/>
    <s v="Yes"/>
    <s v="Yes"/>
    <s v="Yes"/>
    <s v="Yes"/>
    <s v="No"/>
    <s v="No"/>
    <x v="2"/>
    <s v="No"/>
    <x v="3"/>
    <n v="72.099999999999994"/>
    <n v="5016.6499999999996"/>
    <s v="No"/>
    <n v="0"/>
    <x v="3"/>
  </r>
  <r>
    <s v="9158-VCTQB"/>
    <x v="0"/>
    <x v="0"/>
    <s v="Yes"/>
    <s v="No"/>
    <n v="41"/>
    <s v="Yes"/>
    <s v="Yes"/>
    <x v="1"/>
    <s v="Yes"/>
    <s v="Yes"/>
    <s v="Yes"/>
    <s v="Yes"/>
    <s v="Yes"/>
    <s v="Yes"/>
    <x v="0"/>
    <s v="Yes"/>
    <x v="2"/>
    <n v="113.6"/>
    <n v="4594.95"/>
    <s v="Yes"/>
    <n v="1"/>
    <x v="1"/>
  </r>
  <r>
    <s v="2808-CHTDM"/>
    <x v="0"/>
    <x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611.45000000000005"/>
    <s v="No"/>
    <n v="0"/>
    <x v="2"/>
  </r>
  <r>
    <s v="6311-UEUME"/>
    <x v="0"/>
    <x v="0"/>
    <s v="No"/>
    <s v="No"/>
    <n v="29"/>
    <s v="Yes"/>
    <s v="No"/>
    <x v="1"/>
    <s v="No"/>
    <s v="No"/>
    <s v="No"/>
    <s v="No"/>
    <s v="Yes"/>
    <s v="No"/>
    <x v="0"/>
    <s v="Yes"/>
    <x v="0"/>
    <n v="78.900000000000006"/>
    <n v="2384.15"/>
    <s v="Yes"/>
    <n v="1"/>
    <x v="1"/>
  </r>
  <r>
    <s v="0793-TWELN"/>
    <x v="0"/>
    <x v="0"/>
    <s v="No"/>
    <s v="No"/>
    <n v="4"/>
    <s v="Yes"/>
    <s v="Yes"/>
    <x v="1"/>
    <s v="Yes"/>
    <s v="No"/>
    <s v="No"/>
    <s v="No"/>
    <s v="No"/>
    <s v="No"/>
    <x v="0"/>
    <s v="Yes"/>
    <x v="0"/>
    <n v="80.150000000000006"/>
    <n v="319.85000000000002"/>
    <s v="No"/>
    <n v="0"/>
    <x v="0"/>
  </r>
  <r>
    <s v="3283-WCWXT"/>
    <x v="1"/>
    <x v="0"/>
    <s v="Yes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53.30000000000001"/>
    <s v="No"/>
    <n v="0"/>
    <x v="0"/>
  </r>
  <r>
    <s v="1060-ENTOF"/>
    <x v="0"/>
    <x v="1"/>
    <s v="Yes"/>
    <s v="No"/>
    <n v="67"/>
    <s v="Yes"/>
    <s v="Yes"/>
    <x v="1"/>
    <s v="Yes"/>
    <s v="Yes"/>
    <s v="Yes"/>
    <s v="Yes"/>
    <s v="No"/>
    <s v="Yes"/>
    <x v="1"/>
    <s v="Yes"/>
    <x v="3"/>
    <n v="105.4"/>
    <n v="7035.6"/>
    <s v="No"/>
    <n v="0"/>
    <x v="3"/>
  </r>
  <r>
    <s v="0999-QXNSA"/>
    <x v="1"/>
    <x v="1"/>
    <s v="No"/>
    <s v="Yes"/>
    <n v="7"/>
    <s v="Yes"/>
    <s v="No"/>
    <x v="0"/>
    <s v="No"/>
    <s v="No"/>
    <s v="No"/>
    <s v="No"/>
    <s v="No"/>
    <s v="No"/>
    <x v="0"/>
    <s v="Yes"/>
    <x v="1"/>
    <n v="45.75"/>
    <n v="344.2"/>
    <s v="No"/>
    <n v="0"/>
    <x v="0"/>
  </r>
  <r>
    <s v="5451-MHQOF"/>
    <x v="1"/>
    <x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45"/>
    <n v="1431.65"/>
    <s v="No"/>
    <n v="0"/>
    <x v="3"/>
  </r>
  <r>
    <s v="4836-WNFNO"/>
    <x v="0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"/>
    <n v="1849.2"/>
    <s v="No"/>
    <n v="0"/>
    <x v="3"/>
  </r>
  <r>
    <s v="9225-BZLNZ"/>
    <x v="1"/>
    <x v="0"/>
    <s v="Yes"/>
    <s v="No"/>
    <n v="72"/>
    <s v="Yes"/>
    <s v="Yes"/>
    <x v="0"/>
    <s v="Yes"/>
    <s v="Yes"/>
    <s v="Yes"/>
    <s v="No"/>
    <s v="Yes"/>
    <s v="Yes"/>
    <x v="2"/>
    <s v="Yes"/>
    <x v="0"/>
    <n v="85.25"/>
    <n v="6083.1"/>
    <s v="No"/>
    <n v="0"/>
    <x v="3"/>
  </r>
  <r>
    <s v="0354-VXMJC"/>
    <x v="1"/>
    <x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426.65"/>
    <s v="No"/>
    <n v="0"/>
    <x v="2"/>
  </r>
  <r>
    <s v="4422-QVIJA"/>
    <x v="0"/>
    <x v="0"/>
    <s v="No"/>
    <s v="Yes"/>
    <n v="35"/>
    <s v="Yes"/>
    <s v="Yes"/>
    <x v="0"/>
    <s v="No"/>
    <s v="No"/>
    <s v="No"/>
    <s v="No"/>
    <s v="No"/>
    <s v="No"/>
    <x v="0"/>
    <s v="No"/>
    <x v="1"/>
    <n v="50.15"/>
    <n v="1655.35"/>
    <s v="No"/>
    <n v="0"/>
    <x v="1"/>
  </r>
  <r>
    <s v="9365-SRSZE"/>
    <x v="1"/>
    <x v="1"/>
    <s v="Yes"/>
    <s v="No"/>
    <n v="27"/>
    <s v="Yes"/>
    <s v="No"/>
    <x v="1"/>
    <s v="No"/>
    <s v="No"/>
    <s v="No"/>
    <s v="No"/>
    <s v="No"/>
    <s v="No"/>
    <x v="0"/>
    <s v="Yes"/>
    <x v="0"/>
    <n v="70.55"/>
    <n v="1943.9"/>
    <s v="No"/>
    <n v="0"/>
    <x v="1"/>
  </r>
  <r>
    <s v="6839-ITVZJ"/>
    <x v="0"/>
    <x v="0"/>
    <s v="Yes"/>
    <s v="Yes"/>
    <n v="26"/>
    <s v="Yes"/>
    <s v="Yes"/>
    <x v="0"/>
    <s v="No"/>
    <s v="Yes"/>
    <s v="No"/>
    <s v="Yes"/>
    <s v="No"/>
    <s v="No"/>
    <x v="0"/>
    <s v="Yes"/>
    <x v="0"/>
    <n v="60.05"/>
    <n v="1616.15"/>
    <s v="Yes"/>
    <n v="1"/>
    <x v="1"/>
  </r>
  <r>
    <s v="8332-OSJDW"/>
    <x v="1"/>
    <x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6.4"/>
    <n v="314.95"/>
    <s v="No"/>
    <n v="0"/>
    <x v="0"/>
  </r>
  <r>
    <s v="4735-BJKOU"/>
    <x v="0"/>
    <x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4.85"/>
    <s v="No"/>
    <n v="0"/>
    <x v="1"/>
  </r>
  <r>
    <s v="0274-JKUJR"/>
    <x v="1"/>
    <x v="0"/>
    <s v="Yes"/>
    <s v="Yes"/>
    <n v="7"/>
    <s v="No"/>
    <s v="No phone service"/>
    <x v="0"/>
    <s v="Yes"/>
    <s v="Yes"/>
    <s v="Yes"/>
    <s v="No"/>
    <s v="Yes"/>
    <s v="Yes"/>
    <x v="0"/>
    <s v="No"/>
    <x v="1"/>
    <n v="58.85"/>
    <n v="465.7"/>
    <s v="No"/>
    <n v="0"/>
    <x v="0"/>
  </r>
  <r>
    <s v="5740-YHGTW"/>
    <x v="1"/>
    <x v="0"/>
    <s v="Yes"/>
    <s v="Yes"/>
    <n v="70"/>
    <s v="Yes"/>
    <s v="Yes"/>
    <x v="1"/>
    <s v="Yes"/>
    <s v="Yes"/>
    <s v="No"/>
    <s v="No"/>
    <s v="Yes"/>
    <s v="No"/>
    <x v="0"/>
    <s v="Yes"/>
    <x v="3"/>
    <n v="97.55"/>
    <n v="6669.05"/>
    <s v="No"/>
    <n v="0"/>
    <x v="3"/>
  </r>
  <r>
    <s v="8917-SZTTJ"/>
    <x v="1"/>
    <x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1.75"/>
    <s v="No"/>
    <n v="0"/>
    <x v="3"/>
  </r>
  <r>
    <s v="1696-MZVAU"/>
    <x v="1"/>
    <x v="0"/>
    <s v="Yes"/>
    <s v="Yes"/>
    <n v="39"/>
    <s v="No"/>
    <s v="No phone service"/>
    <x v="0"/>
    <s v="No"/>
    <s v="No"/>
    <s v="No"/>
    <s v="No"/>
    <s v="No"/>
    <s v="No"/>
    <x v="1"/>
    <s v="Yes"/>
    <x v="3"/>
    <n v="25.25"/>
    <n v="947.75"/>
    <s v="No"/>
    <n v="0"/>
    <x v="1"/>
  </r>
  <r>
    <s v="7359-WWYJV"/>
    <x v="1"/>
    <x v="0"/>
    <s v="Yes"/>
    <s v="No"/>
    <n v="72"/>
    <s v="Yes"/>
    <s v="Yes"/>
    <x v="1"/>
    <s v="Yes"/>
    <s v="Yes"/>
    <s v="Yes"/>
    <s v="Yes"/>
    <s v="Yes"/>
    <s v="Yes"/>
    <x v="2"/>
    <s v="No"/>
    <x v="3"/>
    <n v="114.45"/>
    <n v="8375.0499999999993"/>
    <s v="No"/>
    <n v="0"/>
    <x v="3"/>
  </r>
  <r>
    <s v="0375-HVGXO"/>
    <x v="0"/>
    <x v="0"/>
    <s v="No"/>
    <s v="No"/>
    <n v="1"/>
    <s v="No"/>
    <s v="No phone service"/>
    <x v="0"/>
    <s v="No"/>
    <s v="No"/>
    <s v="No"/>
    <s v="No"/>
    <s v="Yes"/>
    <s v="No"/>
    <x v="0"/>
    <s v="Yes"/>
    <x v="0"/>
    <n v="34.700000000000003"/>
    <n v="34.700000000000003"/>
    <s v="Yes"/>
    <n v="1"/>
    <x v="0"/>
  </r>
  <r>
    <s v="4906-ZHGPK"/>
    <x v="1"/>
    <x v="0"/>
    <s v="Yes"/>
    <s v="Yes"/>
    <n v="54"/>
    <s v="Yes"/>
    <s v="Yes"/>
    <x v="0"/>
    <s v="No"/>
    <s v="Yes"/>
    <s v="No"/>
    <s v="Yes"/>
    <s v="Yes"/>
    <s v="No"/>
    <x v="1"/>
    <s v="Yes"/>
    <x v="0"/>
    <n v="70.7"/>
    <n v="3770"/>
    <s v="No"/>
    <n v="0"/>
    <x v="3"/>
  </r>
  <r>
    <s v="8593-WHYHV"/>
    <x v="1"/>
    <x v="0"/>
    <s v="No"/>
    <s v="No"/>
    <n v="3"/>
    <s v="Yes"/>
    <s v="Yes"/>
    <x v="1"/>
    <s v="No"/>
    <s v="No"/>
    <s v="No"/>
    <s v="No"/>
    <s v="No"/>
    <s v="Yes"/>
    <x v="0"/>
    <s v="Yes"/>
    <x v="0"/>
    <n v="85.3"/>
    <n v="264.8"/>
    <s v="Yes"/>
    <n v="1"/>
    <x v="0"/>
  </r>
  <r>
    <s v="3795-GWTRD"/>
    <x v="0"/>
    <x v="0"/>
    <s v="Yes"/>
    <s v="Yes"/>
    <n v="63"/>
    <s v="Yes"/>
    <s v="No"/>
    <x v="0"/>
    <s v="Yes"/>
    <s v="Yes"/>
    <s v="Yes"/>
    <s v="Yes"/>
    <s v="Yes"/>
    <s v="No"/>
    <x v="2"/>
    <s v="No"/>
    <x v="3"/>
    <n v="75.55"/>
    <n v="4707.8500000000004"/>
    <s v="No"/>
    <n v="0"/>
    <x v="3"/>
  </r>
  <r>
    <s v="1298-PHBTI"/>
    <x v="1"/>
    <x v="0"/>
    <s v="Yes"/>
    <s v="Yes"/>
    <n v="71"/>
    <s v="Yes"/>
    <s v="Yes"/>
    <x v="1"/>
    <s v="No"/>
    <s v="Yes"/>
    <s v="No"/>
    <s v="Yes"/>
    <s v="No"/>
    <s v="No"/>
    <x v="2"/>
    <s v="Yes"/>
    <x v="0"/>
    <n v="84.8"/>
    <n v="6152.4"/>
    <s v="No"/>
    <n v="0"/>
    <x v="3"/>
  </r>
  <r>
    <s v="6223-DHJGV"/>
    <x v="0"/>
    <x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65"/>
    <n v="958.1"/>
    <s v="No"/>
    <n v="0"/>
    <x v="1"/>
  </r>
  <r>
    <s v="6961-MJKBO"/>
    <x v="1"/>
    <x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45"/>
    <n v="943"/>
    <s v="No"/>
    <n v="0"/>
    <x v="1"/>
  </r>
  <r>
    <s v="6097-EQISJ"/>
    <x v="0"/>
    <x v="0"/>
    <s v="Yes"/>
    <s v="Yes"/>
    <n v="66"/>
    <s v="Yes"/>
    <s v="Yes"/>
    <x v="1"/>
    <s v="No"/>
    <s v="Yes"/>
    <s v="Yes"/>
    <s v="No"/>
    <s v="Yes"/>
    <s v="Yes"/>
    <x v="1"/>
    <s v="Yes"/>
    <x v="3"/>
    <n v="102.45"/>
    <n v="6615.15"/>
    <s v="Yes"/>
    <n v="1"/>
    <x v="3"/>
  </r>
  <r>
    <s v="4423-YLHDV"/>
    <x v="0"/>
    <x v="0"/>
    <s v="Yes"/>
    <s v="No"/>
    <n v="21"/>
    <s v="Yes"/>
    <s v="Yes"/>
    <x v="1"/>
    <s v="Yes"/>
    <s v="No"/>
    <s v="Yes"/>
    <s v="No"/>
    <s v="Yes"/>
    <s v="Yes"/>
    <x v="0"/>
    <s v="Yes"/>
    <x v="2"/>
    <n v="104.4"/>
    <n v="2200.25"/>
    <s v="Yes"/>
    <n v="1"/>
    <x v="2"/>
  </r>
  <r>
    <s v="8158-WPEZG"/>
    <x v="1"/>
    <x v="0"/>
    <s v="No"/>
    <s v="No"/>
    <n v="11"/>
    <s v="No"/>
    <s v="No phone service"/>
    <x v="0"/>
    <s v="No"/>
    <s v="Yes"/>
    <s v="No"/>
    <s v="Yes"/>
    <s v="No"/>
    <s v="No"/>
    <x v="0"/>
    <s v="Yes"/>
    <x v="0"/>
    <n v="35.65"/>
    <n v="425.1"/>
    <s v="No"/>
    <n v="0"/>
    <x v="0"/>
  </r>
  <r>
    <s v="0107-YHINA"/>
    <x v="1"/>
    <x v="0"/>
    <s v="No"/>
    <s v="Yes"/>
    <n v="1"/>
    <s v="Yes"/>
    <s v="Yes"/>
    <x v="1"/>
    <s v="No"/>
    <s v="No"/>
    <s v="Yes"/>
    <s v="No"/>
    <s v="Yes"/>
    <s v="Yes"/>
    <x v="0"/>
    <s v="Yes"/>
    <x v="0"/>
    <n v="99.75"/>
    <n v="99.75"/>
    <s v="Yes"/>
    <n v="1"/>
    <x v="0"/>
  </r>
  <r>
    <s v="4918-FYJNT"/>
    <x v="0"/>
    <x v="1"/>
    <s v="Yes"/>
    <s v="No"/>
    <n v="55"/>
    <s v="Yes"/>
    <s v="Yes"/>
    <x v="1"/>
    <s v="No"/>
    <s v="Yes"/>
    <s v="Yes"/>
    <s v="Yes"/>
    <s v="No"/>
    <s v="No"/>
    <x v="0"/>
    <s v="No"/>
    <x v="0"/>
    <n v="90.45"/>
    <n v="5044.8"/>
    <s v="No"/>
    <n v="0"/>
    <x v="3"/>
  </r>
  <r>
    <s v="0727-BNRLG"/>
    <x v="1"/>
    <x v="0"/>
    <s v="No"/>
    <s v="No"/>
    <n v="69"/>
    <s v="Yes"/>
    <s v="Yes"/>
    <x v="1"/>
    <s v="No"/>
    <s v="Yes"/>
    <s v="Yes"/>
    <s v="Yes"/>
    <s v="Yes"/>
    <s v="No"/>
    <x v="2"/>
    <s v="Yes"/>
    <x v="3"/>
    <n v="97.65"/>
    <n v="6743.55"/>
    <s v="No"/>
    <n v="0"/>
    <x v="3"/>
  </r>
  <r>
    <s v="4854-CIDCF"/>
    <x v="0"/>
    <x v="1"/>
    <s v="No"/>
    <s v="No"/>
    <n v="3"/>
    <s v="Yes"/>
    <s v="No"/>
    <x v="1"/>
    <s v="No"/>
    <s v="No"/>
    <s v="Yes"/>
    <s v="No"/>
    <s v="No"/>
    <s v="No"/>
    <x v="0"/>
    <s v="No"/>
    <x v="0"/>
    <n v="73.849999999999994"/>
    <n v="196.4"/>
    <s v="No"/>
    <n v="0"/>
    <x v="0"/>
  </r>
  <r>
    <s v="8640-SDGKB"/>
    <x v="1"/>
    <x v="0"/>
    <s v="No"/>
    <s v="No"/>
    <n v="4"/>
    <s v="Yes"/>
    <s v="No"/>
    <x v="0"/>
    <s v="No"/>
    <s v="No"/>
    <s v="Yes"/>
    <s v="Yes"/>
    <s v="Yes"/>
    <s v="Yes"/>
    <x v="0"/>
    <s v="Yes"/>
    <x v="0"/>
    <n v="74.400000000000006"/>
    <n v="299.7"/>
    <s v="Yes"/>
    <n v="1"/>
    <x v="0"/>
  </r>
  <r>
    <s v="3280-MRDOF"/>
    <x v="1"/>
    <x v="1"/>
    <s v="No"/>
    <s v="No"/>
    <n v="30"/>
    <s v="Yes"/>
    <s v="Yes"/>
    <x v="0"/>
    <s v="No"/>
    <s v="No"/>
    <s v="Yes"/>
    <s v="Yes"/>
    <s v="Yes"/>
    <s v="No"/>
    <x v="2"/>
    <s v="Yes"/>
    <x v="3"/>
    <n v="69.099999999999994"/>
    <n v="2093.9"/>
    <s v="No"/>
    <n v="0"/>
    <x v="1"/>
  </r>
  <r>
    <s v="6435-SRWBJ"/>
    <x v="0"/>
    <x v="0"/>
    <s v="No"/>
    <s v="No"/>
    <n v="5"/>
    <s v="Yes"/>
    <s v="Yes"/>
    <x v="1"/>
    <s v="No"/>
    <s v="No"/>
    <s v="Yes"/>
    <s v="Yes"/>
    <s v="No"/>
    <s v="No"/>
    <x v="0"/>
    <s v="Yes"/>
    <x v="0"/>
    <n v="82.75"/>
    <n v="417.75"/>
    <s v="No"/>
    <n v="0"/>
    <x v="0"/>
  </r>
  <r>
    <s v="9964-WBQDJ"/>
    <x v="0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"/>
    <n v="1725.4"/>
    <s v="No"/>
    <n v="0"/>
    <x v="3"/>
  </r>
  <r>
    <s v="6303-KFWSL"/>
    <x v="0"/>
    <x v="0"/>
    <s v="No"/>
    <s v="No"/>
    <n v="29"/>
    <s v="Yes"/>
    <s v="Yes"/>
    <x v="0"/>
    <s v="No"/>
    <s v="Yes"/>
    <s v="No"/>
    <s v="No"/>
    <s v="No"/>
    <s v="No"/>
    <x v="1"/>
    <s v="Yes"/>
    <x v="0"/>
    <n v="55.25"/>
    <n v="1620.2"/>
    <s v="No"/>
    <n v="0"/>
    <x v="1"/>
  </r>
  <r>
    <s v="1702-CCFNJ"/>
    <x v="1"/>
    <x v="0"/>
    <s v="Yes"/>
    <s v="No"/>
    <n v="52"/>
    <s v="Yes"/>
    <s v="Yes"/>
    <x v="0"/>
    <s v="No"/>
    <s v="Yes"/>
    <s v="No"/>
    <s v="Yes"/>
    <s v="No"/>
    <s v="No"/>
    <x v="0"/>
    <s v="No"/>
    <x v="2"/>
    <n v="61.35"/>
    <n v="3169.55"/>
    <s v="No"/>
    <n v="0"/>
    <x v="3"/>
  </r>
  <r>
    <s v="8932-CZHRQ"/>
    <x v="1"/>
    <x v="0"/>
    <s v="No"/>
    <s v="No"/>
    <n v="68"/>
    <s v="Yes"/>
    <s v="Yes"/>
    <x v="0"/>
    <s v="Yes"/>
    <s v="Yes"/>
    <s v="Yes"/>
    <s v="No"/>
    <s v="No"/>
    <s v="Yes"/>
    <x v="1"/>
    <s v="No"/>
    <x v="3"/>
    <n v="76.75"/>
    <n v="5233.25"/>
    <s v="No"/>
    <n v="0"/>
    <x v="3"/>
  </r>
  <r>
    <s v="0386-CWRGM"/>
    <x v="0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967.85"/>
    <s v="No"/>
    <n v="0"/>
    <x v="1"/>
  </r>
  <r>
    <s v="5515-RUGKN"/>
    <x v="1"/>
    <x v="0"/>
    <s v="No"/>
    <s v="No"/>
    <n v="8"/>
    <s v="Yes"/>
    <s v="No"/>
    <x v="0"/>
    <s v="No"/>
    <s v="No"/>
    <s v="No"/>
    <s v="No"/>
    <s v="No"/>
    <s v="Yes"/>
    <x v="0"/>
    <s v="Yes"/>
    <x v="3"/>
    <n v="54.75"/>
    <n v="438.05"/>
    <s v="No"/>
    <n v="0"/>
    <x v="0"/>
  </r>
  <r>
    <s v="0404-AHASP"/>
    <x v="1"/>
    <x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421.9"/>
    <s v="No"/>
    <n v="0"/>
    <x v="3"/>
  </r>
  <r>
    <s v="7279-NMVJC"/>
    <x v="0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3.14999999999998"/>
    <s v="No"/>
    <n v="0"/>
    <x v="2"/>
  </r>
  <r>
    <s v="2081-VEYEH"/>
    <x v="1"/>
    <x v="0"/>
    <s v="No"/>
    <s v="No"/>
    <n v="3"/>
    <s v="Yes"/>
    <s v="No"/>
    <x v="1"/>
    <s v="No"/>
    <s v="Yes"/>
    <s v="Yes"/>
    <s v="Yes"/>
    <s v="Yes"/>
    <s v="Yes"/>
    <x v="0"/>
    <s v="Yes"/>
    <x v="0"/>
    <n v="107.95"/>
    <n v="318.60000000000002"/>
    <s v="No"/>
    <n v="0"/>
    <x v="0"/>
  </r>
  <r>
    <s v="6407-UTSLV"/>
    <x v="0"/>
    <x v="1"/>
    <s v="No"/>
    <s v="No"/>
    <n v="2"/>
    <s v="Yes"/>
    <s v="No"/>
    <x v="1"/>
    <s v="No"/>
    <s v="Yes"/>
    <s v="No"/>
    <s v="No"/>
    <s v="Yes"/>
    <s v="No"/>
    <x v="0"/>
    <s v="Yes"/>
    <x v="2"/>
    <n v="83.8"/>
    <n v="163.69999999999999"/>
    <s v="No"/>
    <n v="0"/>
    <x v="0"/>
  </r>
  <r>
    <s v="4116-TZAQJ"/>
    <x v="0"/>
    <x v="0"/>
    <s v="No"/>
    <s v="No"/>
    <n v="9"/>
    <s v="Yes"/>
    <s v="No"/>
    <x v="1"/>
    <s v="Yes"/>
    <s v="No"/>
    <s v="No"/>
    <s v="No"/>
    <s v="No"/>
    <s v="No"/>
    <x v="0"/>
    <s v="Yes"/>
    <x v="3"/>
    <n v="74.25"/>
    <n v="639.65"/>
    <s v="Yes"/>
    <n v="1"/>
    <x v="0"/>
  </r>
  <r>
    <s v="9060-HJJRW"/>
    <x v="0"/>
    <x v="0"/>
    <s v="No"/>
    <s v="No"/>
    <n v="51"/>
    <s v="No"/>
    <s v="No phone service"/>
    <x v="0"/>
    <s v="No"/>
    <s v="Yes"/>
    <s v="Yes"/>
    <s v="No"/>
    <s v="Yes"/>
    <s v="Yes"/>
    <x v="1"/>
    <s v="Yes"/>
    <x v="3"/>
    <n v="56.4"/>
    <n v="2928.5"/>
    <s v="No"/>
    <n v="0"/>
    <x v="3"/>
  </r>
  <r>
    <s v="2587-YNLES"/>
    <x v="0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0.35"/>
    <s v="No"/>
    <n v="0"/>
    <x v="0"/>
  </r>
  <r>
    <s v="7398-SKNQZ"/>
    <x v="0"/>
    <x v="0"/>
    <s v="Yes"/>
    <s v="No"/>
    <n v="3"/>
    <s v="Yes"/>
    <s v="Yes"/>
    <x v="1"/>
    <s v="No"/>
    <s v="No"/>
    <s v="No"/>
    <s v="No"/>
    <s v="Yes"/>
    <s v="Yes"/>
    <x v="0"/>
    <s v="No"/>
    <x v="0"/>
    <n v="94.9"/>
    <n v="273.2"/>
    <s v="No"/>
    <n v="0"/>
    <x v="0"/>
  </r>
  <r>
    <s v="5935-FCCNB"/>
    <x v="0"/>
    <x v="1"/>
    <s v="No"/>
    <s v="No"/>
    <n v="17"/>
    <s v="Yes"/>
    <s v="Yes"/>
    <x v="1"/>
    <s v="No"/>
    <s v="No"/>
    <s v="No"/>
    <s v="No"/>
    <s v="Yes"/>
    <s v="Yes"/>
    <x v="0"/>
    <s v="Yes"/>
    <x v="0"/>
    <n v="94.2"/>
    <n v="1608.15"/>
    <s v="No"/>
    <n v="0"/>
    <x v="2"/>
  </r>
  <r>
    <s v="1958-RNRKS"/>
    <x v="1"/>
    <x v="0"/>
    <s v="Yes"/>
    <s v="No"/>
    <n v="30"/>
    <s v="Yes"/>
    <s v="Yes"/>
    <x v="0"/>
    <s v="No"/>
    <s v="No"/>
    <s v="No"/>
    <s v="No"/>
    <s v="No"/>
    <s v="No"/>
    <x v="0"/>
    <s v="No"/>
    <x v="0"/>
    <n v="49.9"/>
    <n v="1441.95"/>
    <s v="No"/>
    <n v="0"/>
    <x v="1"/>
  </r>
  <r>
    <s v="5136-RGMZO"/>
    <x v="1"/>
    <x v="0"/>
    <s v="No"/>
    <s v="No"/>
    <n v="31"/>
    <s v="Yes"/>
    <s v="Yes"/>
    <x v="0"/>
    <s v="No"/>
    <s v="Yes"/>
    <s v="No"/>
    <s v="Yes"/>
    <s v="Yes"/>
    <s v="No"/>
    <x v="0"/>
    <s v="Yes"/>
    <x v="0"/>
    <n v="71.05"/>
    <n v="2168.15"/>
    <s v="No"/>
    <n v="0"/>
    <x v="1"/>
  </r>
  <r>
    <s v="8345-MVDYC"/>
    <x v="0"/>
    <x v="0"/>
    <s v="No"/>
    <s v="No"/>
    <n v="45"/>
    <s v="Yes"/>
    <s v="No"/>
    <x v="0"/>
    <s v="Yes"/>
    <s v="No"/>
    <s v="Yes"/>
    <s v="Yes"/>
    <s v="Yes"/>
    <s v="Yes"/>
    <x v="2"/>
    <s v="No"/>
    <x v="2"/>
    <n v="81.650000000000006"/>
    <n v="3618.7"/>
    <s v="No"/>
    <n v="0"/>
    <x v="1"/>
  </r>
  <r>
    <s v="8226-BXGES"/>
    <x v="1"/>
    <x v="0"/>
    <s v="Yes"/>
    <s v="No"/>
    <n v="64"/>
    <s v="Yes"/>
    <s v="Yes"/>
    <x v="1"/>
    <s v="Yes"/>
    <s v="Yes"/>
    <s v="Yes"/>
    <s v="No"/>
    <s v="No"/>
    <s v="No"/>
    <x v="1"/>
    <s v="No"/>
    <x v="2"/>
    <n v="89.45"/>
    <n v="5692.65"/>
    <s v="No"/>
    <n v="0"/>
    <x v="3"/>
  </r>
  <r>
    <s v="3877-JRJIP"/>
    <x v="1"/>
    <x v="0"/>
    <s v="No"/>
    <s v="No"/>
    <n v="1"/>
    <s v="Yes"/>
    <s v="Yes"/>
    <x v="0"/>
    <s v="No"/>
    <s v="No"/>
    <s v="No"/>
    <s v="No"/>
    <s v="Yes"/>
    <s v="No"/>
    <x v="0"/>
    <s v="Yes"/>
    <x v="0"/>
    <n v="59.85"/>
    <n v="59.85"/>
    <s v="Yes"/>
    <n v="1"/>
    <x v="0"/>
  </r>
  <r>
    <s v="8375-DKEBR"/>
    <x v="0"/>
    <x v="1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s v="Yes"/>
    <n v="1"/>
    <x v="0"/>
  </r>
  <r>
    <s v="9705-IOVQQ"/>
    <x v="1"/>
    <x v="1"/>
    <s v="Yes"/>
    <s v="Yes"/>
    <n v="61"/>
    <s v="Yes"/>
    <s v="Yes"/>
    <x v="1"/>
    <s v="No"/>
    <s v="Yes"/>
    <s v="No"/>
    <s v="No"/>
    <s v="Yes"/>
    <s v="Yes"/>
    <x v="1"/>
    <s v="No"/>
    <x v="0"/>
    <n v="99"/>
    <n v="5969.3"/>
    <s v="No"/>
    <n v="0"/>
    <x v="3"/>
  </r>
  <r>
    <s v="1015-OWJKI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19.05"/>
    <s v="No"/>
    <n v="0"/>
    <x v="0"/>
  </r>
  <r>
    <s v="7511-YMXVQ"/>
    <x v="1"/>
    <x v="0"/>
    <s v="No"/>
    <s v="No"/>
    <n v="9"/>
    <s v="No"/>
    <s v="No phone service"/>
    <x v="0"/>
    <s v="No"/>
    <s v="No"/>
    <s v="No"/>
    <s v="No"/>
    <s v="Yes"/>
    <s v="Yes"/>
    <x v="0"/>
    <s v="Yes"/>
    <x v="0"/>
    <n v="45.4"/>
    <n v="418.8"/>
    <s v="Yes"/>
    <n v="1"/>
    <x v="0"/>
  </r>
  <r>
    <s v="2040-XBAVJ"/>
    <x v="1"/>
    <x v="0"/>
    <s v="Yes"/>
    <s v="Yes"/>
    <n v="72"/>
    <s v="Yes"/>
    <s v="Yes"/>
    <x v="1"/>
    <s v="Yes"/>
    <s v="Yes"/>
    <s v="Yes"/>
    <s v="Yes"/>
    <s v="Yes"/>
    <s v="Yes"/>
    <x v="2"/>
    <s v="No"/>
    <x v="2"/>
    <n v="114.45"/>
    <n v="8100.55"/>
    <s v="No"/>
    <n v="0"/>
    <x v="3"/>
  </r>
  <r>
    <s v="7551-JOHTI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s v="Yes"/>
    <n v="1"/>
    <x v="0"/>
  </r>
  <r>
    <s v="8887-IPQNC"/>
    <x v="0"/>
    <x v="0"/>
    <s v="Yes"/>
    <s v="No"/>
    <n v="7"/>
    <s v="Yes"/>
    <s v="No"/>
    <x v="0"/>
    <s v="No"/>
    <s v="No"/>
    <s v="No"/>
    <s v="No"/>
    <s v="No"/>
    <s v="No"/>
    <x v="0"/>
    <s v="Yes"/>
    <x v="1"/>
    <n v="44.25"/>
    <n v="313.45"/>
    <s v="No"/>
    <n v="0"/>
    <x v="0"/>
  </r>
  <r>
    <s v="8646-JCOMS"/>
    <x v="0"/>
    <x v="0"/>
    <s v="Yes"/>
    <s v="No"/>
    <n v="66"/>
    <s v="Yes"/>
    <s v="Yes"/>
    <x v="1"/>
    <s v="No"/>
    <s v="Yes"/>
    <s v="Yes"/>
    <s v="Yes"/>
    <s v="No"/>
    <s v="No"/>
    <x v="1"/>
    <s v="Yes"/>
    <x v="2"/>
    <n v="90.55"/>
    <n v="6130.95"/>
    <s v="No"/>
    <n v="0"/>
    <x v="3"/>
  </r>
  <r>
    <s v="9804-ICWBG"/>
    <x v="1"/>
    <x v="0"/>
    <s v="No"/>
    <s v="No"/>
    <n v="1"/>
    <s v="Yes"/>
    <s v="No"/>
    <x v="1"/>
    <s v="No"/>
    <s v="No"/>
    <s v="No"/>
    <s v="No"/>
    <s v="No"/>
    <s v="No"/>
    <x v="0"/>
    <s v="Yes"/>
    <x v="0"/>
    <n v="69.900000000000006"/>
    <n v="69.900000000000006"/>
    <s v="Yes"/>
    <n v="1"/>
    <x v="0"/>
  </r>
  <r>
    <s v="1222-KJNZD"/>
    <x v="1"/>
    <x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99999999999999"/>
    <n v="745.3"/>
    <s v="No"/>
    <n v="0"/>
    <x v="1"/>
  </r>
  <r>
    <s v="0106-GHRQR"/>
    <x v="1"/>
    <x v="0"/>
    <s v="No"/>
    <s v="No"/>
    <n v="16"/>
    <s v="Yes"/>
    <s v="Yes"/>
    <x v="0"/>
    <s v="No"/>
    <s v="Yes"/>
    <s v="Yes"/>
    <s v="No"/>
    <s v="No"/>
    <s v="Yes"/>
    <x v="0"/>
    <s v="Yes"/>
    <x v="2"/>
    <n v="71.400000000000006"/>
    <n v="1212.0999999999999"/>
    <s v="No"/>
    <n v="0"/>
    <x v="2"/>
  </r>
  <r>
    <s v="5318-IXUZF"/>
    <x v="0"/>
    <x v="0"/>
    <s v="No"/>
    <s v="No"/>
    <n v="2"/>
    <s v="Yes"/>
    <s v="No"/>
    <x v="1"/>
    <s v="No"/>
    <s v="Yes"/>
    <s v="No"/>
    <s v="No"/>
    <s v="Yes"/>
    <s v="No"/>
    <x v="0"/>
    <s v="Yes"/>
    <x v="2"/>
    <n v="87.15"/>
    <n v="183.75"/>
    <s v="Yes"/>
    <n v="1"/>
    <x v="0"/>
  </r>
  <r>
    <s v="3768-VHXQO"/>
    <x v="1"/>
    <x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5"/>
    <n v="1583.5"/>
    <s v="No"/>
    <n v="0"/>
    <x v="3"/>
  </r>
  <r>
    <s v="8952-WCVCD"/>
    <x v="0"/>
    <x v="0"/>
    <s v="Yes"/>
    <s v="No"/>
    <n v="41"/>
    <s v="Yes"/>
    <s v="No"/>
    <x v="1"/>
    <s v="Yes"/>
    <s v="Yes"/>
    <s v="Yes"/>
    <s v="No"/>
    <s v="Yes"/>
    <s v="Yes"/>
    <x v="1"/>
    <s v="Yes"/>
    <x v="2"/>
    <n v="104.45"/>
    <n v="4162.05"/>
    <s v="No"/>
    <n v="0"/>
    <x v="1"/>
  </r>
  <r>
    <s v="2418-TPEUN"/>
    <x v="0"/>
    <x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119.9000000000001"/>
    <s v="No"/>
    <n v="0"/>
    <x v="3"/>
  </r>
  <r>
    <s v="3963-RYFNS"/>
    <x v="0"/>
    <x v="0"/>
    <s v="No"/>
    <s v="No"/>
    <n v="72"/>
    <s v="Yes"/>
    <s v="Yes"/>
    <x v="1"/>
    <s v="Yes"/>
    <s v="Yes"/>
    <s v="Yes"/>
    <s v="Yes"/>
    <s v="Yes"/>
    <s v="Yes"/>
    <x v="2"/>
    <s v="Yes"/>
    <x v="2"/>
    <n v="116.45"/>
    <n v="8013.55"/>
    <s v="No"/>
    <n v="0"/>
    <x v="3"/>
  </r>
  <r>
    <s v="3198-VELRD"/>
    <x v="0"/>
    <x v="0"/>
    <s v="Yes"/>
    <s v="Yes"/>
    <n v="3"/>
    <s v="Yes"/>
    <s v="Yes"/>
    <x v="1"/>
    <s v="No"/>
    <s v="No"/>
    <s v="No"/>
    <s v="No"/>
    <s v="No"/>
    <s v="Yes"/>
    <x v="0"/>
    <s v="Yes"/>
    <x v="2"/>
    <n v="84.75"/>
    <n v="264.85000000000002"/>
    <s v="Yes"/>
    <n v="1"/>
    <x v="0"/>
  </r>
  <r>
    <s v="8540-ZQGEA"/>
    <x v="0"/>
    <x v="0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102.4000000000001"/>
    <s v="No"/>
    <n v="0"/>
    <x v="3"/>
  </r>
  <r>
    <s v="1320-REHCS"/>
    <x v="1"/>
    <x v="1"/>
    <s v="No"/>
    <s v="No"/>
    <n v="52"/>
    <s v="Yes"/>
    <s v="Yes"/>
    <x v="1"/>
    <s v="No"/>
    <s v="Yes"/>
    <s v="Yes"/>
    <s v="Yes"/>
    <s v="Yes"/>
    <s v="Yes"/>
    <x v="0"/>
    <s v="Yes"/>
    <x v="0"/>
    <n v="110.75"/>
    <n v="5832"/>
    <s v="No"/>
    <n v="0"/>
    <x v="3"/>
  </r>
  <r>
    <s v="4137-JOPHL"/>
    <x v="0"/>
    <x v="0"/>
    <s v="No"/>
    <s v="No"/>
    <n v="50"/>
    <s v="Yes"/>
    <s v="No"/>
    <x v="1"/>
    <s v="No"/>
    <s v="No"/>
    <s v="Yes"/>
    <s v="Yes"/>
    <s v="No"/>
    <s v="Yes"/>
    <x v="2"/>
    <s v="Yes"/>
    <x v="2"/>
    <n v="89.7"/>
    <n v="4304.5"/>
    <s v="No"/>
    <n v="0"/>
    <x v="3"/>
  </r>
  <r>
    <s v="9436-ZBZCT"/>
    <x v="1"/>
    <x v="0"/>
    <s v="No"/>
    <s v="No"/>
    <n v="14"/>
    <s v="Yes"/>
    <s v="Yes"/>
    <x v="1"/>
    <s v="No"/>
    <s v="No"/>
    <s v="No"/>
    <s v="Yes"/>
    <s v="Yes"/>
    <s v="No"/>
    <x v="0"/>
    <s v="Yes"/>
    <x v="0"/>
    <n v="89.95"/>
    <n v="1178.4000000000001"/>
    <s v="Yes"/>
    <n v="1"/>
    <x v="2"/>
  </r>
  <r>
    <s v="7801-CEDNV"/>
    <x v="1"/>
    <x v="0"/>
    <s v="Yes"/>
    <s v="No"/>
    <n v="27"/>
    <s v="Yes"/>
    <s v="No"/>
    <x v="0"/>
    <s v="Yes"/>
    <s v="No"/>
    <s v="No"/>
    <s v="No"/>
    <s v="No"/>
    <s v="No"/>
    <x v="1"/>
    <s v="No"/>
    <x v="3"/>
    <n v="48.7"/>
    <n v="1421.75"/>
    <s v="No"/>
    <n v="0"/>
    <x v="1"/>
  </r>
  <r>
    <s v="2057-BOYKM"/>
    <x v="0"/>
    <x v="1"/>
    <s v="Yes"/>
    <s v="No"/>
    <n v="72"/>
    <s v="Yes"/>
    <s v="Yes"/>
    <x v="1"/>
    <s v="Yes"/>
    <s v="Yes"/>
    <s v="Yes"/>
    <s v="Yes"/>
    <s v="No"/>
    <s v="No"/>
    <x v="2"/>
    <s v="Yes"/>
    <x v="2"/>
    <n v="96.6"/>
    <n v="6827.5"/>
    <s v="No"/>
    <n v="0"/>
    <x v="3"/>
  </r>
  <r>
    <s v="3658-QQJYD"/>
    <x v="1"/>
    <x v="0"/>
    <s v="No"/>
    <s v="No"/>
    <n v="62"/>
    <s v="Yes"/>
    <s v="No"/>
    <x v="0"/>
    <s v="Yes"/>
    <s v="Yes"/>
    <s v="No"/>
    <s v="No"/>
    <s v="Yes"/>
    <s v="Yes"/>
    <x v="1"/>
    <s v="Yes"/>
    <x v="3"/>
    <n v="74.3"/>
    <n v="4698.05"/>
    <s v="No"/>
    <n v="0"/>
    <x v="3"/>
  </r>
  <r>
    <s v="1803-BGNBD"/>
    <x v="0"/>
    <x v="0"/>
    <s v="No"/>
    <s v="No"/>
    <n v="12"/>
    <s v="Yes"/>
    <s v="No"/>
    <x v="0"/>
    <s v="No"/>
    <s v="Yes"/>
    <s v="No"/>
    <s v="Yes"/>
    <s v="No"/>
    <s v="No"/>
    <x v="0"/>
    <s v="Yes"/>
    <x v="0"/>
    <n v="54.3"/>
    <n v="654.5"/>
    <s v="No"/>
    <n v="0"/>
    <x v="0"/>
  </r>
  <r>
    <s v="0134-XWXCE"/>
    <x v="0"/>
    <x v="1"/>
    <s v="No"/>
    <s v="No"/>
    <n v="44"/>
    <s v="Yes"/>
    <s v="No"/>
    <x v="0"/>
    <s v="No"/>
    <s v="No"/>
    <s v="Yes"/>
    <s v="Yes"/>
    <s v="Yes"/>
    <s v="Yes"/>
    <x v="1"/>
    <s v="No"/>
    <x v="2"/>
    <n v="74.849999999999994"/>
    <n v="3268.05"/>
    <s v="No"/>
    <n v="0"/>
    <x v="1"/>
  </r>
  <r>
    <s v="6950-TWMYB"/>
    <x v="1"/>
    <x v="0"/>
    <s v="Yes"/>
    <s v="Yes"/>
    <n v="54"/>
    <s v="Yes"/>
    <s v="No"/>
    <x v="1"/>
    <s v="No"/>
    <s v="Yes"/>
    <s v="No"/>
    <s v="Yes"/>
    <s v="No"/>
    <s v="No"/>
    <x v="2"/>
    <s v="Yes"/>
    <x v="2"/>
    <n v="79.95"/>
    <n v="4362.05"/>
    <s v="No"/>
    <n v="0"/>
    <x v="3"/>
  </r>
  <r>
    <s v="5848-FHRFC"/>
    <x v="0"/>
    <x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1386.9"/>
    <s v="No"/>
    <n v="0"/>
    <x v="3"/>
  </r>
  <r>
    <s v="2243-FNMMI"/>
    <x v="1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415.4"/>
    <s v="No"/>
    <n v="0"/>
    <x v="2"/>
  </r>
  <r>
    <s v="2511-MORQY"/>
    <x v="1"/>
    <x v="0"/>
    <s v="Yes"/>
    <s v="Yes"/>
    <n v="50"/>
    <s v="Yes"/>
    <s v="Yes"/>
    <x v="0"/>
    <s v="No"/>
    <s v="No"/>
    <s v="Yes"/>
    <s v="No"/>
    <s v="No"/>
    <s v="No"/>
    <x v="1"/>
    <s v="No"/>
    <x v="2"/>
    <n v="54.9"/>
    <n v="2614.1"/>
    <s v="No"/>
    <n v="0"/>
    <x v="3"/>
  </r>
  <r>
    <s v="5356-KZCKT"/>
    <x v="1"/>
    <x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5"/>
    <n v="1513.6"/>
    <s v="No"/>
    <n v="0"/>
    <x v="3"/>
  </r>
  <r>
    <s v="9470-XCCEM"/>
    <x v="1"/>
    <x v="0"/>
    <s v="Yes"/>
    <s v="Yes"/>
    <n v="35"/>
    <s v="Yes"/>
    <s v="Yes"/>
    <x v="1"/>
    <s v="No"/>
    <s v="Yes"/>
    <s v="No"/>
    <s v="No"/>
    <s v="Yes"/>
    <s v="No"/>
    <x v="0"/>
    <s v="Yes"/>
    <x v="2"/>
    <n v="89.65"/>
    <n v="3161.6"/>
    <s v="No"/>
    <n v="0"/>
    <x v="1"/>
  </r>
  <r>
    <s v="6519-CFDBX"/>
    <x v="0"/>
    <x v="0"/>
    <s v="No"/>
    <s v="No"/>
    <n v="2"/>
    <s v="Yes"/>
    <s v="No"/>
    <x v="0"/>
    <s v="No"/>
    <s v="No"/>
    <s v="No"/>
    <s v="No"/>
    <s v="No"/>
    <s v="No"/>
    <x v="0"/>
    <s v="Yes"/>
    <x v="0"/>
    <n v="45.4"/>
    <n v="80.95"/>
    <s v="No"/>
    <n v="0"/>
    <x v="0"/>
  </r>
  <r>
    <s v="3902-MIVLE"/>
    <x v="1"/>
    <x v="0"/>
    <s v="Yes"/>
    <s v="Yes"/>
    <n v="63"/>
    <s v="Yes"/>
    <s v="Yes"/>
    <x v="0"/>
    <s v="Yes"/>
    <s v="No"/>
    <s v="Yes"/>
    <s v="Yes"/>
    <s v="No"/>
    <s v="Yes"/>
    <x v="2"/>
    <s v="No"/>
    <x v="1"/>
    <n v="75.7"/>
    <n v="4676.7"/>
    <s v="No"/>
    <n v="0"/>
    <x v="3"/>
  </r>
  <r>
    <s v="0409-WTMPL"/>
    <x v="0"/>
    <x v="0"/>
    <s v="Yes"/>
    <s v="No"/>
    <n v="58"/>
    <s v="Yes"/>
    <s v="Yes"/>
    <x v="1"/>
    <s v="Yes"/>
    <s v="Yes"/>
    <s v="Yes"/>
    <s v="No"/>
    <s v="Yes"/>
    <s v="Yes"/>
    <x v="1"/>
    <s v="Yes"/>
    <x v="3"/>
    <n v="110.65"/>
    <n v="6526.65"/>
    <s v="No"/>
    <n v="0"/>
    <x v="3"/>
  </r>
  <r>
    <s v="8763-KIAFH"/>
    <x v="0"/>
    <x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5"/>
    <n v="583.29999999999995"/>
    <s v="No"/>
    <n v="0"/>
    <x v="1"/>
  </r>
  <r>
    <s v="3669-WHAFY"/>
    <x v="0"/>
    <x v="0"/>
    <s v="Yes"/>
    <s v="No"/>
    <n v="71"/>
    <s v="Yes"/>
    <s v="Yes"/>
    <x v="1"/>
    <s v="Yes"/>
    <s v="Yes"/>
    <s v="Yes"/>
    <s v="Yes"/>
    <s v="Yes"/>
    <s v="Yes"/>
    <x v="2"/>
    <s v="Yes"/>
    <x v="3"/>
    <n v="115.15"/>
    <n v="8078.1"/>
    <s v="No"/>
    <n v="0"/>
    <x v="3"/>
  </r>
  <r>
    <s v="3055-VTCGS"/>
    <x v="0"/>
    <x v="0"/>
    <s v="No"/>
    <s v="No"/>
    <n v="63"/>
    <s v="Yes"/>
    <s v="No"/>
    <x v="0"/>
    <s v="No"/>
    <s v="No"/>
    <s v="Yes"/>
    <s v="No"/>
    <s v="No"/>
    <s v="Yes"/>
    <x v="1"/>
    <s v="No"/>
    <x v="3"/>
    <n v="58.55"/>
    <n v="3503.5"/>
    <s v="No"/>
    <n v="0"/>
    <x v="3"/>
  </r>
  <r>
    <s v="3144-KMTWZ"/>
    <x v="1"/>
    <x v="0"/>
    <s v="Yes"/>
    <s v="No"/>
    <n v="71"/>
    <s v="Yes"/>
    <s v="Yes"/>
    <x v="1"/>
    <s v="No"/>
    <s v="Yes"/>
    <s v="Yes"/>
    <s v="No"/>
    <s v="No"/>
    <s v="Yes"/>
    <x v="0"/>
    <s v="Yes"/>
    <x v="2"/>
    <n v="93.25"/>
    <n v="6669.45"/>
    <s v="No"/>
    <n v="0"/>
    <x v="3"/>
  </r>
  <r>
    <s v="7279-BUYWN"/>
    <x v="0"/>
    <x v="1"/>
    <s v="No"/>
    <s v="No"/>
    <n v="41"/>
    <s v="Yes"/>
    <s v="Yes"/>
    <x v="1"/>
    <s v="Yes"/>
    <s v="Yes"/>
    <s v="Yes"/>
    <s v="No"/>
    <s v="Yes"/>
    <s v="Yes"/>
    <x v="0"/>
    <s v="Yes"/>
    <x v="0"/>
    <n v="113.2"/>
    <n v="4689.5"/>
    <s v="Yes"/>
    <n v="1"/>
    <x v="1"/>
  </r>
  <r>
    <s v="7156-MHUGY"/>
    <x v="1"/>
    <x v="1"/>
    <s v="No"/>
    <s v="No"/>
    <n v="13"/>
    <s v="Yes"/>
    <s v="No"/>
    <x v="1"/>
    <s v="No"/>
    <s v="No"/>
    <s v="No"/>
    <s v="No"/>
    <s v="Yes"/>
    <s v="Yes"/>
    <x v="0"/>
    <s v="Yes"/>
    <x v="0"/>
    <n v="90.5"/>
    <n v="1201.1500000000001"/>
    <s v="Yes"/>
    <n v="1"/>
    <x v="2"/>
  </r>
  <r>
    <s v="7198-GLXTC"/>
    <x v="1"/>
    <x v="0"/>
    <s v="No"/>
    <s v="No"/>
    <n v="2"/>
    <s v="Yes"/>
    <s v="No"/>
    <x v="1"/>
    <s v="No"/>
    <s v="No"/>
    <s v="No"/>
    <s v="No"/>
    <s v="Yes"/>
    <s v="No"/>
    <x v="0"/>
    <s v="No"/>
    <x v="0"/>
    <n v="79"/>
    <n v="143.65"/>
    <s v="Yes"/>
    <n v="1"/>
    <x v="0"/>
  </r>
  <r>
    <s v="2007-QVGAW"/>
    <x v="0"/>
    <x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350000000000001"/>
    <n v="1292.6500000000001"/>
    <s v="No"/>
    <n v="0"/>
    <x v="3"/>
  </r>
  <r>
    <s v="5207-PLSTK"/>
    <x v="1"/>
    <x v="0"/>
    <s v="Yes"/>
    <s v="Yes"/>
    <n v="1"/>
    <s v="Yes"/>
    <s v="No"/>
    <x v="0"/>
    <s v="Yes"/>
    <s v="No"/>
    <s v="No"/>
    <s v="No"/>
    <s v="No"/>
    <s v="No"/>
    <x v="0"/>
    <s v="Yes"/>
    <x v="1"/>
    <n v="48.75"/>
    <n v="48.75"/>
    <s v="No"/>
    <n v="0"/>
    <x v="0"/>
  </r>
  <r>
    <s v="2307-FYNNL"/>
    <x v="1"/>
    <x v="1"/>
    <s v="No"/>
    <s v="No"/>
    <n v="65"/>
    <s v="Yes"/>
    <s v="Yes"/>
    <x v="1"/>
    <s v="Yes"/>
    <s v="No"/>
    <s v="Yes"/>
    <s v="Yes"/>
    <s v="Yes"/>
    <s v="Yes"/>
    <x v="2"/>
    <s v="Yes"/>
    <x v="0"/>
    <n v="109.05"/>
    <n v="7108.2"/>
    <s v="No"/>
    <n v="0"/>
    <x v="3"/>
  </r>
  <r>
    <s v="5605-XNWEN"/>
    <x v="1"/>
    <x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"/>
    <n v="1802.55"/>
    <s v="No"/>
    <n v="0"/>
    <x v="3"/>
  </r>
  <r>
    <s v="2155-AMQRX"/>
    <x v="0"/>
    <x v="0"/>
    <s v="No"/>
    <s v="No"/>
    <n v="28"/>
    <s v="Yes"/>
    <s v="Yes"/>
    <x v="0"/>
    <s v="No"/>
    <s v="No"/>
    <s v="No"/>
    <s v="Yes"/>
    <s v="No"/>
    <s v="No"/>
    <x v="0"/>
    <s v="Yes"/>
    <x v="3"/>
    <n v="54.9"/>
    <n v="1505.15"/>
    <s v="No"/>
    <n v="0"/>
    <x v="1"/>
  </r>
  <r>
    <s v="6181-AXXYF"/>
    <x v="1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1859.1"/>
    <s v="No"/>
    <n v="0"/>
    <x v="3"/>
  </r>
  <r>
    <s v="5091-HFAZW"/>
    <x v="0"/>
    <x v="0"/>
    <s v="No"/>
    <s v="No"/>
    <n v="2"/>
    <s v="Yes"/>
    <s v="No"/>
    <x v="1"/>
    <s v="Yes"/>
    <s v="Yes"/>
    <s v="No"/>
    <s v="No"/>
    <s v="Yes"/>
    <s v="No"/>
    <x v="0"/>
    <s v="Yes"/>
    <x v="0"/>
    <n v="91.15"/>
    <n v="168.5"/>
    <s v="No"/>
    <n v="0"/>
    <x v="0"/>
  </r>
  <r>
    <s v="0516-VRYBW"/>
    <x v="0"/>
    <x v="0"/>
    <s v="No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390.85"/>
    <s v="Yes"/>
    <n v="1"/>
    <x v="2"/>
  </r>
  <r>
    <s v="2519-LBNQL"/>
    <x v="1"/>
    <x v="1"/>
    <s v="Yes"/>
    <s v="No"/>
    <n v="60"/>
    <s v="Yes"/>
    <s v="Yes"/>
    <x v="1"/>
    <s v="No"/>
    <s v="Yes"/>
    <s v="Yes"/>
    <s v="No"/>
    <s v="Yes"/>
    <s v="Yes"/>
    <x v="1"/>
    <s v="Yes"/>
    <x v="0"/>
    <n v="104.35"/>
    <n v="6339.45"/>
    <s v="No"/>
    <n v="0"/>
    <x v="3"/>
  </r>
  <r>
    <s v="8623-ULFNQ"/>
    <x v="0"/>
    <x v="1"/>
    <s v="No"/>
    <s v="No"/>
    <n v="26"/>
    <s v="Yes"/>
    <s v="Yes"/>
    <x v="0"/>
    <s v="No"/>
    <s v="No"/>
    <s v="No"/>
    <s v="Yes"/>
    <s v="No"/>
    <s v="Yes"/>
    <x v="0"/>
    <s v="Yes"/>
    <x v="0"/>
    <n v="66.05"/>
    <n v="1652.4"/>
    <s v="No"/>
    <n v="0"/>
    <x v="1"/>
  </r>
  <r>
    <s v="8380-PEFPE"/>
    <x v="1"/>
    <x v="0"/>
    <s v="No"/>
    <s v="Yes"/>
    <n v="1"/>
    <s v="Yes"/>
    <s v="No"/>
    <x v="1"/>
    <s v="No"/>
    <s v="No"/>
    <s v="No"/>
    <s v="No"/>
    <s v="No"/>
    <s v="No"/>
    <x v="0"/>
    <s v="Yes"/>
    <x v="0"/>
    <n v="71.650000000000006"/>
    <n v="71.650000000000006"/>
    <s v="Yes"/>
    <n v="1"/>
    <x v="0"/>
  </r>
  <r>
    <s v="5687-DKDTV"/>
    <x v="0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7.5"/>
    <s v="Yes"/>
    <n v="1"/>
    <x v="0"/>
  </r>
  <r>
    <s v="1568-LJSZU"/>
    <x v="1"/>
    <x v="0"/>
    <s v="Yes"/>
    <s v="Yes"/>
    <n v="68"/>
    <s v="Yes"/>
    <s v="Yes"/>
    <x v="0"/>
    <s v="Yes"/>
    <s v="Yes"/>
    <s v="Yes"/>
    <s v="Yes"/>
    <s v="Yes"/>
    <s v="Yes"/>
    <x v="2"/>
    <s v="Yes"/>
    <x v="3"/>
    <n v="92.2"/>
    <n v="6392.85"/>
    <s v="No"/>
    <n v="0"/>
    <x v="3"/>
  </r>
  <r>
    <s v="7530-HDYDS"/>
    <x v="0"/>
    <x v="0"/>
    <s v="No"/>
    <s v="No"/>
    <n v="38"/>
    <s v="Yes"/>
    <s v="No"/>
    <x v="1"/>
    <s v="No"/>
    <s v="Yes"/>
    <s v="Yes"/>
    <s v="Yes"/>
    <s v="No"/>
    <s v="No"/>
    <x v="0"/>
    <s v="Yes"/>
    <x v="3"/>
    <n v="84.25"/>
    <n v="3264.5"/>
    <s v="Yes"/>
    <n v="1"/>
    <x v="1"/>
  </r>
  <r>
    <s v="7789-HKSBS"/>
    <x v="0"/>
    <x v="1"/>
    <s v="Yes"/>
    <s v="No"/>
    <n v="42"/>
    <s v="Yes"/>
    <s v="Yes"/>
    <x v="1"/>
    <s v="Yes"/>
    <s v="No"/>
    <s v="Yes"/>
    <s v="No"/>
    <s v="Yes"/>
    <s v="Yes"/>
    <x v="1"/>
    <s v="Yes"/>
    <x v="2"/>
    <n v="105.2"/>
    <n v="4599.1499999999996"/>
    <s v="No"/>
    <n v="0"/>
    <x v="1"/>
  </r>
  <r>
    <s v="7416-CKTEP"/>
    <x v="0"/>
    <x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134.25"/>
    <s v="No"/>
    <n v="0"/>
    <x v="3"/>
  </r>
  <r>
    <s v="2586-CWXVV"/>
    <x v="1"/>
    <x v="0"/>
    <s v="Yes"/>
    <s v="No"/>
    <n v="54"/>
    <s v="No"/>
    <s v="No phone service"/>
    <x v="0"/>
    <s v="No"/>
    <s v="Yes"/>
    <s v="No"/>
    <s v="No"/>
    <s v="No"/>
    <s v="No"/>
    <x v="0"/>
    <s v="No"/>
    <x v="0"/>
    <n v="30.4"/>
    <n v="1621.35"/>
    <s v="No"/>
    <n v="0"/>
    <x v="3"/>
  </r>
  <r>
    <s v="3096-IZETN"/>
    <x v="0"/>
    <x v="0"/>
    <s v="No"/>
    <s v="No"/>
    <n v="12"/>
    <s v="Yes"/>
    <s v="No"/>
    <x v="1"/>
    <s v="No"/>
    <s v="No"/>
    <s v="No"/>
    <s v="No"/>
    <s v="No"/>
    <s v="Yes"/>
    <x v="0"/>
    <s v="No"/>
    <x v="2"/>
    <n v="78.099999999999994"/>
    <n v="947.3"/>
    <s v="Yes"/>
    <n v="1"/>
    <x v="0"/>
  </r>
  <r>
    <s v="2348-KCJLT"/>
    <x v="0"/>
    <x v="0"/>
    <s v="Yes"/>
    <s v="No"/>
    <n v="44"/>
    <s v="Yes"/>
    <s v="No"/>
    <x v="0"/>
    <s v="Yes"/>
    <s v="Yes"/>
    <s v="Yes"/>
    <s v="No"/>
    <s v="No"/>
    <s v="No"/>
    <x v="1"/>
    <s v="Yes"/>
    <x v="1"/>
    <n v="61.5"/>
    <n v="2722.2"/>
    <s v="No"/>
    <n v="0"/>
    <x v="1"/>
  </r>
  <r>
    <s v="8401-EMUWF"/>
    <x v="1"/>
    <x v="0"/>
    <s v="Yes"/>
    <s v="Yes"/>
    <n v="42"/>
    <s v="Yes"/>
    <s v="Yes"/>
    <x v="0"/>
    <s v="Yes"/>
    <s v="Yes"/>
    <s v="No"/>
    <s v="No"/>
    <s v="Yes"/>
    <s v="No"/>
    <x v="0"/>
    <s v="Yes"/>
    <x v="2"/>
    <n v="69.400000000000006"/>
    <n v="3058.3"/>
    <s v="No"/>
    <n v="0"/>
    <x v="1"/>
  </r>
  <r>
    <s v="4193-IBKSW"/>
    <x v="1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769.6"/>
    <s v="No"/>
    <n v="0"/>
    <x v="3"/>
  </r>
  <r>
    <s v="5377-NDTOU"/>
    <x v="0"/>
    <x v="0"/>
    <s v="Yes"/>
    <s v="Yes"/>
    <n v="71"/>
    <s v="Yes"/>
    <s v="Yes"/>
    <x v="0"/>
    <s v="Yes"/>
    <s v="Yes"/>
    <s v="Yes"/>
    <s v="Yes"/>
    <s v="Yes"/>
    <s v="Yes"/>
    <x v="2"/>
    <s v="No"/>
    <x v="1"/>
    <n v="91.05"/>
    <n v="6293.75"/>
    <s v="No"/>
    <n v="0"/>
    <x v="3"/>
  </r>
  <r>
    <s v="5922-ABDVO"/>
    <x v="0"/>
    <x v="0"/>
    <s v="Yes"/>
    <s v="No"/>
    <n v="19"/>
    <s v="Yes"/>
    <s v="Yes"/>
    <x v="1"/>
    <s v="No"/>
    <s v="No"/>
    <s v="Yes"/>
    <s v="No"/>
    <s v="No"/>
    <s v="Yes"/>
    <x v="0"/>
    <s v="No"/>
    <x v="1"/>
    <n v="89.65"/>
    <n v="1761.05"/>
    <s v="Yes"/>
    <n v="1"/>
    <x v="2"/>
  </r>
  <r>
    <s v="2474-LCNUE"/>
    <x v="0"/>
    <x v="0"/>
    <s v="Yes"/>
    <s v="No"/>
    <n v="23"/>
    <s v="Yes"/>
    <s v="Yes"/>
    <x v="0"/>
    <s v="No"/>
    <s v="No"/>
    <s v="No"/>
    <s v="Yes"/>
    <s v="Yes"/>
    <s v="Yes"/>
    <x v="0"/>
    <s v="Yes"/>
    <x v="3"/>
    <n v="73.650000000000006"/>
    <n v="1642.75"/>
    <s v="No"/>
    <n v="0"/>
    <x v="2"/>
  </r>
  <r>
    <s v="0839-QNXME"/>
    <x v="0"/>
    <x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578.5"/>
    <s v="No"/>
    <n v="0"/>
    <x v="1"/>
  </r>
  <r>
    <s v="3506-OVLKD"/>
    <x v="1"/>
    <x v="0"/>
    <s v="No"/>
    <s v="No"/>
    <n v="3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6.2"/>
    <n v="954.9"/>
    <s v="No"/>
    <n v="0"/>
    <x v="1"/>
  </r>
  <r>
    <s v="9172-ANCRX"/>
    <x v="0"/>
    <x v="0"/>
    <s v="No"/>
    <s v="No"/>
    <n v="10"/>
    <s v="Yes"/>
    <s v="Yes"/>
    <x v="1"/>
    <s v="Yes"/>
    <s v="No"/>
    <s v="No"/>
    <s v="No"/>
    <s v="Yes"/>
    <s v="Yes"/>
    <x v="0"/>
    <s v="Yes"/>
    <x v="0"/>
    <n v="98.7"/>
    <n v="973.25"/>
    <s v="Yes"/>
    <n v="1"/>
    <x v="0"/>
  </r>
  <r>
    <s v="6650-VJONK"/>
    <x v="1"/>
    <x v="0"/>
    <s v="No"/>
    <s v="No"/>
    <n v="1"/>
    <s v="Yes"/>
    <s v="No"/>
    <x v="0"/>
    <s v="No"/>
    <s v="No"/>
    <s v="No"/>
    <s v="No"/>
    <s v="No"/>
    <s v="No"/>
    <x v="0"/>
    <s v="Yes"/>
    <x v="2"/>
    <n v="43.85"/>
    <n v="43.85"/>
    <s v="No"/>
    <n v="0"/>
    <x v="0"/>
  </r>
  <r>
    <s v="2178-PMGCJ"/>
    <x v="1"/>
    <x v="0"/>
    <s v="No"/>
    <s v="No"/>
    <n v="22"/>
    <s v="Yes"/>
    <s v="No"/>
    <x v="1"/>
    <s v="No"/>
    <s v="No"/>
    <s v="No"/>
    <s v="No"/>
    <s v="No"/>
    <s v="No"/>
    <x v="0"/>
    <s v="Yes"/>
    <x v="1"/>
    <n v="69.7"/>
    <n v="1490.4"/>
    <s v="No"/>
    <n v="0"/>
    <x v="2"/>
  </r>
  <r>
    <s v="7492-TAFJD"/>
    <x v="1"/>
    <x v="0"/>
    <s v="Yes"/>
    <s v="Yes"/>
    <n v="7"/>
    <s v="No"/>
    <s v="No phone service"/>
    <x v="0"/>
    <s v="Yes"/>
    <s v="Yes"/>
    <s v="Yes"/>
    <s v="No"/>
    <s v="No"/>
    <s v="No"/>
    <x v="2"/>
    <s v="No"/>
    <x v="1"/>
    <n v="38.549999999999997"/>
    <n v="280"/>
    <s v="No"/>
    <n v="0"/>
    <x v="0"/>
  </r>
  <r>
    <s v="2773-MADBQ"/>
    <x v="0"/>
    <x v="0"/>
    <s v="No"/>
    <s v="No"/>
    <n v="36"/>
    <s v="No"/>
    <s v="No phone service"/>
    <x v="0"/>
    <s v="Yes"/>
    <s v="Yes"/>
    <s v="Yes"/>
    <s v="Yes"/>
    <s v="No"/>
    <s v="Yes"/>
    <x v="2"/>
    <s v="Yes"/>
    <x v="1"/>
    <n v="53.1"/>
    <n v="1901.25"/>
    <s v="No"/>
    <n v="0"/>
    <x v="1"/>
  </r>
  <r>
    <s v="6016-LVTJQ"/>
    <x v="0"/>
    <x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716.4"/>
    <s v="No"/>
    <n v="0"/>
    <x v="1"/>
  </r>
  <r>
    <s v="7860-KSUGX"/>
    <x v="1"/>
    <x v="0"/>
    <s v="Yes"/>
    <s v="Yes"/>
    <n v="72"/>
    <s v="Yes"/>
    <s v="Yes"/>
    <x v="0"/>
    <s v="Yes"/>
    <s v="Yes"/>
    <s v="Yes"/>
    <s v="No"/>
    <s v="No"/>
    <s v="No"/>
    <x v="2"/>
    <s v="No"/>
    <x v="3"/>
    <n v="64.45"/>
    <n v="4720"/>
    <s v="No"/>
    <n v="0"/>
    <x v="3"/>
  </r>
  <r>
    <s v="8966-KZXXA"/>
    <x v="1"/>
    <x v="0"/>
    <s v="Yes"/>
    <s v="Yes"/>
    <n v="3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930.95"/>
    <s v="No"/>
    <n v="0"/>
    <x v="1"/>
  </r>
  <r>
    <s v="6910-HADCM"/>
    <x v="0"/>
    <x v="0"/>
    <s v="No"/>
    <s v="No"/>
    <n v="1"/>
    <s v="Yes"/>
    <s v="No"/>
    <x v="1"/>
    <s v="No"/>
    <s v="No"/>
    <s v="Yes"/>
    <s v="No"/>
    <s v="No"/>
    <s v="No"/>
    <x v="0"/>
    <s v="No"/>
    <x v="0"/>
    <n v="76.349999999999994"/>
    <n v="76.349999999999994"/>
    <s v="Yes"/>
    <n v="1"/>
    <x v="0"/>
  </r>
  <r>
    <s v="4816-LXZYW"/>
    <x v="0"/>
    <x v="0"/>
    <s v="No"/>
    <s v="No"/>
    <n v="23"/>
    <s v="Yes"/>
    <s v="Yes"/>
    <x v="1"/>
    <s v="No"/>
    <s v="Yes"/>
    <s v="No"/>
    <s v="No"/>
    <s v="No"/>
    <s v="No"/>
    <x v="0"/>
    <s v="Yes"/>
    <x v="0"/>
    <n v="79.150000000000006"/>
    <n v="1676.95"/>
    <s v="Yes"/>
    <n v="1"/>
    <x v="2"/>
  </r>
  <r>
    <s v="9606-PBKBQ"/>
    <x v="1"/>
    <x v="1"/>
    <s v="Yes"/>
    <s v="No"/>
    <n v="32"/>
    <s v="Yes"/>
    <s v="Yes"/>
    <x v="1"/>
    <s v="No"/>
    <s v="No"/>
    <s v="No"/>
    <s v="No"/>
    <s v="No"/>
    <s v="Yes"/>
    <x v="0"/>
    <s v="Yes"/>
    <x v="0"/>
    <n v="85"/>
    <n v="2642.05"/>
    <s v="Yes"/>
    <n v="1"/>
    <x v="1"/>
  </r>
  <r>
    <s v="5149-QYTTU"/>
    <x v="0"/>
    <x v="0"/>
    <s v="Yes"/>
    <s v="Yes"/>
    <n v="71"/>
    <s v="Yes"/>
    <s v="Yes"/>
    <x v="1"/>
    <s v="Yes"/>
    <s v="Yes"/>
    <s v="Yes"/>
    <s v="Yes"/>
    <s v="No"/>
    <s v="No"/>
    <x v="1"/>
    <s v="Yes"/>
    <x v="3"/>
    <n v="95.15"/>
    <n v="6770.85"/>
    <s v="No"/>
    <n v="0"/>
    <x v="3"/>
  </r>
  <r>
    <s v="2070-XYMFH"/>
    <x v="0"/>
    <x v="1"/>
    <s v="No"/>
    <s v="No"/>
    <n v="23"/>
    <s v="Yes"/>
    <s v="Yes"/>
    <x v="1"/>
    <s v="No"/>
    <s v="No"/>
    <s v="Yes"/>
    <s v="No"/>
    <s v="No"/>
    <s v="No"/>
    <x v="0"/>
    <s v="Yes"/>
    <x v="1"/>
    <n v="79.349999999999994"/>
    <n v="1835.3"/>
    <s v="No"/>
    <n v="0"/>
    <x v="2"/>
  </r>
  <r>
    <s v="2085-BOJKI"/>
    <x v="1"/>
    <x v="0"/>
    <s v="Yes"/>
    <s v="No"/>
    <n v="17"/>
    <s v="Yes"/>
    <s v="No"/>
    <x v="1"/>
    <s v="No"/>
    <s v="No"/>
    <s v="Yes"/>
    <s v="No"/>
    <s v="Yes"/>
    <s v="Yes"/>
    <x v="1"/>
    <s v="Yes"/>
    <x v="2"/>
    <n v="96.65"/>
    <n v="1588.25"/>
    <s v="No"/>
    <n v="0"/>
    <x v="2"/>
  </r>
  <r>
    <s v="0817-HSUSE"/>
    <x v="1"/>
    <x v="0"/>
    <s v="No"/>
    <s v="No"/>
    <n v="1"/>
    <s v="Yes"/>
    <s v="No"/>
    <x v="0"/>
    <s v="No"/>
    <s v="No"/>
    <s v="Yes"/>
    <s v="Yes"/>
    <s v="Yes"/>
    <s v="Yes"/>
    <x v="0"/>
    <s v="Yes"/>
    <x v="0"/>
    <n v="75.5"/>
    <n v="75.5"/>
    <s v="No"/>
    <n v="0"/>
    <x v="0"/>
  </r>
  <r>
    <s v="5442-PPTJY"/>
    <x v="1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258.35000000000002"/>
    <s v="No"/>
    <n v="0"/>
    <x v="0"/>
  </r>
  <r>
    <s v="1927-QEWMY"/>
    <x v="0"/>
    <x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502.25"/>
    <s v="No"/>
    <n v="0"/>
    <x v="3"/>
  </r>
  <r>
    <s v="1663-MHLHE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s v="No"/>
    <n v="0"/>
    <x v="0"/>
  </r>
  <r>
    <s v="5663-QBGIS"/>
    <x v="1"/>
    <x v="1"/>
    <s v="Yes"/>
    <s v="No"/>
    <n v="72"/>
    <s v="Yes"/>
    <s v="Yes"/>
    <x v="1"/>
    <s v="No"/>
    <s v="Yes"/>
    <s v="No"/>
    <s v="No"/>
    <s v="Yes"/>
    <s v="Yes"/>
    <x v="2"/>
    <s v="No"/>
    <x v="2"/>
    <n v="98.35"/>
    <n v="6929.4"/>
    <s v="No"/>
    <n v="0"/>
    <x v="3"/>
  </r>
  <r>
    <s v="4450-MDZFX"/>
    <x v="1"/>
    <x v="0"/>
    <s v="Yes"/>
    <s v="Yes"/>
    <n v="60"/>
    <s v="Yes"/>
    <s v="Yes"/>
    <x v="1"/>
    <s v="No"/>
    <s v="No"/>
    <s v="No"/>
    <s v="No"/>
    <s v="No"/>
    <s v="No"/>
    <x v="0"/>
    <s v="No"/>
    <x v="2"/>
    <n v="74.349999999999994"/>
    <n v="4453.3"/>
    <s v="No"/>
    <n v="0"/>
    <x v="3"/>
  </r>
  <r>
    <s v="6701-DHKWQ"/>
    <x v="0"/>
    <x v="0"/>
    <s v="Yes"/>
    <s v="Yes"/>
    <n v="61"/>
    <s v="No"/>
    <s v="No phone service"/>
    <x v="0"/>
    <s v="No"/>
    <s v="Yes"/>
    <s v="Yes"/>
    <s v="Yes"/>
    <s v="Yes"/>
    <s v="No"/>
    <x v="2"/>
    <s v="No"/>
    <x v="3"/>
    <n v="51.35"/>
    <n v="3244.4"/>
    <s v="No"/>
    <n v="0"/>
    <x v="3"/>
  </r>
  <r>
    <s v="7554-AKDQF"/>
    <x v="0"/>
    <x v="0"/>
    <s v="Yes"/>
    <s v="No"/>
    <n v="6"/>
    <s v="Yes"/>
    <s v="No"/>
    <x v="0"/>
    <s v="No"/>
    <s v="No"/>
    <s v="No"/>
    <s v="No"/>
    <s v="No"/>
    <s v="No"/>
    <x v="0"/>
    <s v="No"/>
    <x v="1"/>
    <n v="45.65"/>
    <n v="323.45"/>
    <s v="No"/>
    <n v="0"/>
    <x v="0"/>
  </r>
  <r>
    <s v="3536-IQCTX"/>
    <x v="1"/>
    <x v="1"/>
    <s v="Yes"/>
    <s v="No"/>
    <n v="32"/>
    <s v="Yes"/>
    <s v="Yes"/>
    <x v="1"/>
    <s v="No"/>
    <s v="No"/>
    <s v="No"/>
    <s v="No"/>
    <s v="No"/>
    <s v="Yes"/>
    <x v="0"/>
    <s v="No"/>
    <x v="0"/>
    <n v="85.3"/>
    <n v="2661.1"/>
    <s v="Yes"/>
    <n v="1"/>
    <x v="1"/>
  </r>
  <r>
    <s v="4911-BANWH"/>
    <x v="0"/>
    <x v="0"/>
    <s v="No"/>
    <s v="Yes"/>
    <n v="31"/>
    <s v="Yes"/>
    <s v="Yes"/>
    <x v="1"/>
    <s v="No"/>
    <s v="No"/>
    <s v="No"/>
    <s v="No"/>
    <s v="Yes"/>
    <s v="No"/>
    <x v="0"/>
    <s v="Yes"/>
    <x v="3"/>
    <n v="86.55"/>
    <n v="2697.4"/>
    <s v="Yes"/>
    <n v="1"/>
    <x v="1"/>
  </r>
  <r>
    <s v="8496-EJAUI"/>
    <x v="1"/>
    <x v="0"/>
    <s v="No"/>
    <s v="No"/>
    <n v="19"/>
    <s v="Yes"/>
    <s v="No"/>
    <x v="1"/>
    <s v="No"/>
    <s v="Yes"/>
    <s v="No"/>
    <s v="No"/>
    <s v="No"/>
    <s v="No"/>
    <x v="0"/>
    <s v="Yes"/>
    <x v="3"/>
    <n v="73.849999999999994"/>
    <n v="1424.5"/>
    <s v="Yes"/>
    <n v="1"/>
    <x v="2"/>
  </r>
  <r>
    <s v="0794-YVSGE"/>
    <x v="1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1401.15"/>
    <s v="No"/>
    <n v="0"/>
    <x v="3"/>
  </r>
  <r>
    <s v="5423-BHIXO"/>
    <x v="0"/>
    <x v="0"/>
    <s v="No"/>
    <s v="No"/>
    <n v="32"/>
    <s v="Yes"/>
    <s v="Yes"/>
    <x v="0"/>
    <s v="No"/>
    <s v="Yes"/>
    <s v="No"/>
    <s v="No"/>
    <s v="No"/>
    <s v="No"/>
    <x v="0"/>
    <s v="Yes"/>
    <x v="0"/>
    <n v="54.2"/>
    <n v="1739.6"/>
    <s v="No"/>
    <n v="0"/>
    <x v="1"/>
  </r>
  <r>
    <s v="6908-VVYHM"/>
    <x v="1"/>
    <x v="0"/>
    <s v="Yes"/>
    <s v="No"/>
    <n v="65"/>
    <s v="Yes"/>
    <s v="Yes"/>
    <x v="1"/>
    <s v="No"/>
    <s v="Yes"/>
    <s v="No"/>
    <s v="No"/>
    <s v="No"/>
    <s v="Yes"/>
    <x v="0"/>
    <s v="Yes"/>
    <x v="0"/>
    <n v="90.65"/>
    <n v="5931"/>
    <s v="No"/>
    <n v="0"/>
    <x v="3"/>
  </r>
  <r>
    <s v="2959-EEXWB"/>
    <x v="0"/>
    <x v="0"/>
    <s v="Yes"/>
    <s v="Yes"/>
    <n v="45"/>
    <s v="No"/>
    <s v="No phone service"/>
    <x v="0"/>
    <s v="Yes"/>
    <s v="No"/>
    <s v="No"/>
    <s v="No"/>
    <s v="Yes"/>
    <s v="Yes"/>
    <x v="0"/>
    <s v="Yes"/>
    <x v="2"/>
    <n v="50.9"/>
    <n v="2333.85"/>
    <s v="No"/>
    <n v="0"/>
    <x v="1"/>
  </r>
  <r>
    <s v="1839-UMACK"/>
    <x v="1"/>
    <x v="0"/>
    <s v="No"/>
    <s v="No"/>
    <n v="4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05"/>
    <n v="949.85"/>
    <s v="No"/>
    <n v="0"/>
    <x v="1"/>
  </r>
  <r>
    <s v="3030-YDNRM"/>
    <x v="1"/>
    <x v="0"/>
    <s v="No"/>
    <s v="No"/>
    <n v="8"/>
    <s v="Yes"/>
    <s v="Yes"/>
    <x v="1"/>
    <s v="No"/>
    <s v="No"/>
    <s v="No"/>
    <s v="No"/>
    <s v="No"/>
    <s v="No"/>
    <x v="0"/>
    <s v="Yes"/>
    <x v="0"/>
    <n v="74.849999999999994"/>
    <n v="572.45000000000005"/>
    <s v="No"/>
    <n v="0"/>
    <x v="0"/>
  </r>
  <r>
    <s v="7321-KKSDU"/>
    <x v="1"/>
    <x v="0"/>
    <s v="No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696.8"/>
    <s v="No"/>
    <n v="0"/>
    <x v="1"/>
  </r>
  <r>
    <s v="3402-XRIUO"/>
    <x v="0"/>
    <x v="1"/>
    <s v="Yes"/>
    <s v="No"/>
    <n v="22"/>
    <s v="Yes"/>
    <s v="Yes"/>
    <x v="0"/>
    <s v="Yes"/>
    <s v="Yes"/>
    <s v="No"/>
    <s v="Yes"/>
    <s v="No"/>
    <s v="No"/>
    <x v="0"/>
    <s v="Yes"/>
    <x v="1"/>
    <n v="63.55"/>
    <n v="1381.8"/>
    <s v="No"/>
    <n v="0"/>
    <x v="2"/>
  </r>
  <r>
    <s v="3132-TVFDZ"/>
    <x v="1"/>
    <x v="1"/>
    <s v="Yes"/>
    <s v="No"/>
    <n v="57"/>
    <s v="No"/>
    <s v="No phone service"/>
    <x v="0"/>
    <s v="No"/>
    <s v="No"/>
    <s v="No"/>
    <s v="No"/>
    <s v="Yes"/>
    <s v="Yes"/>
    <x v="0"/>
    <s v="Yes"/>
    <x v="0"/>
    <n v="44.85"/>
    <n v="2572.9499999999998"/>
    <s v="Yes"/>
    <n v="1"/>
    <x v="3"/>
  </r>
  <r>
    <s v="8286-AFUYI"/>
    <x v="1"/>
    <x v="0"/>
    <s v="No"/>
    <s v="No"/>
    <n v="1"/>
    <s v="Yes"/>
    <s v="No"/>
    <x v="0"/>
    <s v="Yes"/>
    <s v="No"/>
    <s v="No"/>
    <s v="No"/>
    <s v="No"/>
    <s v="No"/>
    <x v="0"/>
    <s v="No"/>
    <x v="0"/>
    <n v="47.95"/>
    <n v="47.95"/>
    <s v="No"/>
    <n v="0"/>
    <x v="0"/>
  </r>
  <r>
    <s v="8080-DDEMJ"/>
    <x v="1"/>
    <x v="1"/>
    <s v="No"/>
    <s v="No"/>
    <n v="1"/>
    <s v="Yes"/>
    <s v="No"/>
    <x v="0"/>
    <s v="No"/>
    <s v="No"/>
    <s v="No"/>
    <s v="No"/>
    <s v="No"/>
    <s v="No"/>
    <x v="0"/>
    <s v="No"/>
    <x v="0"/>
    <n v="45.1"/>
    <n v="45.1"/>
    <s v="Yes"/>
    <n v="1"/>
    <x v="0"/>
  </r>
  <r>
    <s v="8356-WUAOJ"/>
    <x v="0"/>
    <x v="0"/>
    <s v="Yes"/>
    <s v="No"/>
    <n v="1"/>
    <s v="Yes"/>
    <s v="No"/>
    <x v="0"/>
    <s v="No"/>
    <s v="No"/>
    <s v="No"/>
    <s v="No"/>
    <s v="No"/>
    <s v="No"/>
    <x v="0"/>
    <s v="Yes"/>
    <x v="0"/>
    <n v="45"/>
    <n v="45"/>
    <s v="No"/>
    <n v="0"/>
    <x v="0"/>
  </r>
  <r>
    <s v="6365-MTGZX"/>
    <x v="1"/>
    <x v="0"/>
    <s v="No"/>
    <s v="No"/>
    <n v="24"/>
    <s v="Yes"/>
    <s v="No"/>
    <x v="1"/>
    <s v="No"/>
    <s v="No"/>
    <s v="No"/>
    <s v="Yes"/>
    <s v="Yes"/>
    <s v="Yes"/>
    <x v="0"/>
    <s v="Yes"/>
    <x v="0"/>
    <n v="96"/>
    <n v="2122.4499999999998"/>
    <s v="Yes"/>
    <n v="1"/>
    <x v="2"/>
  </r>
  <r>
    <s v="1349-WXNGG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05"/>
    <n v="20.05"/>
    <s v="Yes"/>
    <n v="1"/>
    <x v="0"/>
  </r>
  <r>
    <s v="8058-DMYRU"/>
    <x v="1"/>
    <x v="1"/>
    <s v="No"/>
    <s v="No"/>
    <n v="54"/>
    <s v="Yes"/>
    <s v="Yes"/>
    <x v="1"/>
    <s v="No"/>
    <s v="Yes"/>
    <s v="No"/>
    <s v="No"/>
    <s v="No"/>
    <s v="Yes"/>
    <x v="0"/>
    <s v="Yes"/>
    <x v="0"/>
    <n v="90.05"/>
    <n v="4931.8"/>
    <s v="No"/>
    <n v="0"/>
    <x v="3"/>
  </r>
  <r>
    <s v="9350-ZXYJC"/>
    <x v="0"/>
    <x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16.95"/>
    <s v="No"/>
    <n v="0"/>
    <x v="0"/>
  </r>
  <r>
    <s v="6990-YNRIO"/>
    <x v="1"/>
    <x v="0"/>
    <s v="Yes"/>
    <s v="Yes"/>
    <n v="65"/>
    <s v="Yes"/>
    <s v="Yes"/>
    <x v="1"/>
    <s v="Yes"/>
    <s v="No"/>
    <s v="Yes"/>
    <s v="Yes"/>
    <s v="Yes"/>
    <s v="Yes"/>
    <x v="2"/>
    <s v="No"/>
    <x v="2"/>
    <n v="108.65"/>
    <n v="6937.95"/>
    <s v="Yes"/>
    <n v="1"/>
    <x v="3"/>
  </r>
  <r>
    <s v="8958-JPTRR"/>
    <x v="0"/>
    <x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3"/>
    <n v="1261.7"/>
    <s v="No"/>
    <n v="0"/>
    <x v="3"/>
  </r>
  <r>
    <s v="6959-GQEGV"/>
    <x v="1"/>
    <x v="0"/>
    <s v="No"/>
    <s v="No"/>
    <n v="45"/>
    <s v="Yes"/>
    <s v="No"/>
    <x v="0"/>
    <s v="Yes"/>
    <s v="No"/>
    <s v="Yes"/>
    <s v="No"/>
    <s v="Yes"/>
    <s v="Yes"/>
    <x v="0"/>
    <s v="Yes"/>
    <x v="0"/>
    <n v="75.95"/>
    <n v="3273.8"/>
    <s v="No"/>
    <n v="0"/>
    <x v="1"/>
  </r>
  <r>
    <s v="3173-WSSUE"/>
    <x v="0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415.85"/>
    <s v="No"/>
    <n v="0"/>
    <x v="3"/>
  </r>
  <r>
    <s v="1265-HVPZB"/>
    <x v="1"/>
    <x v="0"/>
    <s v="Yes"/>
    <s v="No"/>
    <n v="59"/>
    <s v="Yes"/>
    <s v="No"/>
    <x v="0"/>
    <s v="Yes"/>
    <s v="Yes"/>
    <s v="Yes"/>
    <s v="No"/>
    <s v="Yes"/>
    <s v="No"/>
    <x v="1"/>
    <s v="No"/>
    <x v="3"/>
    <n v="66.400000000000006"/>
    <n v="3958.2"/>
    <s v="No"/>
    <n v="0"/>
    <x v="3"/>
  </r>
  <r>
    <s v="4115-UMJFQ"/>
    <x v="1"/>
    <x v="0"/>
    <s v="No"/>
    <s v="No"/>
    <n v="69"/>
    <s v="No"/>
    <s v="No phone service"/>
    <x v="0"/>
    <s v="No"/>
    <s v="Yes"/>
    <s v="Yes"/>
    <s v="No"/>
    <s v="No"/>
    <s v="No"/>
    <x v="1"/>
    <s v="Yes"/>
    <x v="2"/>
    <n v="35.75"/>
    <n v="2492.25"/>
    <s v="No"/>
    <n v="0"/>
    <x v="3"/>
  </r>
  <r>
    <s v="7369-TRPFD"/>
    <x v="1"/>
    <x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279.2"/>
    <s v="No"/>
    <n v="0"/>
    <x v="2"/>
  </r>
  <r>
    <s v="1098-KFQEC"/>
    <x v="0"/>
    <x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83"/>
    <s v="No"/>
    <n v="0"/>
    <x v="3"/>
  </r>
  <r>
    <s v="7190-XHTWJ"/>
    <x v="0"/>
    <x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755.5"/>
    <s v="No"/>
    <n v="0"/>
    <x v="1"/>
  </r>
  <r>
    <s v="0621-TWIEM"/>
    <x v="1"/>
    <x v="0"/>
    <s v="No"/>
    <s v="No"/>
    <n v="10"/>
    <s v="Yes"/>
    <s v="No"/>
    <x v="0"/>
    <s v="No"/>
    <s v="No"/>
    <s v="No"/>
    <s v="No"/>
    <s v="No"/>
    <s v="No"/>
    <x v="0"/>
    <s v="Yes"/>
    <x v="0"/>
    <n v="45.55"/>
    <n v="402.6"/>
    <s v="Yes"/>
    <n v="1"/>
    <x v="0"/>
  </r>
  <r>
    <s v="3537-RYBHH"/>
    <x v="0"/>
    <x v="1"/>
    <s v="Yes"/>
    <s v="No"/>
    <n v="47"/>
    <s v="Yes"/>
    <s v="Yes"/>
    <x v="0"/>
    <s v="Yes"/>
    <s v="Yes"/>
    <s v="Yes"/>
    <s v="No"/>
    <s v="No"/>
    <s v="No"/>
    <x v="0"/>
    <s v="Yes"/>
    <x v="3"/>
    <n v="67.45"/>
    <n v="3252"/>
    <s v="No"/>
    <n v="0"/>
    <x v="1"/>
  </r>
  <r>
    <s v="2485-ITVKB"/>
    <x v="0"/>
    <x v="0"/>
    <s v="Yes"/>
    <s v="No"/>
    <n v="2"/>
    <s v="No"/>
    <s v="No phone service"/>
    <x v="0"/>
    <s v="No"/>
    <s v="No"/>
    <s v="No"/>
    <s v="No"/>
    <s v="No"/>
    <s v="Yes"/>
    <x v="0"/>
    <s v="Yes"/>
    <x v="0"/>
    <n v="35.1"/>
    <n v="68.75"/>
    <s v="Yes"/>
    <n v="1"/>
    <x v="0"/>
  </r>
  <r>
    <s v="3669-OYSJI"/>
    <x v="1"/>
    <x v="0"/>
    <s v="No"/>
    <s v="No"/>
    <n v="1"/>
    <s v="Yes"/>
    <s v="No"/>
    <x v="0"/>
    <s v="No"/>
    <s v="No"/>
    <s v="No"/>
    <s v="No"/>
    <s v="No"/>
    <s v="No"/>
    <x v="0"/>
    <s v="No"/>
    <x v="3"/>
    <n v="46.2"/>
    <n v="46.2"/>
    <s v="Yes"/>
    <n v="1"/>
    <x v="0"/>
  </r>
  <r>
    <s v="1612-EOHDH"/>
    <x v="0"/>
    <x v="0"/>
    <s v="No"/>
    <s v="No"/>
    <n v="1"/>
    <s v="Yes"/>
    <s v="No"/>
    <x v="0"/>
    <s v="No"/>
    <s v="No"/>
    <s v="No"/>
    <s v="No"/>
    <s v="No"/>
    <s v="No"/>
    <x v="0"/>
    <s v="No"/>
    <x v="0"/>
    <n v="45.15"/>
    <n v="45.15"/>
    <s v="Yes"/>
    <n v="1"/>
    <x v="0"/>
  </r>
  <r>
    <s v="6702-OHFWR"/>
    <x v="1"/>
    <x v="1"/>
    <s v="No"/>
    <s v="No"/>
    <n v="1"/>
    <s v="No"/>
    <s v="No phone service"/>
    <x v="0"/>
    <s v="No"/>
    <s v="Yes"/>
    <s v="Yes"/>
    <s v="No"/>
    <s v="No"/>
    <s v="Yes"/>
    <x v="0"/>
    <s v="Yes"/>
    <x v="0"/>
    <n v="43.3"/>
    <n v="43.3"/>
    <s v="Yes"/>
    <n v="1"/>
    <x v="0"/>
  </r>
  <r>
    <s v="5296-BFCYD"/>
    <x v="1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100000000000001"/>
    <n v="936.85"/>
    <s v="No"/>
    <n v="0"/>
    <x v="1"/>
  </r>
  <r>
    <s v="4510-PYUSH"/>
    <x v="0"/>
    <x v="1"/>
    <s v="No"/>
    <s v="No"/>
    <n v="38"/>
    <s v="Yes"/>
    <s v="No"/>
    <x v="0"/>
    <s v="Yes"/>
    <s v="Yes"/>
    <s v="No"/>
    <s v="No"/>
    <s v="No"/>
    <s v="No"/>
    <x v="0"/>
    <s v="Yes"/>
    <x v="3"/>
    <n v="57.15"/>
    <n v="2250.65"/>
    <s v="Yes"/>
    <n v="1"/>
    <x v="1"/>
  </r>
  <r>
    <s v="9359-JANWS"/>
    <x v="0"/>
    <x v="0"/>
    <s v="Yes"/>
    <s v="No"/>
    <n v="65"/>
    <s v="Yes"/>
    <s v="No"/>
    <x v="0"/>
    <s v="Yes"/>
    <s v="No"/>
    <s v="Yes"/>
    <s v="Yes"/>
    <s v="No"/>
    <s v="No"/>
    <x v="2"/>
    <s v="No"/>
    <x v="3"/>
    <n v="58.9"/>
    <n v="3857.1"/>
    <s v="No"/>
    <n v="0"/>
    <x v="3"/>
  </r>
  <r>
    <s v="7517-SAWMO"/>
    <x v="0"/>
    <x v="0"/>
    <s v="Yes"/>
    <s v="No"/>
    <n v="19"/>
    <s v="Yes"/>
    <s v="No"/>
    <x v="1"/>
    <s v="Yes"/>
    <s v="No"/>
    <s v="No"/>
    <s v="No"/>
    <s v="No"/>
    <s v="No"/>
    <x v="0"/>
    <s v="Yes"/>
    <x v="0"/>
    <n v="73.2"/>
    <n v="1441.1"/>
    <s v="Yes"/>
    <n v="1"/>
    <x v="2"/>
  </r>
  <r>
    <s v="4143-HHPMK"/>
    <x v="1"/>
    <x v="0"/>
    <s v="No"/>
    <s v="No"/>
    <n v="52"/>
    <s v="Yes"/>
    <s v="No"/>
    <x v="1"/>
    <s v="No"/>
    <s v="Yes"/>
    <s v="No"/>
    <s v="No"/>
    <s v="No"/>
    <s v="Yes"/>
    <x v="0"/>
    <s v="Yes"/>
    <x v="0"/>
    <n v="85.35"/>
    <n v="4338.6000000000004"/>
    <s v="Yes"/>
    <n v="1"/>
    <x v="3"/>
  </r>
  <r>
    <s v="3279-DYZQM"/>
    <x v="1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45"/>
    <n v="1378.45"/>
    <s v="No"/>
    <n v="0"/>
    <x v="3"/>
  </r>
  <r>
    <s v="7054-LGEQW"/>
    <x v="0"/>
    <x v="0"/>
    <s v="No"/>
    <s v="No"/>
    <n v="1"/>
    <s v="Yes"/>
    <s v="No"/>
    <x v="0"/>
    <s v="No"/>
    <s v="No"/>
    <s v="No"/>
    <s v="No"/>
    <s v="No"/>
    <s v="No"/>
    <x v="0"/>
    <s v="No"/>
    <x v="1"/>
    <n v="45.95"/>
    <n v="45.95"/>
    <s v="Yes"/>
    <n v="1"/>
    <x v="0"/>
  </r>
  <r>
    <s v="0523-VNGTF"/>
    <x v="0"/>
    <x v="1"/>
    <s v="No"/>
    <s v="No"/>
    <n v="52"/>
    <s v="No"/>
    <s v="No phone service"/>
    <x v="0"/>
    <s v="No"/>
    <s v="Yes"/>
    <s v="Yes"/>
    <s v="Yes"/>
    <s v="Yes"/>
    <s v="No"/>
    <x v="0"/>
    <s v="Yes"/>
    <x v="0"/>
    <n v="50.5"/>
    <n v="2566.3000000000002"/>
    <s v="No"/>
    <n v="0"/>
    <x v="3"/>
  </r>
  <r>
    <s v="9575-IWCAZ"/>
    <x v="1"/>
    <x v="0"/>
    <s v="Yes"/>
    <s v="No"/>
    <n v="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1"/>
    <n v="171"/>
    <s v="No"/>
    <n v="0"/>
    <x v="0"/>
  </r>
  <r>
    <s v="7105-MXJLL"/>
    <x v="0"/>
    <x v="1"/>
    <s v="Yes"/>
    <s v="No"/>
    <n v="26"/>
    <s v="Yes"/>
    <s v="No"/>
    <x v="0"/>
    <s v="No"/>
    <s v="No"/>
    <s v="Yes"/>
    <s v="No"/>
    <s v="No"/>
    <s v="Yes"/>
    <x v="1"/>
    <s v="No"/>
    <x v="1"/>
    <n v="60.7"/>
    <n v="1597.4"/>
    <s v="No"/>
    <n v="0"/>
    <x v="1"/>
  </r>
  <r>
    <s v="7064-FRRSW"/>
    <x v="1"/>
    <x v="1"/>
    <s v="No"/>
    <s v="No"/>
    <n v="48"/>
    <s v="Yes"/>
    <s v="Yes"/>
    <x v="1"/>
    <s v="No"/>
    <s v="Yes"/>
    <s v="No"/>
    <s v="No"/>
    <s v="Yes"/>
    <s v="Yes"/>
    <x v="1"/>
    <s v="Yes"/>
    <x v="0"/>
    <n v="99"/>
    <n v="4744.3500000000004"/>
    <s v="No"/>
    <n v="0"/>
    <x v="1"/>
  </r>
  <r>
    <s v="7940-UQQUG"/>
    <x v="0"/>
    <x v="0"/>
    <s v="Yes"/>
    <s v="Yes"/>
    <n v="64"/>
    <s v="Yes"/>
    <s v="Yes"/>
    <x v="1"/>
    <s v="Yes"/>
    <s v="No"/>
    <s v="No"/>
    <s v="Yes"/>
    <s v="Yes"/>
    <s v="Yes"/>
    <x v="1"/>
    <s v="Yes"/>
    <x v="2"/>
    <n v="104.4"/>
    <n v="6721.6"/>
    <s v="No"/>
    <n v="0"/>
    <x v="3"/>
  </r>
  <r>
    <s v="0923-PNFUB"/>
    <x v="0"/>
    <x v="0"/>
    <s v="No"/>
    <s v="No"/>
    <n v="3"/>
    <s v="Yes"/>
    <s v="No"/>
    <x v="1"/>
    <s v="No"/>
    <s v="Yes"/>
    <s v="No"/>
    <s v="No"/>
    <s v="Yes"/>
    <s v="No"/>
    <x v="0"/>
    <s v="No"/>
    <x v="0"/>
    <n v="83.75"/>
    <n v="247.25"/>
    <s v="Yes"/>
    <n v="1"/>
    <x v="0"/>
  </r>
  <r>
    <s v="3961-SXAXY"/>
    <x v="1"/>
    <x v="0"/>
    <s v="No"/>
    <s v="No"/>
    <n v="1"/>
    <s v="Yes"/>
    <s v="No"/>
    <x v="0"/>
    <s v="No"/>
    <s v="No"/>
    <s v="No"/>
    <s v="No"/>
    <s v="No"/>
    <s v="No"/>
    <x v="0"/>
    <s v="Yes"/>
    <x v="2"/>
    <n v="44.05"/>
    <n v="44.05"/>
    <s v="No"/>
    <n v="0"/>
    <x v="0"/>
  </r>
  <r>
    <s v="7010-BRBUU"/>
    <x v="1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1"/>
    <n v="1734.65"/>
    <s v="No"/>
    <n v="0"/>
    <x v="3"/>
  </r>
  <r>
    <s v="3566-HJGPK"/>
    <x v="1"/>
    <x v="0"/>
    <s v="No"/>
    <s v="No"/>
    <n v="1"/>
    <s v="Yes"/>
    <s v="No"/>
    <x v="0"/>
    <s v="No"/>
    <s v="No"/>
    <s v="No"/>
    <s v="No"/>
    <s v="No"/>
    <s v="No"/>
    <x v="0"/>
    <s v="Yes"/>
    <x v="1"/>
    <n v="45.55"/>
    <n v="45.55"/>
    <s v="No"/>
    <n v="0"/>
    <x v="0"/>
  </r>
  <r>
    <s v="3062-ICYZQ"/>
    <x v="0"/>
    <x v="0"/>
    <s v="Yes"/>
    <s v="Yes"/>
    <n v="51"/>
    <s v="Yes"/>
    <s v="Yes"/>
    <x v="1"/>
    <s v="Yes"/>
    <s v="Yes"/>
    <s v="No"/>
    <s v="No"/>
    <s v="No"/>
    <s v="Yes"/>
    <x v="0"/>
    <s v="Yes"/>
    <x v="0"/>
    <n v="93.8"/>
    <n v="4539.3500000000004"/>
    <s v="No"/>
    <n v="0"/>
    <x v="3"/>
  </r>
  <r>
    <s v="9938-PRCVK"/>
    <x v="0"/>
    <x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804.25"/>
    <s v="No"/>
    <n v="0"/>
    <x v="1"/>
  </r>
  <r>
    <s v="0973-KYVNF"/>
    <x v="0"/>
    <x v="0"/>
    <s v="Yes"/>
    <s v="Yes"/>
    <n v="72"/>
    <s v="Yes"/>
    <s v="No"/>
    <x v="0"/>
    <s v="Yes"/>
    <s v="Yes"/>
    <s v="Yes"/>
    <s v="No"/>
    <s v="Yes"/>
    <s v="No"/>
    <x v="2"/>
    <s v="Yes"/>
    <x v="3"/>
    <n v="70.650000000000006"/>
    <n v="5011.1499999999996"/>
    <s v="No"/>
    <n v="0"/>
    <x v="3"/>
  </r>
  <r>
    <s v="5129-HHMZC"/>
    <x v="0"/>
    <x v="0"/>
    <s v="Yes"/>
    <s v="No"/>
    <n v="43"/>
    <s v="Yes"/>
    <s v="Yes"/>
    <x v="0"/>
    <s v="Yes"/>
    <s v="Yes"/>
    <s v="No"/>
    <s v="Yes"/>
    <s v="Yes"/>
    <s v="Yes"/>
    <x v="2"/>
    <s v="No"/>
    <x v="3"/>
    <n v="86.45"/>
    <n v="3574.5"/>
    <s v="No"/>
    <n v="0"/>
    <x v="1"/>
  </r>
  <r>
    <s v="9637-CDTKZ"/>
    <x v="1"/>
    <x v="0"/>
    <s v="Yes"/>
    <s v="No"/>
    <n v="72"/>
    <s v="Yes"/>
    <s v="Yes"/>
    <x v="1"/>
    <s v="Yes"/>
    <s v="Yes"/>
    <s v="Yes"/>
    <s v="Yes"/>
    <s v="Yes"/>
    <s v="Yes"/>
    <x v="2"/>
    <s v="Yes"/>
    <x v="3"/>
    <n v="114.1"/>
    <n v="8086.4"/>
    <s v="No"/>
    <n v="0"/>
    <x v="3"/>
  </r>
  <r>
    <s v="3946-JEWRQ"/>
    <x v="1"/>
    <x v="0"/>
    <s v="Yes"/>
    <s v="No"/>
    <n v="47"/>
    <s v="Yes"/>
    <s v="Yes"/>
    <x v="1"/>
    <s v="No"/>
    <s v="No"/>
    <s v="No"/>
    <s v="No"/>
    <s v="Yes"/>
    <s v="Yes"/>
    <x v="1"/>
    <s v="Yes"/>
    <x v="3"/>
    <n v="95.2"/>
    <n v="4563"/>
    <s v="No"/>
    <n v="0"/>
    <x v="1"/>
  </r>
  <r>
    <s v="7873-CVMAW"/>
    <x v="1"/>
    <x v="0"/>
    <s v="No"/>
    <s v="No"/>
    <n v="72"/>
    <s v="Yes"/>
    <s v="Yes"/>
    <x v="0"/>
    <s v="Yes"/>
    <s v="Yes"/>
    <s v="Yes"/>
    <s v="Yes"/>
    <s v="Yes"/>
    <s v="Yes"/>
    <x v="2"/>
    <s v="No"/>
    <x v="3"/>
    <n v="88.55"/>
    <n v="6362.35"/>
    <s v="No"/>
    <n v="0"/>
    <x v="3"/>
  </r>
  <r>
    <s v="0463-WZZKO"/>
    <x v="1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75"/>
    <n v="67.099999999999994"/>
    <s v="No"/>
    <n v="0"/>
    <x v="0"/>
  </r>
  <r>
    <s v="3494-JCHRQ"/>
    <x v="1"/>
    <x v="0"/>
    <s v="No"/>
    <s v="No"/>
    <n v="1"/>
    <s v="Yes"/>
    <s v="No"/>
    <x v="1"/>
    <s v="No"/>
    <s v="No"/>
    <s v="No"/>
    <s v="No"/>
    <s v="No"/>
    <s v="No"/>
    <x v="0"/>
    <s v="Yes"/>
    <x v="0"/>
    <n v="70.05"/>
    <n v="70.05"/>
    <s v="Yes"/>
    <n v="1"/>
    <x v="0"/>
  </r>
  <r>
    <s v="6474-FVJLC"/>
    <x v="1"/>
    <x v="0"/>
    <s v="No"/>
    <s v="No"/>
    <n v="2"/>
    <s v="Yes"/>
    <s v="Yes"/>
    <x v="1"/>
    <s v="No"/>
    <s v="No"/>
    <s v="No"/>
    <s v="No"/>
    <s v="No"/>
    <s v="Yes"/>
    <x v="0"/>
    <s v="Yes"/>
    <x v="0"/>
    <n v="86"/>
    <n v="165.45"/>
    <s v="Yes"/>
    <n v="1"/>
    <x v="0"/>
  </r>
  <r>
    <s v="4524-QCSSM"/>
    <x v="1"/>
    <x v="0"/>
    <s v="No"/>
    <s v="No"/>
    <n v="26"/>
    <s v="No"/>
    <s v="No phone service"/>
    <x v="0"/>
    <s v="Yes"/>
    <s v="Yes"/>
    <s v="No"/>
    <s v="No"/>
    <s v="No"/>
    <s v="Yes"/>
    <x v="0"/>
    <s v="Yes"/>
    <x v="2"/>
    <n v="44.65"/>
    <n v="1156.55"/>
    <s v="No"/>
    <n v="0"/>
    <x v="1"/>
  </r>
  <r>
    <s v="5832-EXGTT"/>
    <x v="1"/>
    <x v="0"/>
    <s v="Yes"/>
    <s v="Yes"/>
    <n v="29"/>
    <s v="Yes"/>
    <s v="No"/>
    <x v="0"/>
    <s v="Yes"/>
    <s v="No"/>
    <s v="No"/>
    <s v="No"/>
    <s v="No"/>
    <s v="Yes"/>
    <x v="0"/>
    <s v="Yes"/>
    <x v="1"/>
    <n v="60.2"/>
    <n v="1834.15"/>
    <s v="No"/>
    <n v="0"/>
    <x v="1"/>
  </r>
  <r>
    <s v="8840-DQLGN"/>
    <x v="0"/>
    <x v="1"/>
    <s v="Yes"/>
    <s v="No"/>
    <n v="35"/>
    <s v="Yes"/>
    <s v="Yes"/>
    <x v="1"/>
    <s v="Yes"/>
    <s v="Yes"/>
    <s v="No"/>
    <s v="Yes"/>
    <s v="Yes"/>
    <s v="No"/>
    <x v="0"/>
    <s v="Yes"/>
    <x v="2"/>
    <n v="100.5"/>
    <n v="3653.35"/>
    <s v="Yes"/>
    <n v="1"/>
    <x v="1"/>
  </r>
  <r>
    <s v="2039-JONDJ"/>
    <x v="1"/>
    <x v="0"/>
    <s v="No"/>
    <s v="No"/>
    <n v="27"/>
    <s v="Yes"/>
    <s v="No"/>
    <x v="0"/>
    <s v="Yes"/>
    <s v="Yes"/>
    <s v="No"/>
    <s v="No"/>
    <s v="No"/>
    <s v="No"/>
    <x v="1"/>
    <s v="No"/>
    <x v="2"/>
    <n v="55.45"/>
    <n v="1477.65"/>
    <s v="No"/>
    <n v="0"/>
    <x v="1"/>
  </r>
  <r>
    <s v="7217-JYHOQ"/>
    <x v="1"/>
    <x v="0"/>
    <s v="Yes"/>
    <s v="Yes"/>
    <n v="24"/>
    <s v="Yes"/>
    <s v="No"/>
    <x v="0"/>
    <s v="Yes"/>
    <s v="Yes"/>
    <s v="No"/>
    <s v="Yes"/>
    <s v="No"/>
    <s v="Yes"/>
    <x v="0"/>
    <s v="Yes"/>
    <x v="3"/>
    <n v="70.3"/>
    <n v="1706.45"/>
    <s v="No"/>
    <n v="0"/>
    <x v="2"/>
  </r>
  <r>
    <s v="6695-FRVEC"/>
    <x v="1"/>
    <x v="0"/>
    <s v="Yes"/>
    <s v="Yes"/>
    <n v="67"/>
    <s v="Yes"/>
    <s v="No"/>
    <x v="0"/>
    <s v="Yes"/>
    <s v="No"/>
    <s v="Yes"/>
    <s v="Yes"/>
    <s v="No"/>
    <s v="No"/>
    <x v="2"/>
    <s v="Yes"/>
    <x v="2"/>
    <n v="60.4"/>
    <n v="3953.7"/>
    <s v="No"/>
    <n v="0"/>
    <x v="3"/>
  </r>
  <r>
    <s v="4547-LYTDD"/>
    <x v="0"/>
    <x v="0"/>
    <s v="No"/>
    <s v="No"/>
    <n v="16"/>
    <s v="Yes"/>
    <s v="Yes"/>
    <x v="1"/>
    <s v="No"/>
    <s v="No"/>
    <s v="No"/>
    <s v="No"/>
    <s v="No"/>
    <s v="No"/>
    <x v="0"/>
    <s v="No"/>
    <x v="0"/>
    <n v="72.650000000000006"/>
    <n v="1194.3"/>
    <s v="Yes"/>
    <n v="1"/>
    <x v="2"/>
  </r>
  <r>
    <s v="9894-QMIMJ"/>
    <x v="0"/>
    <x v="0"/>
    <s v="No"/>
    <s v="No"/>
    <n v="23"/>
    <s v="Yes"/>
    <s v="No"/>
    <x v="0"/>
    <s v="No"/>
    <s v="Yes"/>
    <s v="Yes"/>
    <s v="No"/>
    <s v="No"/>
    <s v="No"/>
    <x v="1"/>
    <s v="No"/>
    <x v="2"/>
    <n v="55.8"/>
    <n v="1327.85"/>
    <s v="No"/>
    <n v="0"/>
    <x v="2"/>
  </r>
  <r>
    <s v="8069-YQQAJ"/>
    <x v="1"/>
    <x v="0"/>
    <s v="No"/>
    <s v="No"/>
    <n v="14"/>
    <s v="No"/>
    <s v="No phone service"/>
    <x v="0"/>
    <s v="No"/>
    <s v="Yes"/>
    <s v="No"/>
    <s v="No"/>
    <s v="No"/>
    <s v="No"/>
    <x v="0"/>
    <s v="Yes"/>
    <x v="1"/>
    <n v="31.1"/>
    <n v="419.7"/>
    <s v="No"/>
    <n v="0"/>
    <x v="2"/>
  </r>
  <r>
    <s v="6770-XUAGN"/>
    <x v="0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"/>
    <n v="21"/>
    <s v="Yes"/>
    <n v="1"/>
    <x v="0"/>
  </r>
  <r>
    <s v="4193-ORFCL"/>
    <x v="0"/>
    <x v="1"/>
    <s v="No"/>
    <s v="No"/>
    <n v="1"/>
    <s v="Yes"/>
    <s v="No"/>
    <x v="0"/>
    <s v="No"/>
    <s v="No"/>
    <s v="No"/>
    <s v="No"/>
    <s v="No"/>
    <s v="No"/>
    <x v="0"/>
    <s v="No"/>
    <x v="1"/>
    <n v="45.1"/>
    <n v="45.1"/>
    <s v="Yes"/>
    <n v="1"/>
    <x v="0"/>
  </r>
  <r>
    <s v="1636-NTNCO"/>
    <x v="1"/>
    <x v="1"/>
    <s v="No"/>
    <s v="No"/>
    <n v="4"/>
    <s v="No"/>
    <s v="No phone service"/>
    <x v="0"/>
    <s v="No"/>
    <s v="Yes"/>
    <s v="No"/>
    <s v="No"/>
    <s v="Yes"/>
    <s v="Yes"/>
    <x v="0"/>
    <s v="Yes"/>
    <x v="3"/>
    <n v="50.95"/>
    <n v="207.35"/>
    <s v="No"/>
    <n v="0"/>
    <x v="0"/>
  </r>
  <r>
    <s v="3466-WAESX"/>
    <x v="1"/>
    <x v="0"/>
    <s v="No"/>
    <s v="Yes"/>
    <n v="16"/>
    <s v="Yes"/>
    <s v="Yes"/>
    <x v="0"/>
    <s v="Yes"/>
    <s v="Yes"/>
    <s v="No"/>
    <s v="No"/>
    <s v="No"/>
    <s v="Yes"/>
    <x v="0"/>
    <s v="Yes"/>
    <x v="0"/>
    <n v="69.099999999999994"/>
    <n v="1083.7"/>
    <s v="No"/>
    <n v="0"/>
    <x v="2"/>
  </r>
  <r>
    <s v="9281-PKKZE"/>
    <x v="0"/>
    <x v="0"/>
    <s v="Yes"/>
    <s v="No"/>
    <n v="46"/>
    <s v="No"/>
    <s v="No phone service"/>
    <x v="0"/>
    <s v="No"/>
    <s v="No"/>
    <s v="No"/>
    <s v="No"/>
    <s v="Yes"/>
    <s v="Yes"/>
    <x v="0"/>
    <s v="Yes"/>
    <x v="0"/>
    <n v="43.95"/>
    <n v="2007.85"/>
    <s v="No"/>
    <n v="0"/>
    <x v="1"/>
  </r>
  <r>
    <s v="3638-VBZTA"/>
    <x v="1"/>
    <x v="0"/>
    <s v="No"/>
    <s v="Yes"/>
    <n v="68"/>
    <s v="Yes"/>
    <s v="Yes"/>
    <x v="0"/>
    <s v="Yes"/>
    <s v="Yes"/>
    <s v="No"/>
    <s v="Yes"/>
    <s v="Yes"/>
    <s v="Yes"/>
    <x v="2"/>
    <s v="Yes"/>
    <x v="2"/>
    <n v="86.5"/>
    <n v="5882.75"/>
    <s v="No"/>
    <n v="0"/>
    <x v="3"/>
  </r>
  <r>
    <s v="7459-IMVYU"/>
    <x v="1"/>
    <x v="0"/>
    <s v="No"/>
    <s v="No"/>
    <n v="38"/>
    <s v="Yes"/>
    <s v="Yes"/>
    <x v="0"/>
    <s v="Yes"/>
    <s v="Yes"/>
    <s v="Yes"/>
    <s v="Yes"/>
    <s v="No"/>
    <s v="No"/>
    <x v="0"/>
    <s v="No"/>
    <x v="0"/>
    <n v="69.95"/>
    <n v="2657.55"/>
    <s v="No"/>
    <n v="0"/>
    <x v="1"/>
  </r>
  <r>
    <s v="7776-QWNFX"/>
    <x v="1"/>
    <x v="1"/>
    <s v="Yes"/>
    <s v="No"/>
    <n v="30"/>
    <s v="Yes"/>
    <s v="No"/>
    <x v="0"/>
    <s v="No"/>
    <s v="Yes"/>
    <s v="No"/>
    <s v="No"/>
    <s v="No"/>
    <s v="No"/>
    <x v="0"/>
    <s v="Yes"/>
    <x v="2"/>
    <n v="50.4"/>
    <n v="1527.5"/>
    <s v="Yes"/>
    <n v="1"/>
    <x v="1"/>
  </r>
  <r>
    <s v="6689-TCZHQ"/>
    <x v="0"/>
    <x v="1"/>
    <s v="No"/>
    <s v="No"/>
    <n v="5"/>
    <s v="Yes"/>
    <s v="No"/>
    <x v="1"/>
    <s v="No"/>
    <s v="No"/>
    <s v="No"/>
    <s v="No"/>
    <s v="No"/>
    <s v="Yes"/>
    <x v="0"/>
    <s v="No"/>
    <x v="0"/>
    <n v="78.95"/>
    <n v="378.4"/>
    <s v="Yes"/>
    <n v="1"/>
    <x v="0"/>
  </r>
  <r>
    <s v="8563-OYMQY"/>
    <x v="1"/>
    <x v="0"/>
    <s v="No"/>
    <s v="No"/>
    <n v="17"/>
    <s v="Yes"/>
    <s v="No"/>
    <x v="1"/>
    <s v="No"/>
    <s v="Yes"/>
    <s v="Yes"/>
    <s v="No"/>
    <s v="No"/>
    <s v="Yes"/>
    <x v="0"/>
    <s v="Yes"/>
    <x v="3"/>
    <n v="90.95"/>
    <n v="1612.2"/>
    <s v="No"/>
    <n v="0"/>
    <x v="2"/>
  </r>
  <r>
    <s v="0754-EEBDC"/>
    <x v="1"/>
    <x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76.650000000000006"/>
    <s v="No"/>
    <n v="0"/>
    <x v="0"/>
  </r>
  <r>
    <s v="5777-ZPQNC"/>
    <x v="0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260.7"/>
    <s v="No"/>
    <n v="0"/>
    <x v="0"/>
  </r>
  <r>
    <s v="1951-IEYXM"/>
    <x v="1"/>
    <x v="0"/>
    <s v="Yes"/>
    <s v="Yes"/>
    <n v="72"/>
    <s v="Yes"/>
    <s v="Yes"/>
    <x v="0"/>
    <s v="Yes"/>
    <s v="Yes"/>
    <s v="Yes"/>
    <s v="Yes"/>
    <s v="Yes"/>
    <s v="Yes"/>
    <x v="2"/>
    <s v="Yes"/>
    <x v="3"/>
    <n v="90.6"/>
    <n v="6441.85"/>
    <s v="No"/>
    <n v="0"/>
    <x v="3"/>
  </r>
  <r>
    <s v="3318-NMQXL"/>
    <x v="1"/>
    <x v="0"/>
    <s v="No"/>
    <s v="No"/>
    <n v="3"/>
    <s v="Yes"/>
    <s v="No"/>
    <x v="1"/>
    <s v="No"/>
    <s v="No"/>
    <s v="No"/>
    <s v="No"/>
    <s v="Yes"/>
    <s v="Yes"/>
    <x v="0"/>
    <s v="Yes"/>
    <x v="0"/>
    <n v="92"/>
    <n v="266.8"/>
    <s v="No"/>
    <n v="0"/>
    <x v="0"/>
  </r>
  <r>
    <s v="3143-ILDAL"/>
    <x v="1"/>
    <x v="0"/>
    <s v="No"/>
    <s v="No"/>
    <n v="56"/>
    <s v="Yes"/>
    <s v="Yes"/>
    <x v="1"/>
    <s v="No"/>
    <s v="Yes"/>
    <s v="No"/>
    <s v="Yes"/>
    <s v="No"/>
    <s v="Yes"/>
    <x v="0"/>
    <s v="Yes"/>
    <x v="0"/>
    <n v="94.45"/>
    <n v="5124.6000000000004"/>
    <s v="Yes"/>
    <n v="1"/>
    <x v="3"/>
  </r>
  <r>
    <s v="1022-RKXDR"/>
    <x v="0"/>
    <x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85"/>
    <n v="962.25"/>
    <s v="No"/>
    <n v="0"/>
    <x v="1"/>
  </r>
  <r>
    <s v="2361-FJWNO"/>
    <x v="1"/>
    <x v="0"/>
    <s v="No"/>
    <s v="No"/>
    <n v="40"/>
    <s v="No"/>
    <s v="No phone service"/>
    <x v="0"/>
    <s v="No"/>
    <s v="Yes"/>
    <s v="No"/>
    <s v="Yes"/>
    <s v="No"/>
    <s v="No"/>
    <x v="1"/>
    <s v="No"/>
    <x v="3"/>
    <n v="36"/>
    <n v="1382.9"/>
    <s v="No"/>
    <n v="0"/>
    <x v="1"/>
  </r>
  <r>
    <s v="2272-UOINI"/>
    <x v="0"/>
    <x v="0"/>
    <s v="No"/>
    <s v="No"/>
    <n v="7"/>
    <s v="Yes"/>
    <s v="No"/>
    <x v="0"/>
    <s v="Yes"/>
    <s v="Yes"/>
    <s v="No"/>
    <s v="Yes"/>
    <s v="Yes"/>
    <s v="Yes"/>
    <x v="0"/>
    <s v="Yes"/>
    <x v="0"/>
    <n v="78.5"/>
    <n v="571.04999999999995"/>
    <s v="No"/>
    <n v="0"/>
    <x v="0"/>
  </r>
  <r>
    <s v="8232-UTFOZ"/>
    <x v="1"/>
    <x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1399.35"/>
    <s v="No"/>
    <n v="0"/>
    <x v="3"/>
  </r>
  <r>
    <s v="3750-YHRYO"/>
    <x v="1"/>
    <x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150"/>
    <s v="No"/>
    <n v="0"/>
    <x v="0"/>
  </r>
  <r>
    <s v="6637-KYRCV"/>
    <x v="0"/>
    <x v="0"/>
    <s v="Yes"/>
    <s v="Yes"/>
    <n v="5"/>
    <s v="No"/>
    <s v="No phone service"/>
    <x v="0"/>
    <s v="No"/>
    <s v="Yes"/>
    <s v="No"/>
    <s v="No"/>
    <s v="No"/>
    <s v="No"/>
    <x v="0"/>
    <s v="Yes"/>
    <x v="0"/>
    <n v="30.5"/>
    <n v="167.2"/>
    <s v="No"/>
    <n v="0"/>
    <x v="0"/>
  </r>
  <r>
    <s v="5668-MEISB"/>
    <x v="0"/>
    <x v="0"/>
    <s v="Yes"/>
    <s v="Yes"/>
    <n v="72"/>
    <s v="Yes"/>
    <s v="Yes"/>
    <x v="1"/>
    <s v="Yes"/>
    <s v="Yes"/>
    <s v="Yes"/>
    <s v="Yes"/>
    <s v="Yes"/>
    <s v="No"/>
    <x v="2"/>
    <s v="No"/>
    <x v="3"/>
    <n v="106.1"/>
    <n v="7657.4"/>
    <s v="No"/>
    <n v="0"/>
    <x v="3"/>
  </r>
  <r>
    <s v="0129-QMPDR"/>
    <x v="1"/>
    <x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5"/>
    <n v="865.05"/>
    <s v="No"/>
    <n v="0"/>
    <x v="1"/>
  </r>
  <r>
    <s v="7188-CBBBA"/>
    <x v="0"/>
    <x v="0"/>
    <s v="No"/>
    <s v="No"/>
    <n v="65"/>
    <s v="Yes"/>
    <s v="Yes"/>
    <x v="1"/>
    <s v="No"/>
    <s v="Yes"/>
    <s v="Yes"/>
    <s v="No"/>
    <s v="Yes"/>
    <s v="No"/>
    <x v="1"/>
    <s v="Yes"/>
    <x v="0"/>
    <n v="95.5"/>
    <n v="6153.85"/>
    <s v="No"/>
    <n v="0"/>
    <x v="3"/>
  </r>
  <r>
    <s v="5356-CSVSQ"/>
    <x v="0"/>
    <x v="0"/>
    <s v="No"/>
    <s v="No"/>
    <n v="3"/>
    <s v="Yes"/>
    <s v="Yes"/>
    <x v="0"/>
    <s v="No"/>
    <s v="No"/>
    <s v="No"/>
    <s v="Yes"/>
    <s v="Yes"/>
    <s v="No"/>
    <x v="0"/>
    <s v="No"/>
    <x v="0"/>
    <n v="64.599999999999994"/>
    <n v="174.2"/>
    <s v="No"/>
    <n v="0"/>
    <x v="0"/>
  </r>
  <r>
    <s v="3221-CJMSG"/>
    <x v="1"/>
    <x v="0"/>
    <s v="No"/>
    <s v="No"/>
    <n v="24"/>
    <s v="Yes"/>
    <s v="No"/>
    <x v="0"/>
    <s v="No"/>
    <s v="No"/>
    <s v="No"/>
    <s v="Yes"/>
    <s v="No"/>
    <s v="No"/>
    <x v="0"/>
    <s v="Yes"/>
    <x v="3"/>
    <n v="51.1"/>
    <n v="1269.5999999999999"/>
    <s v="No"/>
    <n v="0"/>
    <x v="2"/>
  </r>
  <r>
    <s v="4720-VSTSI"/>
    <x v="0"/>
    <x v="0"/>
    <s v="No"/>
    <s v="No"/>
    <n v="44"/>
    <s v="Yes"/>
    <s v="Yes"/>
    <x v="1"/>
    <s v="No"/>
    <s v="Yes"/>
    <s v="Yes"/>
    <s v="No"/>
    <s v="No"/>
    <s v="No"/>
    <x v="0"/>
    <s v="Yes"/>
    <x v="2"/>
    <n v="84.8"/>
    <n v="3862.55"/>
    <s v="Yes"/>
    <n v="1"/>
    <x v="1"/>
  </r>
  <r>
    <s v="3219-JQRSL"/>
    <x v="0"/>
    <x v="1"/>
    <s v="Yes"/>
    <s v="No"/>
    <n v="72"/>
    <s v="Yes"/>
    <s v="Yes"/>
    <x v="0"/>
    <s v="Yes"/>
    <s v="Yes"/>
    <s v="Yes"/>
    <s v="Yes"/>
    <s v="Yes"/>
    <s v="Yes"/>
    <x v="2"/>
    <s v="No"/>
    <x v="3"/>
    <n v="89.1"/>
    <n v="6352.4"/>
    <s v="No"/>
    <n v="0"/>
    <x v="3"/>
  </r>
  <r>
    <s v="2801-NISEI"/>
    <x v="1"/>
    <x v="0"/>
    <s v="No"/>
    <s v="No"/>
    <n v="24"/>
    <s v="Yes"/>
    <s v="No"/>
    <x v="0"/>
    <s v="Yes"/>
    <s v="No"/>
    <s v="No"/>
    <s v="Yes"/>
    <s v="No"/>
    <s v="No"/>
    <x v="0"/>
    <s v="No"/>
    <x v="0"/>
    <n v="54.95"/>
    <n v="1348.5"/>
    <s v="No"/>
    <n v="0"/>
    <x v="2"/>
  </r>
  <r>
    <s v="3946-MHCZW"/>
    <x v="1"/>
    <x v="0"/>
    <s v="No"/>
    <s v="No"/>
    <n v="1"/>
    <s v="Yes"/>
    <s v="No"/>
    <x v="0"/>
    <s v="No"/>
    <s v="No"/>
    <s v="Yes"/>
    <s v="No"/>
    <s v="No"/>
    <s v="No"/>
    <x v="0"/>
    <s v="No"/>
    <x v="1"/>
    <n v="50.9"/>
    <n v="50.9"/>
    <s v="Yes"/>
    <n v="1"/>
    <x v="0"/>
  </r>
  <r>
    <s v="4623-ZKHLY"/>
    <x v="1"/>
    <x v="0"/>
    <s v="Yes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45"/>
    <n v="471.55"/>
    <s v="No"/>
    <n v="0"/>
    <x v="2"/>
  </r>
  <r>
    <s v="6732-VAILE"/>
    <x v="1"/>
    <x v="0"/>
    <s v="Yes"/>
    <s v="Yes"/>
    <n v="70"/>
    <s v="Yes"/>
    <s v="Yes"/>
    <x v="0"/>
    <s v="No"/>
    <s v="Yes"/>
    <s v="Yes"/>
    <s v="Yes"/>
    <s v="Yes"/>
    <s v="Yes"/>
    <x v="2"/>
    <s v="Yes"/>
    <x v="3"/>
    <n v="85.95"/>
    <n v="5931.75"/>
    <s v="No"/>
    <n v="0"/>
    <x v="3"/>
  </r>
  <r>
    <s v="8201-AAXCB"/>
    <x v="1"/>
    <x v="0"/>
    <s v="Yes"/>
    <s v="Yes"/>
    <n v="25"/>
    <s v="Yes"/>
    <s v="Yes"/>
    <x v="0"/>
    <s v="No"/>
    <s v="No"/>
    <s v="No"/>
    <s v="No"/>
    <s v="Yes"/>
    <s v="No"/>
    <x v="0"/>
    <s v="No"/>
    <x v="0"/>
    <n v="60.35"/>
    <n v="1404.65"/>
    <s v="No"/>
    <n v="0"/>
    <x v="1"/>
  </r>
  <r>
    <s v="7696-CFTAT"/>
    <x v="1"/>
    <x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726.1"/>
    <s v="No"/>
    <n v="0"/>
    <x v="1"/>
  </r>
  <r>
    <s v="1845-CSBRZ"/>
    <x v="0"/>
    <x v="1"/>
    <s v="Yes"/>
    <s v="Yes"/>
    <n v="22"/>
    <s v="Yes"/>
    <s v="Yes"/>
    <x v="1"/>
    <s v="No"/>
    <s v="No"/>
    <s v="No"/>
    <s v="No"/>
    <s v="Yes"/>
    <s v="No"/>
    <x v="0"/>
    <s v="No"/>
    <x v="2"/>
    <n v="85.35"/>
    <n v="1961.6"/>
    <s v="No"/>
    <n v="0"/>
    <x v="2"/>
  </r>
  <r>
    <s v="2123-VSCOT"/>
    <x v="0"/>
    <x v="0"/>
    <s v="Yes"/>
    <s v="Yes"/>
    <n v="59"/>
    <s v="Yes"/>
    <s v="Yes"/>
    <x v="0"/>
    <s v="No"/>
    <s v="No"/>
    <s v="Yes"/>
    <s v="Yes"/>
    <s v="Yes"/>
    <s v="No"/>
    <x v="2"/>
    <s v="Yes"/>
    <x v="2"/>
    <n v="72.099999999999994"/>
    <n v="4194.8500000000004"/>
    <s v="No"/>
    <n v="0"/>
    <x v="3"/>
  </r>
  <r>
    <s v="6651-AZVTJ"/>
    <x v="1"/>
    <x v="0"/>
    <s v="Yes"/>
    <s v="Yes"/>
    <n v="49"/>
    <s v="Yes"/>
    <s v="Yes"/>
    <x v="1"/>
    <s v="No"/>
    <s v="No"/>
    <s v="Yes"/>
    <s v="No"/>
    <s v="Yes"/>
    <s v="Yes"/>
    <x v="0"/>
    <s v="Yes"/>
    <x v="0"/>
    <n v="99.8"/>
    <n v="4872.45"/>
    <s v="Yes"/>
    <n v="1"/>
    <x v="3"/>
  </r>
  <r>
    <s v="4566-GOLUK"/>
    <x v="1"/>
    <x v="0"/>
    <s v="Yes"/>
    <s v="Yes"/>
    <n v="47"/>
    <s v="Yes"/>
    <s v="Yes"/>
    <x v="1"/>
    <s v="No"/>
    <s v="No"/>
    <s v="Yes"/>
    <s v="Yes"/>
    <s v="Yes"/>
    <s v="Yes"/>
    <x v="0"/>
    <s v="Yes"/>
    <x v="2"/>
    <n v="107.35"/>
    <n v="5118.95"/>
    <s v="Yes"/>
    <n v="1"/>
    <x v="1"/>
  </r>
  <r>
    <s v="2484-DGXPZ"/>
    <x v="0"/>
    <x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658.95"/>
    <s v="Yes"/>
    <n v="1"/>
    <x v="1"/>
  </r>
  <r>
    <s v="2018-QKYGT"/>
    <x v="1"/>
    <x v="0"/>
    <s v="Yes"/>
    <s v="Yes"/>
    <n v="1"/>
    <s v="Yes"/>
    <s v="No"/>
    <x v="1"/>
    <s v="No"/>
    <s v="No"/>
    <s v="No"/>
    <s v="No"/>
    <s v="No"/>
    <s v="Yes"/>
    <x v="0"/>
    <s v="Yes"/>
    <x v="0"/>
    <n v="81.05"/>
    <n v="81.05"/>
    <s v="No"/>
    <n v="0"/>
    <x v="0"/>
  </r>
  <r>
    <s v="2792-VPPET"/>
    <x v="1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"/>
    <n v="76.95"/>
    <s v="No"/>
    <n v="0"/>
    <x v="0"/>
  </r>
  <r>
    <s v="7409-JURKQ"/>
    <x v="0"/>
    <x v="0"/>
    <s v="Yes"/>
    <s v="No"/>
    <n v="53"/>
    <s v="Yes"/>
    <s v="Yes"/>
    <x v="1"/>
    <s v="No"/>
    <s v="Yes"/>
    <s v="Yes"/>
    <s v="Yes"/>
    <s v="Yes"/>
    <s v="Yes"/>
    <x v="1"/>
    <s v="Yes"/>
    <x v="2"/>
    <n v="111.8"/>
    <n v="5809.75"/>
    <s v="No"/>
    <n v="0"/>
    <x v="3"/>
  </r>
  <r>
    <s v="3247-MHJKM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s v="No"/>
    <n v="0"/>
    <x v="0"/>
  </r>
  <r>
    <s v="1964-SVLEA"/>
    <x v="1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"/>
    <n v="415.9"/>
    <s v="No"/>
    <n v="0"/>
    <x v="2"/>
  </r>
  <r>
    <s v="4587-NUKOX"/>
    <x v="0"/>
    <x v="0"/>
    <s v="No"/>
    <s v="No"/>
    <n v="3"/>
    <s v="Yes"/>
    <s v="No"/>
    <x v="1"/>
    <s v="Yes"/>
    <s v="Yes"/>
    <s v="No"/>
    <s v="No"/>
    <s v="No"/>
    <s v="No"/>
    <x v="0"/>
    <s v="Yes"/>
    <x v="0"/>
    <n v="79.099999999999994"/>
    <n v="246.5"/>
    <s v="Yes"/>
    <n v="1"/>
    <x v="0"/>
  </r>
  <r>
    <s v="7297-DVYGA"/>
    <x v="0"/>
    <x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96.95"/>
    <s v="No"/>
    <n v="0"/>
    <x v="3"/>
  </r>
  <r>
    <s v="2239-CGBUZ"/>
    <x v="0"/>
    <x v="0"/>
    <s v="Yes"/>
    <s v="No"/>
    <n v="51"/>
    <s v="Yes"/>
    <s v="No"/>
    <x v="0"/>
    <s v="Yes"/>
    <s v="Yes"/>
    <s v="No"/>
    <s v="Yes"/>
    <s v="No"/>
    <s v="No"/>
    <x v="1"/>
    <s v="Yes"/>
    <x v="2"/>
    <n v="60.5"/>
    <n v="3145.15"/>
    <s v="No"/>
    <n v="0"/>
    <x v="3"/>
  </r>
  <r>
    <s v="0854-UYHZD"/>
    <x v="0"/>
    <x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265.3"/>
    <s v="No"/>
    <n v="0"/>
    <x v="2"/>
  </r>
  <r>
    <s v="7243-LCGGZ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s v="No"/>
    <n v="0"/>
    <x v="0"/>
  </r>
  <r>
    <s v="8267-KFGYD"/>
    <x v="1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1.05"/>
    <n v="21.05"/>
    <s v="No"/>
    <n v="0"/>
    <x v="0"/>
  </r>
  <r>
    <s v="4890-VMUAV"/>
    <x v="1"/>
    <x v="0"/>
    <s v="No"/>
    <s v="No"/>
    <n v="63"/>
    <s v="Yes"/>
    <s v="Yes"/>
    <x v="0"/>
    <s v="Yes"/>
    <s v="Yes"/>
    <s v="Yes"/>
    <s v="Yes"/>
    <s v="No"/>
    <s v="No"/>
    <x v="1"/>
    <s v="No"/>
    <x v="0"/>
    <n v="71.5"/>
    <n v="4576.3"/>
    <s v="No"/>
    <n v="0"/>
    <x v="3"/>
  </r>
  <r>
    <s v="9261-WDCAF"/>
    <x v="1"/>
    <x v="0"/>
    <s v="No"/>
    <s v="No"/>
    <n v="3"/>
    <s v="Yes"/>
    <s v="No"/>
    <x v="0"/>
    <s v="No"/>
    <s v="No"/>
    <s v="No"/>
    <s v="No"/>
    <s v="No"/>
    <s v="Yes"/>
    <x v="0"/>
    <s v="No"/>
    <x v="1"/>
    <n v="54.65"/>
    <n v="189.1"/>
    <s v="No"/>
    <n v="0"/>
    <x v="0"/>
  </r>
  <r>
    <s v="3764-MNMOI"/>
    <x v="1"/>
    <x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2"/>
    <n v="908.15"/>
    <s v="No"/>
    <n v="0"/>
    <x v="1"/>
  </r>
  <r>
    <s v="7442-YGZFK"/>
    <x v="1"/>
    <x v="0"/>
    <s v="No"/>
    <s v="No"/>
    <n v="1"/>
    <s v="Yes"/>
    <s v="Yes"/>
    <x v="0"/>
    <s v="No"/>
    <s v="No"/>
    <s v="No"/>
    <s v="No"/>
    <s v="No"/>
    <s v="No"/>
    <x v="0"/>
    <s v="Yes"/>
    <x v="3"/>
    <n v="49.8"/>
    <n v="49.8"/>
    <s v="No"/>
    <n v="0"/>
    <x v="0"/>
  </r>
  <r>
    <s v="0420-BWTPW"/>
    <x v="1"/>
    <x v="0"/>
    <s v="No"/>
    <s v="Yes"/>
    <n v="8"/>
    <s v="No"/>
    <s v="No phone service"/>
    <x v="0"/>
    <s v="No"/>
    <s v="No"/>
    <s v="No"/>
    <s v="No"/>
    <s v="No"/>
    <s v="No"/>
    <x v="0"/>
    <s v="No"/>
    <x v="1"/>
    <n v="25.5"/>
    <n v="215.2"/>
    <s v="Yes"/>
    <n v="1"/>
    <x v="0"/>
  </r>
  <r>
    <s v="8229-BUJHX"/>
    <x v="0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1500.95"/>
    <s v="No"/>
    <n v="0"/>
    <x v="3"/>
  </r>
  <r>
    <s v="7449-HVPIV"/>
    <x v="1"/>
    <x v="0"/>
    <s v="Yes"/>
    <s v="Yes"/>
    <n v="55"/>
    <s v="Yes"/>
    <s v="Yes"/>
    <x v="1"/>
    <s v="No"/>
    <s v="No"/>
    <s v="Yes"/>
    <s v="No"/>
    <s v="Yes"/>
    <s v="No"/>
    <x v="0"/>
    <s v="Yes"/>
    <x v="3"/>
    <n v="90.4"/>
    <n v="5099.1499999999996"/>
    <s v="No"/>
    <n v="0"/>
    <x v="3"/>
  </r>
  <r>
    <s v="5504-WSIUR"/>
    <x v="0"/>
    <x v="0"/>
    <s v="No"/>
    <s v="No"/>
    <n v="70"/>
    <s v="Yes"/>
    <s v="Yes"/>
    <x v="1"/>
    <s v="No"/>
    <s v="Yes"/>
    <s v="Yes"/>
    <s v="Yes"/>
    <s v="No"/>
    <s v="No"/>
    <x v="1"/>
    <s v="Yes"/>
    <x v="2"/>
    <n v="90.25"/>
    <n v="6385.95"/>
    <s v="No"/>
    <n v="0"/>
    <x v="3"/>
  </r>
  <r>
    <s v="8183-ONMXC"/>
    <x v="0"/>
    <x v="0"/>
    <s v="No"/>
    <s v="No"/>
    <n v="2"/>
    <s v="Yes"/>
    <s v="No"/>
    <x v="1"/>
    <s v="No"/>
    <s v="No"/>
    <s v="No"/>
    <s v="No"/>
    <s v="No"/>
    <s v="Yes"/>
    <x v="0"/>
    <s v="No"/>
    <x v="0"/>
    <n v="80.75"/>
    <n v="159.44999999999999"/>
    <s v="Yes"/>
    <n v="1"/>
    <x v="0"/>
  </r>
  <r>
    <s v="8466-PZBLH"/>
    <x v="1"/>
    <x v="0"/>
    <s v="Yes"/>
    <s v="Yes"/>
    <n v="67"/>
    <s v="Yes"/>
    <s v="Yes"/>
    <x v="1"/>
    <s v="Yes"/>
    <s v="No"/>
    <s v="No"/>
    <s v="Yes"/>
    <s v="Yes"/>
    <s v="Yes"/>
    <x v="2"/>
    <s v="No"/>
    <x v="2"/>
    <n v="104.6"/>
    <n v="6885.75"/>
    <s v="No"/>
    <n v="0"/>
    <x v="3"/>
  </r>
  <r>
    <s v="9614-RMGHA"/>
    <x v="1"/>
    <x v="0"/>
    <s v="Yes"/>
    <s v="No"/>
    <n v="65"/>
    <s v="Yes"/>
    <s v="Yes"/>
    <x v="1"/>
    <s v="No"/>
    <s v="Yes"/>
    <s v="No"/>
    <s v="No"/>
    <s v="Yes"/>
    <s v="No"/>
    <x v="0"/>
    <s v="Yes"/>
    <x v="2"/>
    <n v="91.85"/>
    <n v="5940.85"/>
    <s v="Yes"/>
    <n v="1"/>
    <x v="3"/>
  </r>
  <r>
    <s v="8735-IJJEG"/>
    <x v="1"/>
    <x v="0"/>
    <s v="Yes"/>
    <s v="No"/>
    <n v="14"/>
    <s v="Yes"/>
    <s v="No"/>
    <x v="0"/>
    <s v="No"/>
    <s v="No"/>
    <s v="Yes"/>
    <s v="No"/>
    <s v="No"/>
    <s v="No"/>
    <x v="0"/>
    <s v="No"/>
    <x v="3"/>
    <n v="50.2"/>
    <n v="668.85"/>
    <s v="No"/>
    <n v="0"/>
    <x v="2"/>
  </r>
  <r>
    <s v="0564-MUUQK"/>
    <x v="0"/>
    <x v="0"/>
    <s v="Yes"/>
    <s v="Yes"/>
    <n v="20"/>
    <s v="Yes"/>
    <s v="Yes"/>
    <x v="1"/>
    <s v="No"/>
    <s v="No"/>
    <s v="Yes"/>
    <s v="Yes"/>
    <s v="No"/>
    <s v="Yes"/>
    <x v="0"/>
    <s v="Yes"/>
    <x v="2"/>
    <n v="95.5"/>
    <n v="1916.2"/>
    <s v="No"/>
    <n v="0"/>
    <x v="2"/>
  </r>
  <r>
    <s v="5054-IEXZT"/>
    <x v="1"/>
    <x v="0"/>
    <s v="No"/>
    <s v="Yes"/>
    <n v="1"/>
    <s v="Yes"/>
    <s v="No"/>
    <x v="1"/>
    <s v="No"/>
    <s v="Yes"/>
    <s v="No"/>
    <s v="No"/>
    <s v="No"/>
    <s v="No"/>
    <x v="0"/>
    <s v="Yes"/>
    <x v="0"/>
    <n v="75.349999999999994"/>
    <n v="75.349999999999994"/>
    <s v="Yes"/>
    <n v="1"/>
    <x v="0"/>
  </r>
  <r>
    <s v="5834-ASPWA"/>
    <x v="1"/>
    <x v="0"/>
    <s v="No"/>
    <s v="No"/>
    <n v="1"/>
    <s v="Yes"/>
    <s v="Yes"/>
    <x v="1"/>
    <s v="No"/>
    <s v="No"/>
    <s v="No"/>
    <s v="No"/>
    <s v="No"/>
    <s v="No"/>
    <x v="0"/>
    <s v="Yes"/>
    <x v="0"/>
    <n v="75.45"/>
    <n v="75.45"/>
    <s v="Yes"/>
    <n v="1"/>
    <x v="0"/>
  </r>
  <r>
    <s v="0701-RFGFI"/>
    <x v="0"/>
    <x v="0"/>
    <s v="Yes"/>
    <s v="Yes"/>
    <n v="49"/>
    <s v="Yes"/>
    <s v="Yes"/>
    <x v="1"/>
    <s v="No"/>
    <s v="No"/>
    <s v="No"/>
    <s v="No"/>
    <s v="Yes"/>
    <s v="Yes"/>
    <x v="0"/>
    <s v="Yes"/>
    <x v="2"/>
    <n v="95.4"/>
    <n v="4613.95"/>
    <s v="No"/>
    <n v="0"/>
    <x v="3"/>
  </r>
  <r>
    <s v="0019-EFAEP"/>
    <x v="0"/>
    <x v="0"/>
    <s v="No"/>
    <s v="No"/>
    <n v="72"/>
    <s v="Yes"/>
    <s v="Yes"/>
    <x v="1"/>
    <s v="Yes"/>
    <s v="Yes"/>
    <s v="Yes"/>
    <s v="No"/>
    <s v="Yes"/>
    <s v="No"/>
    <x v="2"/>
    <s v="Yes"/>
    <x v="2"/>
    <n v="101.3"/>
    <n v="7261.25"/>
    <s v="No"/>
    <n v="0"/>
    <x v="3"/>
  </r>
  <r>
    <s v="5619-PTMIK"/>
    <x v="0"/>
    <x v="0"/>
    <s v="Yes"/>
    <s v="No"/>
    <n v="46"/>
    <s v="Yes"/>
    <s v="Yes"/>
    <x v="0"/>
    <s v="Yes"/>
    <s v="No"/>
    <s v="No"/>
    <s v="No"/>
    <s v="No"/>
    <s v="No"/>
    <x v="0"/>
    <s v="No"/>
    <x v="0"/>
    <n v="53.1"/>
    <n v="2459.8000000000002"/>
    <s v="No"/>
    <n v="0"/>
    <x v="1"/>
  </r>
  <r>
    <s v="3737-XBQDD"/>
    <x v="1"/>
    <x v="0"/>
    <s v="No"/>
    <s v="No"/>
    <n v="24"/>
    <s v="Yes"/>
    <s v="Yes"/>
    <x v="1"/>
    <s v="No"/>
    <s v="Yes"/>
    <s v="Yes"/>
    <s v="No"/>
    <s v="No"/>
    <s v="No"/>
    <x v="0"/>
    <s v="Yes"/>
    <x v="2"/>
    <n v="84.85"/>
    <n v="2048.8000000000002"/>
    <s v="No"/>
    <n v="0"/>
    <x v="2"/>
  </r>
  <r>
    <s v="5882-CMAZQ"/>
    <x v="0"/>
    <x v="0"/>
    <s v="Yes"/>
    <s v="Yes"/>
    <n v="5"/>
    <s v="No"/>
    <s v="No phone service"/>
    <x v="0"/>
    <s v="No"/>
    <s v="Yes"/>
    <s v="No"/>
    <s v="Yes"/>
    <s v="No"/>
    <s v="No"/>
    <x v="0"/>
    <s v="No"/>
    <x v="0"/>
    <n v="34.25"/>
    <n v="163.55000000000001"/>
    <s v="No"/>
    <n v="0"/>
    <x v="0"/>
  </r>
  <r>
    <s v="5846-QFDFI"/>
    <x v="0"/>
    <x v="0"/>
    <s v="Yes"/>
    <s v="Yes"/>
    <n v="33"/>
    <s v="Yes"/>
    <s v="Yes"/>
    <x v="1"/>
    <s v="No"/>
    <s v="Yes"/>
    <s v="Yes"/>
    <s v="Yes"/>
    <s v="No"/>
    <s v="No"/>
    <x v="0"/>
    <s v="No"/>
    <x v="3"/>
    <n v="88.6"/>
    <n v="2888.7"/>
    <s v="No"/>
    <n v="0"/>
    <x v="1"/>
  </r>
  <r>
    <s v="4445-KWOKW"/>
    <x v="0"/>
    <x v="0"/>
    <s v="No"/>
    <s v="No"/>
    <n v="42"/>
    <s v="Yes"/>
    <s v="Yes"/>
    <x v="0"/>
    <s v="Yes"/>
    <s v="Yes"/>
    <s v="No"/>
    <s v="No"/>
    <s v="No"/>
    <s v="No"/>
    <x v="1"/>
    <s v="Yes"/>
    <x v="2"/>
    <n v="60.15"/>
    <n v="2421.6"/>
    <s v="No"/>
    <n v="0"/>
    <x v="1"/>
  </r>
  <r>
    <s v="3511-APPBJ"/>
    <x v="1"/>
    <x v="0"/>
    <s v="No"/>
    <s v="No"/>
    <n v="23"/>
    <s v="Yes"/>
    <s v="No"/>
    <x v="1"/>
    <s v="Yes"/>
    <s v="No"/>
    <s v="Yes"/>
    <s v="No"/>
    <s v="Yes"/>
    <s v="Yes"/>
    <x v="1"/>
    <s v="Yes"/>
    <x v="3"/>
    <n v="99.95"/>
    <n v="2292.75"/>
    <s v="No"/>
    <n v="0"/>
    <x v="2"/>
  </r>
  <r>
    <s v="7967-HYCDE"/>
    <x v="1"/>
    <x v="0"/>
    <s v="No"/>
    <s v="No"/>
    <n v="8"/>
    <s v="Yes"/>
    <s v="No"/>
    <x v="1"/>
    <s v="No"/>
    <s v="No"/>
    <s v="No"/>
    <s v="No"/>
    <s v="No"/>
    <s v="No"/>
    <x v="0"/>
    <s v="No"/>
    <x v="2"/>
    <n v="70.7"/>
    <n v="553.4"/>
    <s v="No"/>
    <n v="0"/>
    <x v="0"/>
  </r>
  <r>
    <s v="2430-RRYUW"/>
    <x v="1"/>
    <x v="0"/>
    <s v="No"/>
    <s v="No"/>
    <n v="66"/>
    <s v="Yes"/>
    <s v="No"/>
    <x v="0"/>
    <s v="Yes"/>
    <s v="Yes"/>
    <s v="No"/>
    <s v="No"/>
    <s v="No"/>
    <s v="No"/>
    <x v="1"/>
    <s v="Yes"/>
    <x v="1"/>
    <n v="54.8"/>
    <n v="3465.7"/>
    <s v="No"/>
    <n v="0"/>
    <x v="3"/>
  </r>
  <r>
    <s v="3948-XHGNA"/>
    <x v="1"/>
    <x v="0"/>
    <s v="No"/>
    <s v="No"/>
    <n v="24"/>
    <s v="Yes"/>
    <s v="No"/>
    <x v="0"/>
    <s v="Yes"/>
    <s v="No"/>
    <s v="No"/>
    <s v="No"/>
    <s v="No"/>
    <s v="No"/>
    <x v="0"/>
    <s v="Yes"/>
    <x v="2"/>
    <n v="49.55"/>
    <n v="1210.4000000000001"/>
    <s v="Yes"/>
    <n v="1"/>
    <x v="2"/>
  </r>
  <r>
    <s v="3723-BFBGR"/>
    <x v="1"/>
    <x v="1"/>
    <s v="No"/>
    <s v="No"/>
    <n v="24"/>
    <s v="Yes"/>
    <s v="Yes"/>
    <x v="0"/>
    <s v="No"/>
    <s v="Yes"/>
    <s v="No"/>
    <s v="No"/>
    <s v="No"/>
    <s v="No"/>
    <x v="0"/>
    <s v="No"/>
    <x v="3"/>
    <n v="54.8"/>
    <n v="1291.3"/>
    <s v="No"/>
    <n v="0"/>
    <x v="2"/>
  </r>
  <r>
    <s v="0565-IYCGT"/>
    <x v="1"/>
    <x v="0"/>
    <s v="No"/>
    <s v="No"/>
    <n v="69"/>
    <s v="Yes"/>
    <s v="Yes"/>
    <x v="0"/>
    <s v="Yes"/>
    <s v="Yes"/>
    <s v="Yes"/>
    <s v="Yes"/>
    <s v="No"/>
    <s v="Yes"/>
    <x v="1"/>
    <s v="Yes"/>
    <x v="3"/>
    <n v="78.599999999999994"/>
    <n v="5356.45"/>
    <s v="Yes"/>
    <n v="1"/>
    <x v="3"/>
  </r>
  <r>
    <s v="5447-WZAFP"/>
    <x v="0"/>
    <x v="0"/>
    <s v="No"/>
    <s v="No"/>
    <n v="53"/>
    <s v="Yes"/>
    <s v="No"/>
    <x v="1"/>
    <s v="No"/>
    <s v="Yes"/>
    <s v="Yes"/>
    <s v="No"/>
    <s v="Yes"/>
    <s v="Yes"/>
    <x v="1"/>
    <s v="Yes"/>
    <x v="1"/>
    <n v="100.3"/>
    <n v="5200.8"/>
    <s v="No"/>
    <n v="0"/>
    <x v="3"/>
  </r>
  <r>
    <s v="5110-CHOPY"/>
    <x v="0"/>
    <x v="0"/>
    <s v="No"/>
    <s v="No"/>
    <n v="60"/>
    <s v="No"/>
    <s v="No phone service"/>
    <x v="0"/>
    <s v="Yes"/>
    <s v="No"/>
    <s v="Yes"/>
    <s v="No"/>
    <s v="Yes"/>
    <s v="Yes"/>
    <x v="2"/>
    <s v="No"/>
    <x v="0"/>
    <n v="53.6"/>
    <n v="3237.05"/>
    <s v="No"/>
    <n v="0"/>
    <x v="3"/>
  </r>
  <r>
    <s v="5445-UTODQ"/>
    <x v="0"/>
    <x v="0"/>
    <s v="Yes"/>
    <s v="No"/>
    <n v="7"/>
    <s v="Yes"/>
    <s v="No"/>
    <x v="1"/>
    <s v="No"/>
    <s v="No"/>
    <s v="No"/>
    <s v="No"/>
    <s v="Yes"/>
    <s v="No"/>
    <x v="0"/>
    <s v="Yes"/>
    <x v="0"/>
    <n v="81.099999999999994"/>
    <n v="576.65"/>
    <s v="Yes"/>
    <n v="1"/>
    <x v="0"/>
  </r>
  <r>
    <s v="4425-OWHWB"/>
    <x v="0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350000000000001"/>
    <n v="433.75"/>
    <s v="No"/>
    <n v="0"/>
    <x v="2"/>
  </r>
  <r>
    <s v="7892-QVYKW"/>
    <x v="0"/>
    <x v="0"/>
    <s v="Yes"/>
    <s v="Yes"/>
    <n v="23"/>
    <s v="Yes"/>
    <s v="Yes"/>
    <x v="1"/>
    <s v="No"/>
    <s v="No"/>
    <s v="No"/>
    <s v="No"/>
    <s v="No"/>
    <s v="Yes"/>
    <x v="0"/>
    <s v="No"/>
    <x v="0"/>
    <n v="85.6"/>
    <n v="1868.4"/>
    <s v="No"/>
    <n v="0"/>
    <x v="2"/>
  </r>
  <r>
    <s v="9675-ICXCT"/>
    <x v="1"/>
    <x v="0"/>
    <s v="Yes"/>
    <s v="Yes"/>
    <n v="72"/>
    <s v="Yes"/>
    <s v="No"/>
    <x v="0"/>
    <s v="Yes"/>
    <s v="No"/>
    <s v="Yes"/>
    <s v="Yes"/>
    <s v="Yes"/>
    <s v="Yes"/>
    <x v="2"/>
    <s v="Yes"/>
    <x v="0"/>
    <n v="80.8"/>
    <n v="5728.55"/>
    <s v="No"/>
    <n v="0"/>
    <x v="3"/>
  </r>
  <r>
    <s v="1024-VRZHF"/>
    <x v="1"/>
    <x v="0"/>
    <s v="Yes"/>
    <s v="No"/>
    <n v="11"/>
    <s v="Yes"/>
    <s v="Yes"/>
    <x v="1"/>
    <s v="No"/>
    <s v="No"/>
    <s v="No"/>
    <s v="No"/>
    <s v="No"/>
    <s v="No"/>
    <x v="0"/>
    <s v="Yes"/>
    <x v="0"/>
    <n v="74.95"/>
    <n v="825.7"/>
    <s v="Yes"/>
    <n v="1"/>
    <x v="0"/>
  </r>
  <r>
    <s v="4703-MQYKT"/>
    <x v="1"/>
    <x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0.4"/>
    <s v="No"/>
    <n v="0"/>
    <x v="2"/>
  </r>
  <r>
    <s v="9497-QCMMS"/>
    <x v="1"/>
    <x v="1"/>
    <s v="No"/>
    <s v="No"/>
    <n v="1"/>
    <s v="Yes"/>
    <s v="Yes"/>
    <x v="1"/>
    <s v="No"/>
    <s v="No"/>
    <s v="No"/>
    <s v="No"/>
    <s v="Yes"/>
    <s v="Yes"/>
    <x v="0"/>
    <s v="Yes"/>
    <x v="0"/>
    <n v="93.55"/>
    <n v="93.55"/>
    <s v="Yes"/>
    <n v="1"/>
    <x v="0"/>
  </r>
  <r>
    <s v="5692-ICXLW"/>
    <x v="1"/>
    <x v="1"/>
    <s v="No"/>
    <s v="No"/>
    <n v="31"/>
    <s v="Yes"/>
    <s v="Yes"/>
    <x v="1"/>
    <s v="No"/>
    <s v="Yes"/>
    <s v="No"/>
    <s v="No"/>
    <s v="Yes"/>
    <s v="No"/>
    <x v="0"/>
    <s v="Yes"/>
    <x v="0"/>
    <n v="90.7"/>
    <n v="2845.15"/>
    <s v="No"/>
    <n v="0"/>
    <x v="1"/>
  </r>
  <r>
    <s v="0602-DDUML"/>
    <x v="0"/>
    <x v="0"/>
    <s v="No"/>
    <s v="No"/>
    <n v="57"/>
    <s v="Yes"/>
    <s v="No"/>
    <x v="0"/>
    <s v="No"/>
    <s v="Yes"/>
    <s v="Yes"/>
    <s v="Yes"/>
    <s v="Yes"/>
    <s v="No"/>
    <x v="2"/>
    <s v="No"/>
    <x v="1"/>
    <n v="69.75"/>
    <n v="3894.4"/>
    <s v="No"/>
    <n v="0"/>
    <x v="3"/>
  </r>
  <r>
    <s v="2208-MPXIO"/>
    <x v="0"/>
    <x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"/>
    <n v="886.4"/>
    <s v="No"/>
    <n v="0"/>
    <x v="1"/>
  </r>
  <r>
    <s v="1960-UYCNN"/>
    <x v="1"/>
    <x v="0"/>
    <s v="No"/>
    <s v="No"/>
    <n v="10"/>
    <s v="Yes"/>
    <s v="Yes"/>
    <x v="1"/>
    <s v="No"/>
    <s v="Yes"/>
    <s v="Yes"/>
    <s v="No"/>
    <s v="No"/>
    <s v="Yes"/>
    <x v="0"/>
    <s v="Yes"/>
    <x v="0"/>
    <n v="95.25"/>
    <n v="1021.55"/>
    <s v="No"/>
    <n v="0"/>
    <x v="0"/>
  </r>
  <r>
    <s v="0348-SDKOL"/>
    <x v="0"/>
    <x v="0"/>
    <s v="Yes"/>
    <s v="No"/>
    <n v="58"/>
    <s v="Yes"/>
    <s v="Yes"/>
    <x v="1"/>
    <s v="No"/>
    <s v="No"/>
    <s v="Yes"/>
    <s v="Yes"/>
    <s v="Yes"/>
    <s v="Yes"/>
    <x v="0"/>
    <s v="Yes"/>
    <x v="3"/>
    <n v="102.1"/>
    <n v="5885.4"/>
    <s v="Yes"/>
    <n v="1"/>
    <x v="3"/>
  </r>
  <r>
    <s v="3190-FZATL"/>
    <x v="1"/>
    <x v="0"/>
    <s v="No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268.39999999999998"/>
    <s v="No"/>
    <n v="0"/>
    <x v="2"/>
  </r>
  <r>
    <s v="7336-RLLRH"/>
    <x v="1"/>
    <x v="0"/>
    <s v="Yes"/>
    <s v="No"/>
    <n v="27"/>
    <s v="Yes"/>
    <s v="Yes"/>
    <x v="0"/>
    <s v="Yes"/>
    <s v="No"/>
    <s v="No"/>
    <s v="Yes"/>
    <s v="Yes"/>
    <s v="Yes"/>
    <x v="1"/>
    <s v="No"/>
    <x v="1"/>
    <n v="80.849999999999994"/>
    <n v="2204.35"/>
    <s v="No"/>
    <n v="0"/>
    <x v="1"/>
  </r>
  <r>
    <s v="4373-MAVJG"/>
    <x v="0"/>
    <x v="0"/>
    <s v="Yes"/>
    <s v="Yes"/>
    <n v="14"/>
    <s v="Yes"/>
    <s v="Yes"/>
    <x v="1"/>
    <s v="No"/>
    <s v="Yes"/>
    <s v="No"/>
    <s v="No"/>
    <s v="No"/>
    <s v="Yes"/>
    <x v="0"/>
    <s v="Yes"/>
    <x v="2"/>
    <n v="90.9"/>
    <n v="1259"/>
    <s v="Yes"/>
    <n v="1"/>
    <x v="2"/>
  </r>
  <r>
    <s v="8901-HJXTF"/>
    <x v="0"/>
    <x v="0"/>
    <s v="Yes"/>
    <s v="Yes"/>
    <n v="12"/>
    <s v="No"/>
    <s v="No phone service"/>
    <x v="0"/>
    <s v="No"/>
    <s v="Yes"/>
    <s v="No"/>
    <s v="No"/>
    <s v="No"/>
    <s v="No"/>
    <x v="0"/>
    <s v="No"/>
    <x v="1"/>
    <n v="29.2"/>
    <n v="309.10000000000002"/>
    <s v="Yes"/>
    <n v="1"/>
    <x v="0"/>
  </r>
  <r>
    <s v="7710-JSYOA"/>
    <x v="0"/>
    <x v="0"/>
    <s v="Yes"/>
    <s v="Yes"/>
    <n v="69"/>
    <s v="Yes"/>
    <s v="Yes"/>
    <x v="1"/>
    <s v="No"/>
    <s v="Yes"/>
    <s v="No"/>
    <s v="Yes"/>
    <s v="No"/>
    <s v="Yes"/>
    <x v="2"/>
    <s v="Yes"/>
    <x v="2"/>
    <n v="93.3"/>
    <n v="6398.05"/>
    <s v="No"/>
    <n v="0"/>
    <x v="3"/>
  </r>
  <r>
    <s v="5419-KLXBN"/>
    <x v="0"/>
    <x v="0"/>
    <s v="Yes"/>
    <s v="Yes"/>
    <n v="25"/>
    <s v="Yes"/>
    <s v="No"/>
    <x v="1"/>
    <s v="No"/>
    <s v="Yes"/>
    <s v="Yes"/>
    <s v="No"/>
    <s v="Yes"/>
    <s v="No"/>
    <x v="0"/>
    <s v="Yes"/>
    <x v="2"/>
    <n v="89.15"/>
    <n v="2257.75"/>
    <s v="Yes"/>
    <n v="1"/>
    <x v="1"/>
  </r>
  <r>
    <s v="3424-NMNBO"/>
    <x v="1"/>
    <x v="1"/>
    <s v="Yes"/>
    <s v="No"/>
    <n v="58"/>
    <s v="Yes"/>
    <s v="Yes"/>
    <x v="1"/>
    <s v="Yes"/>
    <s v="Yes"/>
    <s v="Yes"/>
    <s v="No"/>
    <s v="Yes"/>
    <s v="Yes"/>
    <x v="1"/>
    <s v="Yes"/>
    <x v="0"/>
    <n v="108.85"/>
    <n v="6287.25"/>
    <s v="Yes"/>
    <n v="1"/>
    <x v="3"/>
  </r>
  <r>
    <s v="9885-MFVSU"/>
    <x v="0"/>
    <x v="0"/>
    <s v="Yes"/>
    <s v="Yes"/>
    <n v="35"/>
    <s v="No"/>
    <s v="No phone service"/>
    <x v="0"/>
    <s v="Yes"/>
    <s v="No"/>
    <s v="No"/>
    <s v="Yes"/>
    <s v="Yes"/>
    <s v="No"/>
    <x v="2"/>
    <s v="Yes"/>
    <x v="3"/>
    <n v="46.35"/>
    <n v="1662.05"/>
    <s v="No"/>
    <n v="0"/>
    <x v="1"/>
  </r>
  <r>
    <s v="4514-GFCFI"/>
    <x v="0"/>
    <x v="1"/>
    <s v="No"/>
    <s v="No"/>
    <n v="16"/>
    <s v="Yes"/>
    <s v="Yes"/>
    <x v="1"/>
    <s v="No"/>
    <s v="No"/>
    <s v="No"/>
    <s v="No"/>
    <s v="Yes"/>
    <s v="No"/>
    <x v="0"/>
    <s v="Yes"/>
    <x v="0"/>
    <n v="84.75"/>
    <n v="1350.15"/>
    <s v="Yes"/>
    <n v="1"/>
    <x v="2"/>
  </r>
  <r>
    <s v="0607-MVMGC"/>
    <x v="1"/>
    <x v="0"/>
    <s v="Yes"/>
    <s v="Yes"/>
    <n v="45"/>
    <s v="Yes"/>
    <s v="Yes"/>
    <x v="0"/>
    <s v="No"/>
    <s v="Yes"/>
    <s v="Yes"/>
    <s v="No"/>
    <s v="Yes"/>
    <s v="Yes"/>
    <x v="1"/>
    <s v="No"/>
    <x v="3"/>
    <n v="78.75"/>
    <n v="3600.65"/>
    <s v="No"/>
    <n v="0"/>
    <x v="1"/>
  </r>
  <r>
    <s v="3365-SAIGS"/>
    <x v="0"/>
    <x v="0"/>
    <s v="No"/>
    <s v="No"/>
    <n v="17"/>
    <s v="Yes"/>
    <s v="No"/>
    <x v="1"/>
    <s v="No"/>
    <s v="Yes"/>
    <s v="No"/>
    <s v="No"/>
    <s v="Yes"/>
    <s v="No"/>
    <x v="0"/>
    <s v="Yes"/>
    <x v="0"/>
    <n v="83.55"/>
    <n v="1329.15"/>
    <s v="No"/>
    <n v="0"/>
    <x v="2"/>
  </r>
  <r>
    <s v="9828-AOQLM"/>
    <x v="0"/>
    <x v="0"/>
    <s v="Yes"/>
    <s v="Yes"/>
    <n v="1"/>
    <s v="Yes"/>
    <s v="No"/>
    <x v="0"/>
    <s v="No"/>
    <s v="No"/>
    <s v="No"/>
    <s v="No"/>
    <s v="No"/>
    <s v="No"/>
    <x v="0"/>
    <s v="Yes"/>
    <x v="0"/>
    <n v="45.7"/>
    <n v="45.7"/>
    <s v="Yes"/>
    <n v="1"/>
    <x v="0"/>
  </r>
  <r>
    <s v="8022-BECSI"/>
    <x v="1"/>
    <x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422.5"/>
    <s v="No"/>
    <n v="0"/>
    <x v="2"/>
  </r>
  <r>
    <s v="8000-REIQB"/>
    <x v="0"/>
    <x v="1"/>
    <s v="No"/>
    <s v="No"/>
    <n v="1"/>
    <s v="Yes"/>
    <s v="No"/>
    <x v="1"/>
    <s v="No"/>
    <s v="No"/>
    <s v="No"/>
    <s v="No"/>
    <s v="No"/>
    <s v="No"/>
    <x v="0"/>
    <s v="Yes"/>
    <x v="0"/>
    <n v="69.95"/>
    <n v="69.95"/>
    <s v="Yes"/>
    <n v="1"/>
    <x v="0"/>
  </r>
  <r>
    <s v="9993-LHIEB"/>
    <x v="1"/>
    <x v="0"/>
    <s v="Yes"/>
    <s v="Yes"/>
    <n v="67"/>
    <s v="Yes"/>
    <s v="No"/>
    <x v="0"/>
    <s v="Yes"/>
    <s v="No"/>
    <s v="Yes"/>
    <s v="Yes"/>
    <s v="No"/>
    <s v="Yes"/>
    <x v="2"/>
    <s v="No"/>
    <x v="1"/>
    <n v="67.849999999999994"/>
    <n v="4627.6499999999996"/>
    <s v="No"/>
    <n v="0"/>
    <x v="3"/>
  </r>
  <r>
    <s v="0266-CLZKZ"/>
    <x v="0"/>
    <x v="0"/>
    <s v="Yes"/>
    <s v="Yes"/>
    <n v="67"/>
    <s v="Yes"/>
    <s v="Yes"/>
    <x v="1"/>
    <s v="No"/>
    <s v="No"/>
    <s v="Yes"/>
    <s v="Yes"/>
    <s v="Yes"/>
    <s v="Yes"/>
    <x v="2"/>
    <s v="Yes"/>
    <x v="2"/>
    <n v="105.65"/>
    <n v="6717.9"/>
    <s v="No"/>
    <n v="0"/>
    <x v="3"/>
  </r>
  <r>
    <s v="7615-ESMYF"/>
    <x v="0"/>
    <x v="0"/>
    <s v="Yes"/>
    <s v="No"/>
    <n v="2"/>
    <s v="No"/>
    <s v="No phone service"/>
    <x v="0"/>
    <s v="No"/>
    <s v="No"/>
    <s v="No"/>
    <s v="No"/>
    <s v="Yes"/>
    <s v="Yes"/>
    <x v="0"/>
    <s v="No"/>
    <x v="0"/>
    <n v="44.6"/>
    <n v="97.1"/>
    <s v="Yes"/>
    <n v="1"/>
    <x v="0"/>
  </r>
  <r>
    <s v="3858-VOBET"/>
    <x v="1"/>
    <x v="0"/>
    <s v="No"/>
    <s v="No"/>
    <n v="23"/>
    <s v="Yes"/>
    <s v="Yes"/>
    <x v="1"/>
    <s v="No"/>
    <s v="No"/>
    <s v="No"/>
    <s v="No"/>
    <s v="No"/>
    <s v="No"/>
    <x v="0"/>
    <s v="Yes"/>
    <x v="0"/>
    <n v="74.95"/>
    <n v="1710.45"/>
    <s v="Yes"/>
    <n v="1"/>
    <x v="2"/>
  </r>
  <r>
    <s v="7020-OZKXZ"/>
    <x v="0"/>
    <x v="1"/>
    <s v="No"/>
    <s v="No"/>
    <n v="9"/>
    <s v="Yes"/>
    <s v="No"/>
    <x v="1"/>
    <s v="No"/>
    <s v="No"/>
    <s v="Yes"/>
    <s v="No"/>
    <s v="No"/>
    <s v="No"/>
    <x v="0"/>
    <s v="No"/>
    <x v="3"/>
    <n v="75.5"/>
    <n v="637.4"/>
    <s v="No"/>
    <n v="0"/>
    <x v="0"/>
  </r>
  <r>
    <s v="3977-QCRSL"/>
    <x v="0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117.95"/>
    <s v="No"/>
    <n v="0"/>
    <x v="0"/>
  </r>
  <r>
    <s v="0017-DINOC"/>
    <x v="1"/>
    <x v="0"/>
    <s v="No"/>
    <s v="No"/>
    <n v="54"/>
    <s v="No"/>
    <s v="No phone service"/>
    <x v="0"/>
    <s v="Yes"/>
    <s v="No"/>
    <s v="No"/>
    <s v="Yes"/>
    <s v="Yes"/>
    <s v="No"/>
    <x v="2"/>
    <s v="No"/>
    <x v="3"/>
    <n v="45.2"/>
    <n v="2460.5500000000002"/>
    <s v="No"/>
    <n v="0"/>
    <x v="3"/>
  </r>
  <r>
    <s v="1447-PJGGA"/>
    <x v="0"/>
    <x v="0"/>
    <s v="No"/>
    <s v="No"/>
    <n v="57"/>
    <s v="Yes"/>
    <s v="No"/>
    <x v="1"/>
    <s v="No"/>
    <s v="No"/>
    <s v="Yes"/>
    <s v="No"/>
    <s v="Yes"/>
    <s v="Yes"/>
    <x v="2"/>
    <s v="Yes"/>
    <x v="0"/>
    <n v="95.25"/>
    <n v="5464.65"/>
    <s v="Yes"/>
    <n v="1"/>
    <x v="3"/>
  </r>
  <r>
    <s v="8565-CLBZW"/>
    <x v="1"/>
    <x v="0"/>
    <s v="No"/>
    <s v="No"/>
    <n v="24"/>
    <s v="Yes"/>
    <s v="Yes"/>
    <x v="1"/>
    <s v="No"/>
    <s v="No"/>
    <s v="Yes"/>
    <s v="No"/>
    <s v="Yes"/>
    <s v="No"/>
    <x v="0"/>
    <s v="Yes"/>
    <x v="1"/>
    <n v="89.85"/>
    <n v="2165.0500000000002"/>
    <s v="Yes"/>
    <n v="1"/>
    <x v="2"/>
  </r>
  <r>
    <s v="9139-WQQDY"/>
    <x v="0"/>
    <x v="0"/>
    <s v="Yes"/>
    <s v="Yes"/>
    <n v="49"/>
    <s v="Yes"/>
    <s v="Yes"/>
    <x v="1"/>
    <s v="No"/>
    <s v="Yes"/>
    <s v="No"/>
    <s v="No"/>
    <s v="Yes"/>
    <s v="Yes"/>
    <x v="1"/>
    <s v="No"/>
    <x v="1"/>
    <n v="100.45"/>
    <n v="4941.8"/>
    <s v="Yes"/>
    <n v="1"/>
    <x v="3"/>
  </r>
  <r>
    <s v="0224-HJAPT"/>
    <x v="1"/>
    <x v="0"/>
    <s v="No"/>
    <s v="No"/>
    <n v="5"/>
    <s v="Yes"/>
    <s v="Yes"/>
    <x v="0"/>
    <s v="No"/>
    <s v="No"/>
    <s v="No"/>
    <s v="No"/>
    <s v="No"/>
    <s v="No"/>
    <x v="0"/>
    <s v="No"/>
    <x v="0"/>
    <n v="47.15"/>
    <n v="223.15"/>
    <s v="Yes"/>
    <n v="1"/>
    <x v="0"/>
  </r>
  <r>
    <s v="8086-OVPWV"/>
    <x v="1"/>
    <x v="0"/>
    <s v="No"/>
    <s v="No"/>
    <n v="2"/>
    <s v="Yes"/>
    <s v="No"/>
    <x v="1"/>
    <s v="No"/>
    <s v="No"/>
    <s v="No"/>
    <s v="No"/>
    <s v="No"/>
    <s v="Yes"/>
    <x v="0"/>
    <s v="Yes"/>
    <x v="0"/>
    <n v="80.2"/>
    <n v="181.1"/>
    <s v="Yes"/>
    <n v="1"/>
    <x v="0"/>
  </r>
  <r>
    <s v="9430-FRQOC"/>
    <x v="0"/>
    <x v="0"/>
    <s v="No"/>
    <s v="Yes"/>
    <n v="4"/>
    <s v="Yes"/>
    <s v="Yes"/>
    <x v="1"/>
    <s v="No"/>
    <s v="No"/>
    <s v="Yes"/>
    <s v="Yes"/>
    <s v="No"/>
    <s v="No"/>
    <x v="0"/>
    <s v="Yes"/>
    <x v="1"/>
    <n v="87.1"/>
    <n v="341.45"/>
    <s v="Yes"/>
    <n v="1"/>
    <x v="0"/>
  </r>
  <r>
    <s v="7639-OPLNG"/>
    <x v="1"/>
    <x v="0"/>
    <s v="Yes"/>
    <s v="Yes"/>
    <n v="70"/>
    <s v="Yes"/>
    <s v="Yes"/>
    <x v="0"/>
    <s v="Yes"/>
    <s v="Yes"/>
    <s v="Yes"/>
    <s v="Yes"/>
    <s v="Yes"/>
    <s v="No"/>
    <x v="2"/>
    <s v="Yes"/>
    <x v="2"/>
    <n v="79.25"/>
    <n v="5731.85"/>
    <s v="No"/>
    <n v="0"/>
    <x v="3"/>
  </r>
  <r>
    <s v="3074-GQWYX"/>
    <x v="1"/>
    <x v="0"/>
    <s v="No"/>
    <s v="No"/>
    <n v="5"/>
    <s v="Yes"/>
    <s v="Yes"/>
    <x v="1"/>
    <s v="No"/>
    <s v="No"/>
    <s v="No"/>
    <s v="No"/>
    <s v="No"/>
    <s v="No"/>
    <x v="0"/>
    <s v="Yes"/>
    <x v="2"/>
    <n v="75.900000000000006"/>
    <n v="357.75"/>
    <s v="Yes"/>
    <n v="1"/>
    <x v="0"/>
  </r>
  <r>
    <s v="1492-QGCLU"/>
    <x v="1"/>
    <x v="0"/>
    <s v="Yes"/>
    <s v="Yes"/>
    <n v="53"/>
    <s v="Yes"/>
    <s v="Yes"/>
    <x v="0"/>
    <s v="Yes"/>
    <s v="No"/>
    <s v="Yes"/>
    <s v="Yes"/>
    <s v="Yes"/>
    <s v="Yes"/>
    <x v="0"/>
    <s v="No"/>
    <x v="0"/>
    <n v="85.7"/>
    <n v="4616.1000000000004"/>
    <s v="No"/>
    <n v="0"/>
    <x v="3"/>
  </r>
  <r>
    <s v="6845-RGTYS"/>
    <x v="0"/>
    <x v="0"/>
    <s v="Yes"/>
    <s v="No"/>
    <n v="47"/>
    <s v="Yes"/>
    <s v="Yes"/>
    <x v="1"/>
    <s v="Yes"/>
    <s v="Yes"/>
    <s v="Yes"/>
    <s v="No"/>
    <s v="Yes"/>
    <s v="No"/>
    <x v="0"/>
    <s v="Yes"/>
    <x v="0"/>
    <n v="98.75"/>
    <n v="4533.7"/>
    <s v="Yes"/>
    <n v="1"/>
    <x v="1"/>
  </r>
  <r>
    <s v="7328-OWMOM"/>
    <x v="0"/>
    <x v="0"/>
    <s v="No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589.25"/>
    <s v="No"/>
    <n v="0"/>
    <x v="1"/>
  </r>
  <r>
    <s v="4418-LZMSV"/>
    <x v="1"/>
    <x v="0"/>
    <s v="Yes"/>
    <s v="Yes"/>
    <n v="13"/>
    <s v="Yes"/>
    <s v="No"/>
    <x v="0"/>
    <s v="No"/>
    <s v="Yes"/>
    <s v="Yes"/>
    <s v="Yes"/>
    <s v="No"/>
    <s v="No"/>
    <x v="0"/>
    <s v="No"/>
    <x v="2"/>
    <n v="61.8"/>
    <n v="750.1"/>
    <s v="No"/>
    <n v="0"/>
    <x v="2"/>
  </r>
  <r>
    <s v="5155-AZQPB"/>
    <x v="0"/>
    <x v="0"/>
    <s v="Yes"/>
    <s v="Yes"/>
    <n v="28"/>
    <s v="Yes"/>
    <s v="Yes"/>
    <x v="0"/>
    <s v="No"/>
    <s v="No"/>
    <s v="No"/>
    <s v="No"/>
    <s v="No"/>
    <s v="No"/>
    <x v="0"/>
    <s v="No"/>
    <x v="1"/>
    <n v="49.9"/>
    <n v="1410.25"/>
    <s v="No"/>
    <n v="0"/>
    <x v="1"/>
  </r>
  <r>
    <s v="8861-HGGKB"/>
    <x v="0"/>
    <x v="0"/>
    <s v="No"/>
    <s v="No"/>
    <n v="10"/>
    <s v="Yes"/>
    <s v="Yes"/>
    <x v="1"/>
    <s v="No"/>
    <s v="No"/>
    <s v="No"/>
    <s v="No"/>
    <s v="No"/>
    <s v="Yes"/>
    <x v="0"/>
    <s v="No"/>
    <x v="0"/>
    <n v="86.45"/>
    <n v="830.85"/>
    <s v="Yes"/>
    <n v="1"/>
    <x v="0"/>
  </r>
  <r>
    <s v="1087-GRUYI"/>
    <x v="1"/>
    <x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743.5"/>
    <s v="No"/>
    <n v="0"/>
    <x v="1"/>
  </r>
  <r>
    <s v="7065-YUNRY"/>
    <x v="0"/>
    <x v="0"/>
    <s v="No"/>
    <s v="No"/>
    <n v="1"/>
    <s v="Yes"/>
    <s v="No"/>
    <x v="0"/>
    <s v="No"/>
    <s v="No"/>
    <s v="No"/>
    <s v="No"/>
    <s v="No"/>
    <s v="No"/>
    <x v="0"/>
    <s v="Yes"/>
    <x v="1"/>
    <n v="45.3"/>
    <n v="45.3"/>
    <s v="Yes"/>
    <n v="1"/>
    <x v="0"/>
  </r>
  <r>
    <s v="7694-VLBWQ"/>
    <x v="1"/>
    <x v="0"/>
    <s v="Yes"/>
    <s v="No"/>
    <n v="67"/>
    <s v="Yes"/>
    <s v="Yes"/>
    <x v="1"/>
    <s v="No"/>
    <s v="Yes"/>
    <s v="Yes"/>
    <s v="No"/>
    <s v="Yes"/>
    <s v="Yes"/>
    <x v="1"/>
    <s v="No"/>
    <x v="0"/>
    <n v="104.1"/>
    <n v="7040.85"/>
    <s v="Yes"/>
    <n v="1"/>
    <x v="3"/>
  </r>
  <r>
    <s v="2546-KZAAT"/>
    <x v="1"/>
    <x v="0"/>
    <s v="Yes"/>
    <s v="No"/>
    <n v="52"/>
    <s v="Yes"/>
    <s v="No"/>
    <x v="0"/>
    <s v="Yes"/>
    <s v="Yes"/>
    <s v="No"/>
    <s v="No"/>
    <s v="Yes"/>
    <s v="Yes"/>
    <x v="1"/>
    <s v="Yes"/>
    <x v="1"/>
    <n v="75.400000000000006"/>
    <n v="3865.45"/>
    <s v="No"/>
    <n v="0"/>
    <x v="3"/>
  </r>
  <r>
    <s v="0181-RITDD"/>
    <x v="1"/>
    <x v="0"/>
    <s v="Yes"/>
    <s v="Yes"/>
    <n v="62"/>
    <s v="Yes"/>
    <s v="No"/>
    <x v="1"/>
    <s v="Yes"/>
    <s v="Yes"/>
    <s v="Yes"/>
    <s v="Yes"/>
    <s v="Yes"/>
    <s v="Yes"/>
    <x v="2"/>
    <s v="No"/>
    <x v="1"/>
    <n v="108.15"/>
    <n v="6825.65"/>
    <s v="No"/>
    <n v="0"/>
    <x v="3"/>
  </r>
  <r>
    <s v="5989-PGKJB"/>
    <x v="0"/>
    <x v="0"/>
    <s v="No"/>
    <s v="No"/>
    <n v="16"/>
    <s v="Yes"/>
    <s v="No"/>
    <x v="1"/>
    <s v="No"/>
    <s v="Yes"/>
    <s v="No"/>
    <s v="No"/>
    <s v="No"/>
    <s v="Yes"/>
    <x v="0"/>
    <s v="Yes"/>
    <x v="0"/>
    <n v="86.25"/>
    <n v="1340.1"/>
    <s v="No"/>
    <n v="0"/>
    <x v="2"/>
  </r>
  <r>
    <s v="4795-KTRTH"/>
    <x v="0"/>
    <x v="1"/>
    <s v="Yes"/>
    <s v="No"/>
    <n v="5"/>
    <s v="Yes"/>
    <s v="Yes"/>
    <x v="1"/>
    <s v="No"/>
    <s v="Yes"/>
    <s v="No"/>
    <s v="No"/>
    <s v="No"/>
    <s v="No"/>
    <x v="0"/>
    <s v="Yes"/>
    <x v="0"/>
    <n v="81"/>
    <n v="371.65"/>
    <s v="Yes"/>
    <n v="1"/>
    <x v="0"/>
  </r>
  <r>
    <s v="8272-ONJLV"/>
    <x v="1"/>
    <x v="0"/>
    <s v="No"/>
    <s v="No"/>
    <n v="12"/>
    <s v="Yes"/>
    <s v="No"/>
    <x v="1"/>
    <s v="No"/>
    <s v="No"/>
    <s v="Yes"/>
    <s v="No"/>
    <s v="Yes"/>
    <s v="Yes"/>
    <x v="1"/>
    <s v="No"/>
    <x v="0"/>
    <n v="95.7"/>
    <n v="1184"/>
    <s v="No"/>
    <n v="0"/>
    <x v="0"/>
  </r>
  <r>
    <s v="1488-PBLJN"/>
    <x v="0"/>
    <x v="0"/>
    <s v="Yes"/>
    <s v="Yes"/>
    <n v="72"/>
    <s v="Yes"/>
    <s v="Yes"/>
    <x v="1"/>
    <s v="Yes"/>
    <s v="Yes"/>
    <s v="Yes"/>
    <s v="Yes"/>
    <s v="Yes"/>
    <s v="Yes"/>
    <x v="2"/>
    <s v="Yes"/>
    <x v="2"/>
    <n v="116.85"/>
    <n v="8477.7000000000007"/>
    <s v="No"/>
    <n v="0"/>
    <x v="3"/>
  </r>
  <r>
    <s v="0308-GIQJT"/>
    <x v="1"/>
    <x v="1"/>
    <s v="No"/>
    <s v="No"/>
    <n v="71"/>
    <s v="Yes"/>
    <s v="Yes"/>
    <x v="1"/>
    <s v="No"/>
    <s v="Yes"/>
    <s v="No"/>
    <s v="Yes"/>
    <s v="Yes"/>
    <s v="Yes"/>
    <x v="1"/>
    <s v="No"/>
    <x v="2"/>
    <n v="105.75"/>
    <n v="7382.85"/>
    <s v="No"/>
    <n v="0"/>
    <x v="3"/>
  </r>
  <r>
    <s v="3778-FOAQW"/>
    <x v="0"/>
    <x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56.85"/>
    <s v="No"/>
    <n v="0"/>
    <x v="2"/>
  </r>
  <r>
    <s v="4452-ROHMO"/>
    <x v="0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31.6"/>
    <s v="No"/>
    <n v="0"/>
    <x v="2"/>
  </r>
  <r>
    <s v="6481-OGDOO"/>
    <x v="1"/>
    <x v="0"/>
    <s v="Yes"/>
    <s v="No"/>
    <n v="67"/>
    <s v="Yes"/>
    <s v="No"/>
    <x v="1"/>
    <s v="Yes"/>
    <s v="Yes"/>
    <s v="No"/>
    <s v="No"/>
    <s v="No"/>
    <s v="Yes"/>
    <x v="1"/>
    <s v="Yes"/>
    <x v="3"/>
    <n v="90.6"/>
    <n v="6056.15"/>
    <s v="Yes"/>
    <n v="1"/>
    <x v="3"/>
  </r>
  <r>
    <s v="3090-LETTY"/>
    <x v="1"/>
    <x v="0"/>
    <s v="No"/>
    <s v="Yes"/>
    <n v="2"/>
    <s v="Yes"/>
    <s v="Yes"/>
    <x v="0"/>
    <s v="Yes"/>
    <s v="Yes"/>
    <s v="No"/>
    <s v="No"/>
    <s v="No"/>
    <s v="No"/>
    <x v="0"/>
    <s v="No"/>
    <x v="2"/>
    <n v="60.95"/>
    <n v="134.6"/>
    <s v="No"/>
    <n v="0"/>
    <x v="0"/>
  </r>
  <r>
    <s v="5349-AZPEW"/>
    <x v="0"/>
    <x v="0"/>
    <s v="Yes"/>
    <s v="Yes"/>
    <n v="5"/>
    <s v="No"/>
    <s v="No phone service"/>
    <x v="0"/>
    <s v="No"/>
    <s v="No"/>
    <s v="No"/>
    <s v="No"/>
    <s v="No"/>
    <s v="No"/>
    <x v="0"/>
    <s v="No"/>
    <x v="1"/>
    <n v="25.05"/>
    <n v="125.5"/>
    <s v="No"/>
    <n v="0"/>
    <x v="0"/>
  </r>
  <r>
    <s v="3753-TSEMP"/>
    <x v="0"/>
    <x v="0"/>
    <s v="Yes"/>
    <s v="No"/>
    <n v="15"/>
    <s v="Yes"/>
    <s v="No"/>
    <x v="1"/>
    <s v="No"/>
    <s v="No"/>
    <s v="No"/>
    <s v="No"/>
    <s v="Yes"/>
    <s v="Yes"/>
    <x v="0"/>
    <s v="No"/>
    <x v="0"/>
    <n v="88.15"/>
    <n v="1390.6"/>
    <s v="Yes"/>
    <n v="1"/>
    <x v="2"/>
  </r>
  <r>
    <s v="8305-VHZBZ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s v="Yes"/>
    <n v="1"/>
    <x v="0"/>
  </r>
  <r>
    <s v="9720-JJJOR"/>
    <x v="1"/>
    <x v="0"/>
    <s v="Yes"/>
    <s v="Yes"/>
    <n v="41"/>
    <s v="Yes"/>
    <s v="No"/>
    <x v="0"/>
    <s v="Yes"/>
    <s v="Yes"/>
    <s v="Yes"/>
    <s v="No"/>
    <s v="No"/>
    <s v="No"/>
    <x v="1"/>
    <s v="Yes"/>
    <x v="2"/>
    <n v="60.3"/>
    <n v="2511.3000000000002"/>
    <s v="No"/>
    <n v="0"/>
    <x v="1"/>
  </r>
  <r>
    <s v="8100-HZZLJ"/>
    <x v="0"/>
    <x v="0"/>
    <s v="No"/>
    <s v="Yes"/>
    <n v="43"/>
    <s v="Yes"/>
    <s v="No"/>
    <x v="0"/>
    <s v="Yes"/>
    <s v="Yes"/>
    <s v="No"/>
    <s v="No"/>
    <s v="No"/>
    <s v="Yes"/>
    <x v="0"/>
    <s v="Yes"/>
    <x v="0"/>
    <n v="63.95"/>
    <n v="2737.05"/>
    <s v="No"/>
    <n v="0"/>
    <x v="1"/>
  </r>
  <r>
    <s v="8775-ERLNB"/>
    <x v="1"/>
    <x v="1"/>
    <s v="Yes"/>
    <s v="No"/>
    <n v="1"/>
    <s v="Yes"/>
    <s v="Yes"/>
    <x v="1"/>
    <s v="No"/>
    <s v="No"/>
    <s v="No"/>
    <s v="No"/>
    <s v="No"/>
    <s v="No"/>
    <x v="0"/>
    <s v="No"/>
    <x v="0"/>
    <n v="74.3"/>
    <n v="74.3"/>
    <s v="No"/>
    <n v="0"/>
    <x v="0"/>
  </r>
  <r>
    <s v="8309-IEYJD"/>
    <x v="0"/>
    <x v="1"/>
    <s v="No"/>
    <s v="No"/>
    <n v="1"/>
    <s v="Yes"/>
    <s v="No"/>
    <x v="1"/>
    <s v="No"/>
    <s v="No"/>
    <s v="No"/>
    <s v="No"/>
    <s v="No"/>
    <s v="No"/>
    <x v="0"/>
    <s v="Yes"/>
    <x v="1"/>
    <n v="70.599999999999994"/>
    <n v="70.599999999999994"/>
    <s v="No"/>
    <n v="0"/>
    <x v="0"/>
  </r>
  <r>
    <s v="9172-JITSM"/>
    <x v="0"/>
    <x v="0"/>
    <s v="Yes"/>
    <s v="Yes"/>
    <n v="26"/>
    <s v="Yes"/>
    <s v="No"/>
    <x v="1"/>
    <s v="No"/>
    <s v="No"/>
    <s v="No"/>
    <s v="No"/>
    <s v="Yes"/>
    <s v="Yes"/>
    <x v="0"/>
    <s v="Yes"/>
    <x v="0"/>
    <n v="90.8"/>
    <n v="2361.8000000000002"/>
    <s v="Yes"/>
    <n v="1"/>
    <x v="1"/>
  </r>
  <r>
    <s v="6298-QDFNH"/>
    <x v="1"/>
    <x v="0"/>
    <s v="No"/>
    <s v="No"/>
    <n v="22"/>
    <s v="Yes"/>
    <s v="Yes"/>
    <x v="1"/>
    <s v="No"/>
    <s v="Yes"/>
    <s v="No"/>
    <s v="No"/>
    <s v="No"/>
    <s v="No"/>
    <x v="0"/>
    <s v="Yes"/>
    <x v="0"/>
    <n v="79.349999999999994"/>
    <n v="1730.35"/>
    <s v="Yes"/>
    <n v="1"/>
    <x v="2"/>
  </r>
  <r>
    <s v="7398-HPYZQ"/>
    <x v="1"/>
    <x v="0"/>
    <s v="Yes"/>
    <s v="No"/>
    <n v="71"/>
    <s v="Yes"/>
    <s v="Yes"/>
    <x v="0"/>
    <s v="Yes"/>
    <s v="Yes"/>
    <s v="Yes"/>
    <s v="Yes"/>
    <s v="Yes"/>
    <s v="Yes"/>
    <x v="2"/>
    <s v="No"/>
    <x v="2"/>
    <n v="90.55"/>
    <n v="6404"/>
    <s v="No"/>
    <n v="0"/>
    <x v="3"/>
  </r>
  <r>
    <s v="3546-GHEAE"/>
    <x v="1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45"/>
    <n v="165.35"/>
    <s v="No"/>
    <n v="0"/>
    <x v="0"/>
  </r>
  <r>
    <s v="7361-YPXFS"/>
    <x v="0"/>
    <x v="1"/>
    <s v="No"/>
    <s v="No"/>
    <n v="28"/>
    <s v="Yes"/>
    <s v="Yes"/>
    <x v="0"/>
    <s v="No"/>
    <s v="Yes"/>
    <s v="Yes"/>
    <s v="Yes"/>
    <s v="No"/>
    <s v="No"/>
    <x v="0"/>
    <s v="No"/>
    <x v="2"/>
    <n v="64.45"/>
    <n v="1867.6"/>
    <s v="No"/>
    <n v="0"/>
    <x v="1"/>
  </r>
  <r>
    <s v="6557-BZXLQ"/>
    <x v="1"/>
    <x v="1"/>
    <s v="No"/>
    <s v="No"/>
    <n v="16"/>
    <s v="Yes"/>
    <s v="No"/>
    <x v="1"/>
    <s v="No"/>
    <s v="No"/>
    <s v="No"/>
    <s v="No"/>
    <s v="No"/>
    <s v="No"/>
    <x v="0"/>
    <s v="No"/>
    <x v="0"/>
    <n v="69.650000000000006"/>
    <n v="1043.3"/>
    <s v="No"/>
    <n v="0"/>
    <x v="2"/>
  </r>
  <r>
    <s v="2550-QHZGP"/>
    <x v="1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128.6"/>
    <s v="No"/>
    <n v="0"/>
    <x v="0"/>
  </r>
  <r>
    <s v="7519-JTWQH"/>
    <x v="0"/>
    <x v="0"/>
    <s v="No"/>
    <s v="No"/>
    <n v="69"/>
    <s v="Yes"/>
    <s v="Yes"/>
    <x v="1"/>
    <s v="No"/>
    <s v="Yes"/>
    <s v="Yes"/>
    <s v="Yes"/>
    <s v="Yes"/>
    <s v="Yes"/>
    <x v="2"/>
    <s v="Yes"/>
    <x v="2"/>
    <n v="110.5"/>
    <n v="7455.45"/>
    <s v="No"/>
    <n v="0"/>
    <x v="3"/>
  </r>
  <r>
    <s v="2538-OIMXF"/>
    <x v="0"/>
    <x v="0"/>
    <s v="No"/>
    <s v="Yes"/>
    <n v="1"/>
    <s v="No"/>
    <s v="No phone service"/>
    <x v="0"/>
    <s v="No"/>
    <s v="No"/>
    <s v="No"/>
    <s v="No"/>
    <s v="No"/>
    <s v="No"/>
    <x v="0"/>
    <s v="No"/>
    <x v="1"/>
    <n v="24.7"/>
    <n v="24.7"/>
    <s v="No"/>
    <n v="0"/>
    <x v="0"/>
  </r>
  <r>
    <s v="8543-MSDMF"/>
    <x v="1"/>
    <x v="0"/>
    <s v="No"/>
    <s v="No"/>
    <n v="3"/>
    <s v="Yes"/>
    <s v="No"/>
    <x v="0"/>
    <s v="Yes"/>
    <s v="No"/>
    <s v="Yes"/>
    <s v="No"/>
    <s v="Yes"/>
    <s v="Yes"/>
    <x v="0"/>
    <s v="Yes"/>
    <x v="0"/>
    <n v="77.400000000000006"/>
    <n v="206.15"/>
    <s v="No"/>
    <n v="0"/>
    <x v="0"/>
  </r>
  <r>
    <s v="9961-JBNMK"/>
    <x v="1"/>
    <x v="1"/>
    <s v="No"/>
    <s v="No"/>
    <n v="21"/>
    <s v="Yes"/>
    <s v="No"/>
    <x v="1"/>
    <s v="No"/>
    <s v="No"/>
    <s v="Yes"/>
    <s v="No"/>
    <s v="Yes"/>
    <s v="Yes"/>
    <x v="0"/>
    <s v="Yes"/>
    <x v="2"/>
    <n v="96.8"/>
    <n v="2030.3"/>
    <s v="Yes"/>
    <n v="1"/>
    <x v="2"/>
  </r>
  <r>
    <s v="1170-SASML"/>
    <x v="0"/>
    <x v="0"/>
    <s v="Yes"/>
    <s v="No"/>
    <n v="69"/>
    <s v="Yes"/>
    <s v="Yes"/>
    <x v="1"/>
    <s v="No"/>
    <s v="Yes"/>
    <s v="Yes"/>
    <s v="No"/>
    <s v="No"/>
    <s v="No"/>
    <x v="0"/>
    <s v="Yes"/>
    <x v="2"/>
    <n v="85.4"/>
    <n v="5869.4"/>
    <s v="No"/>
    <n v="0"/>
    <x v="3"/>
  </r>
  <r>
    <s v="4872-JCVCA"/>
    <x v="0"/>
    <x v="0"/>
    <s v="Yes"/>
    <s v="No"/>
    <n v="71"/>
    <s v="No"/>
    <s v="No phone service"/>
    <x v="0"/>
    <s v="Yes"/>
    <s v="Yes"/>
    <s v="Yes"/>
    <s v="Yes"/>
    <s v="No"/>
    <s v="No"/>
    <x v="2"/>
    <s v="Yes"/>
    <x v="2"/>
    <n v="47.6"/>
    <n v="3377.8"/>
    <s v="No"/>
    <n v="0"/>
    <x v="3"/>
  </r>
  <r>
    <s v="5346-BZCHP"/>
    <x v="0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1346.2"/>
    <s v="No"/>
    <n v="0"/>
    <x v="3"/>
  </r>
  <r>
    <s v="2038-LLMLM"/>
    <x v="0"/>
    <x v="0"/>
    <s v="No"/>
    <s v="No"/>
    <n v="48"/>
    <s v="Yes"/>
    <s v="Yes"/>
    <x v="1"/>
    <s v="No"/>
    <s v="No"/>
    <s v="Yes"/>
    <s v="Yes"/>
    <s v="Yes"/>
    <s v="Yes"/>
    <x v="0"/>
    <s v="Yes"/>
    <x v="0"/>
    <n v="103.85"/>
    <n v="4946.05"/>
    <s v="No"/>
    <n v="0"/>
    <x v="1"/>
  </r>
  <r>
    <s v="6173-ITPWD"/>
    <x v="1"/>
    <x v="0"/>
    <s v="Yes"/>
    <s v="No"/>
    <n v="47"/>
    <s v="Yes"/>
    <s v="Yes"/>
    <x v="1"/>
    <s v="No"/>
    <s v="Yes"/>
    <s v="Yes"/>
    <s v="No"/>
    <s v="No"/>
    <s v="No"/>
    <x v="0"/>
    <s v="Yes"/>
    <x v="2"/>
    <n v="83.35"/>
    <n v="4065"/>
    <s v="Yes"/>
    <n v="1"/>
    <x v="1"/>
  </r>
  <r>
    <s v="9734-UYXQI"/>
    <x v="0"/>
    <x v="0"/>
    <s v="No"/>
    <s v="No"/>
    <n v="2"/>
    <s v="Yes"/>
    <s v="Yes"/>
    <x v="0"/>
    <s v="No"/>
    <s v="No"/>
    <s v="No"/>
    <s v="No"/>
    <s v="No"/>
    <s v="No"/>
    <x v="0"/>
    <s v="Yes"/>
    <x v="0"/>
    <n v="49.4"/>
    <n v="106.55"/>
    <s v="Yes"/>
    <n v="1"/>
    <x v="0"/>
  </r>
  <r>
    <s v="1216-BGTSP"/>
    <x v="1"/>
    <x v="0"/>
    <s v="No"/>
    <s v="No"/>
    <n v="45"/>
    <s v="Yes"/>
    <s v="Yes"/>
    <x v="1"/>
    <s v="Yes"/>
    <s v="No"/>
    <s v="Yes"/>
    <s v="Yes"/>
    <s v="Yes"/>
    <s v="Yes"/>
    <x v="0"/>
    <s v="Yes"/>
    <x v="3"/>
    <n v="108.45"/>
    <n v="4964.7"/>
    <s v="No"/>
    <n v="0"/>
    <x v="1"/>
  </r>
  <r>
    <s v="4138-NAXED"/>
    <x v="1"/>
    <x v="0"/>
    <s v="No"/>
    <s v="No"/>
    <n v="51"/>
    <s v="Yes"/>
    <s v="Yes"/>
    <x v="1"/>
    <s v="No"/>
    <s v="Yes"/>
    <s v="No"/>
    <s v="No"/>
    <s v="No"/>
    <s v="No"/>
    <x v="0"/>
    <s v="No"/>
    <x v="2"/>
    <n v="81"/>
    <n v="4085.75"/>
    <s v="No"/>
    <n v="0"/>
    <x v="3"/>
  </r>
  <r>
    <s v="2189-UXTKY"/>
    <x v="0"/>
    <x v="0"/>
    <s v="Yes"/>
    <s v="No"/>
    <n v="22"/>
    <s v="Yes"/>
    <s v="Yes"/>
    <x v="0"/>
    <s v="Yes"/>
    <s v="No"/>
    <s v="No"/>
    <s v="Yes"/>
    <s v="Yes"/>
    <s v="Yes"/>
    <x v="0"/>
    <s v="Yes"/>
    <x v="0"/>
    <n v="79.2"/>
    <n v="1742.75"/>
    <s v="Yes"/>
    <n v="1"/>
    <x v="2"/>
  </r>
  <r>
    <s v="0744-BIKKF"/>
    <x v="1"/>
    <x v="0"/>
    <s v="No"/>
    <s v="No"/>
    <n v="72"/>
    <s v="Yes"/>
    <s v="Yes"/>
    <x v="0"/>
    <s v="Yes"/>
    <s v="Yes"/>
    <s v="Yes"/>
    <s v="Yes"/>
    <s v="Yes"/>
    <s v="Yes"/>
    <x v="2"/>
    <s v="No"/>
    <x v="2"/>
    <n v="86.65"/>
    <n v="6224.8"/>
    <s v="No"/>
    <n v="0"/>
    <x v="3"/>
  </r>
  <r>
    <s v="7483-IQWIB"/>
    <x v="1"/>
    <x v="0"/>
    <s v="Yes"/>
    <s v="Yes"/>
    <n v="37"/>
    <s v="Yes"/>
    <s v="Yes"/>
    <x v="1"/>
    <s v="No"/>
    <s v="Yes"/>
    <s v="Yes"/>
    <s v="No"/>
    <s v="Yes"/>
    <s v="No"/>
    <x v="0"/>
    <s v="Yes"/>
    <x v="0"/>
    <n v="92.95"/>
    <n v="3415.25"/>
    <s v="No"/>
    <n v="0"/>
    <x v="1"/>
  </r>
  <r>
    <s v="5248-KWLAR"/>
    <x v="1"/>
    <x v="0"/>
    <s v="Yes"/>
    <s v="Yes"/>
    <n v="71"/>
    <s v="Yes"/>
    <s v="Yes"/>
    <x v="0"/>
    <s v="Yes"/>
    <s v="Yes"/>
    <s v="Yes"/>
    <s v="Yes"/>
    <s v="Yes"/>
    <s v="Yes"/>
    <x v="2"/>
    <s v="No"/>
    <x v="0"/>
    <n v="90.35"/>
    <n v="6325.25"/>
    <s v="No"/>
    <n v="0"/>
    <x v="3"/>
  </r>
  <r>
    <s v="4958-GZWIY"/>
    <x v="1"/>
    <x v="0"/>
    <s v="Yes"/>
    <s v="Yes"/>
    <n v="7"/>
    <s v="Yes"/>
    <s v="No"/>
    <x v="0"/>
    <s v="No"/>
    <s v="No"/>
    <s v="Yes"/>
    <s v="No"/>
    <s v="No"/>
    <s v="No"/>
    <x v="0"/>
    <s v="No"/>
    <x v="0"/>
    <n v="48.7"/>
    <n v="340.25"/>
    <s v="Yes"/>
    <n v="1"/>
    <x v="0"/>
  </r>
  <r>
    <s v="7996-MHXLW"/>
    <x v="0"/>
    <x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5"/>
    <n v="1683.6"/>
    <s v="No"/>
    <n v="0"/>
    <x v="3"/>
  </r>
  <r>
    <s v="7833-PKIHD"/>
    <x v="1"/>
    <x v="0"/>
    <s v="Yes"/>
    <s v="Yes"/>
    <n v="51"/>
    <s v="Yes"/>
    <s v="No"/>
    <x v="0"/>
    <s v="Yes"/>
    <s v="No"/>
    <s v="No"/>
    <s v="Yes"/>
    <s v="Yes"/>
    <s v="Yes"/>
    <x v="1"/>
    <s v="Yes"/>
    <x v="2"/>
    <n v="76.400000000000006"/>
    <n v="3966.3"/>
    <s v="No"/>
    <n v="0"/>
    <x v="3"/>
  </r>
  <r>
    <s v="7061-OVMIM"/>
    <x v="0"/>
    <x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5"/>
    <n v="608.5"/>
    <s v="No"/>
    <n v="0"/>
    <x v="1"/>
  </r>
  <r>
    <s v="5153-RTHKF"/>
    <x v="0"/>
    <x v="0"/>
    <s v="No"/>
    <s v="No"/>
    <n v="34"/>
    <s v="Yes"/>
    <s v="Yes"/>
    <x v="1"/>
    <s v="No"/>
    <s v="No"/>
    <s v="No"/>
    <s v="No"/>
    <s v="Yes"/>
    <s v="No"/>
    <x v="0"/>
    <s v="No"/>
    <x v="0"/>
    <n v="85.35"/>
    <n v="2896.6"/>
    <s v="No"/>
    <n v="0"/>
    <x v="1"/>
  </r>
  <r>
    <s v="1852-QSWCD"/>
    <x v="1"/>
    <x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514.85"/>
    <s v="No"/>
    <n v="0"/>
    <x v="3"/>
  </r>
  <r>
    <s v="4832-VRBMR"/>
    <x v="1"/>
    <x v="1"/>
    <s v="Yes"/>
    <s v="No"/>
    <n v="65"/>
    <s v="Yes"/>
    <s v="Yes"/>
    <x v="1"/>
    <s v="No"/>
    <s v="Yes"/>
    <s v="Yes"/>
    <s v="No"/>
    <s v="Yes"/>
    <s v="Yes"/>
    <x v="1"/>
    <s v="Yes"/>
    <x v="2"/>
    <n v="103.15"/>
    <n v="6792.45"/>
    <s v="No"/>
    <n v="0"/>
    <x v="3"/>
  </r>
  <r>
    <s v="9079-LWTFD"/>
    <x v="1"/>
    <x v="0"/>
    <s v="No"/>
    <s v="No"/>
    <n v="47"/>
    <s v="Yes"/>
    <s v="Yes"/>
    <x v="1"/>
    <s v="Yes"/>
    <s v="Yes"/>
    <s v="No"/>
    <s v="Yes"/>
    <s v="Yes"/>
    <s v="No"/>
    <x v="0"/>
    <s v="No"/>
    <x v="1"/>
    <n v="100.75"/>
    <n v="4669.2"/>
    <s v="No"/>
    <n v="0"/>
    <x v="1"/>
  </r>
  <r>
    <s v="6356-ELRKD"/>
    <x v="0"/>
    <x v="0"/>
    <s v="No"/>
    <s v="No"/>
    <n v="1"/>
    <s v="Yes"/>
    <s v="No"/>
    <x v="1"/>
    <s v="Yes"/>
    <s v="No"/>
    <s v="No"/>
    <s v="No"/>
    <s v="Yes"/>
    <s v="Yes"/>
    <x v="0"/>
    <s v="Yes"/>
    <x v="0"/>
    <n v="95.6"/>
    <n v="95.6"/>
    <s v="Yes"/>
    <n v="1"/>
    <x v="0"/>
  </r>
  <r>
    <s v="8624-GIOUT"/>
    <x v="0"/>
    <x v="0"/>
    <s v="No"/>
    <s v="No"/>
    <n v="49"/>
    <s v="Yes"/>
    <s v="Yes"/>
    <x v="0"/>
    <s v="Yes"/>
    <s v="Yes"/>
    <s v="No"/>
    <s v="No"/>
    <s v="No"/>
    <s v="No"/>
    <x v="0"/>
    <s v="Yes"/>
    <x v="3"/>
    <n v="59.75"/>
    <n v="2934.3"/>
    <s v="Yes"/>
    <n v="1"/>
    <x v="3"/>
  </r>
  <r>
    <s v="3392-EHMNK"/>
    <x v="0"/>
    <x v="0"/>
    <s v="Yes"/>
    <s v="Yes"/>
    <n v="67"/>
    <s v="Yes"/>
    <s v="Yes"/>
    <x v="1"/>
    <s v="No"/>
    <s v="Yes"/>
    <s v="No"/>
    <s v="Yes"/>
    <s v="Yes"/>
    <s v="No"/>
    <x v="2"/>
    <s v="No"/>
    <x v="3"/>
    <n v="94.1"/>
    <n v="6302.8"/>
    <s v="No"/>
    <n v="0"/>
    <x v="3"/>
  </r>
  <r>
    <s v="5986-WWXDV"/>
    <x v="1"/>
    <x v="0"/>
    <s v="No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350000000000001"/>
    <n v="779.2"/>
    <s v="No"/>
    <n v="0"/>
    <x v="1"/>
  </r>
  <r>
    <s v="3061-BCKYI"/>
    <x v="1"/>
    <x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283.75"/>
    <s v="No"/>
    <n v="0"/>
    <x v="2"/>
  </r>
  <r>
    <s v="6179-GJPSO"/>
    <x v="0"/>
    <x v="1"/>
    <s v="No"/>
    <s v="No"/>
    <n v="43"/>
    <s v="Yes"/>
    <s v="No"/>
    <x v="1"/>
    <s v="Yes"/>
    <s v="Yes"/>
    <s v="No"/>
    <s v="Yes"/>
    <s v="Yes"/>
    <s v="Yes"/>
    <x v="0"/>
    <s v="Yes"/>
    <x v="3"/>
    <n v="108.15"/>
    <n v="4600.7"/>
    <s v="Yes"/>
    <n v="1"/>
    <x v="1"/>
  </r>
  <r>
    <s v="7901-TBKJX"/>
    <x v="1"/>
    <x v="1"/>
    <s v="No"/>
    <s v="No"/>
    <n v="56"/>
    <s v="Yes"/>
    <s v="Yes"/>
    <x v="1"/>
    <s v="No"/>
    <s v="No"/>
    <s v="Yes"/>
    <s v="No"/>
    <s v="Yes"/>
    <s v="Yes"/>
    <x v="0"/>
    <s v="Yes"/>
    <x v="0"/>
    <n v="101.05"/>
    <n v="5594"/>
    <s v="No"/>
    <n v="0"/>
    <x v="3"/>
  </r>
  <r>
    <s v="7228-PAQPD"/>
    <x v="0"/>
    <x v="0"/>
    <s v="No"/>
    <s v="No"/>
    <n v="14"/>
    <s v="Yes"/>
    <s v="No"/>
    <x v="0"/>
    <s v="No"/>
    <s v="No"/>
    <s v="No"/>
    <s v="Yes"/>
    <s v="No"/>
    <s v="Yes"/>
    <x v="1"/>
    <s v="No"/>
    <x v="3"/>
    <n v="59.1"/>
    <n v="772.85"/>
    <s v="No"/>
    <n v="0"/>
    <x v="2"/>
  </r>
  <r>
    <s v="3177-LASXD"/>
    <x v="0"/>
    <x v="0"/>
    <s v="No"/>
    <s v="No"/>
    <n v="1"/>
    <s v="Yes"/>
    <s v="No"/>
    <x v="1"/>
    <s v="No"/>
    <s v="No"/>
    <s v="No"/>
    <s v="No"/>
    <s v="No"/>
    <s v="No"/>
    <x v="0"/>
    <s v="No"/>
    <x v="0"/>
    <n v="71.349999999999994"/>
    <n v="71.349999999999994"/>
    <s v="Yes"/>
    <n v="1"/>
    <x v="0"/>
  </r>
  <r>
    <s v="7746-QYVCO"/>
    <x v="1"/>
    <x v="0"/>
    <s v="Yes"/>
    <s v="Yes"/>
    <n v="16"/>
    <s v="Yes"/>
    <s v="No"/>
    <x v="0"/>
    <s v="Yes"/>
    <s v="Yes"/>
    <s v="No"/>
    <s v="No"/>
    <s v="No"/>
    <s v="No"/>
    <x v="1"/>
    <s v="Yes"/>
    <x v="1"/>
    <n v="55.85"/>
    <n v="857.8"/>
    <s v="No"/>
    <n v="0"/>
    <x v="2"/>
  </r>
  <r>
    <s v="5804-HYIEZ"/>
    <x v="1"/>
    <x v="0"/>
    <s v="Yes"/>
    <s v="Yes"/>
    <n v="70"/>
    <s v="Yes"/>
    <s v="Yes"/>
    <x v="1"/>
    <s v="Yes"/>
    <s v="Yes"/>
    <s v="No"/>
    <s v="No"/>
    <s v="Yes"/>
    <s v="Yes"/>
    <x v="0"/>
    <s v="Yes"/>
    <x v="0"/>
    <n v="106.05"/>
    <n v="7554.05"/>
    <s v="No"/>
    <n v="0"/>
    <x v="3"/>
  </r>
  <r>
    <s v="9919-FZDED"/>
    <x v="1"/>
    <x v="1"/>
    <s v="Yes"/>
    <s v="No"/>
    <n v="72"/>
    <s v="Yes"/>
    <s v="Yes"/>
    <x v="0"/>
    <s v="Yes"/>
    <s v="Yes"/>
    <s v="Yes"/>
    <s v="No"/>
    <s v="Yes"/>
    <s v="Yes"/>
    <x v="2"/>
    <s v="Yes"/>
    <x v="3"/>
    <n v="84.1"/>
    <n v="5981.65"/>
    <s v="No"/>
    <n v="0"/>
    <x v="3"/>
  </r>
  <r>
    <s v="5934-TSSAU"/>
    <x v="0"/>
    <x v="0"/>
    <s v="Yes"/>
    <s v="Yes"/>
    <n v="23"/>
    <s v="Yes"/>
    <s v="No"/>
    <x v="1"/>
    <s v="No"/>
    <s v="No"/>
    <s v="Yes"/>
    <s v="No"/>
    <s v="No"/>
    <s v="No"/>
    <x v="0"/>
    <s v="Yes"/>
    <x v="3"/>
    <n v="75.3"/>
    <n v="1702.9"/>
    <s v="No"/>
    <n v="0"/>
    <x v="2"/>
  </r>
  <r>
    <s v="3486-KHMLI"/>
    <x v="1"/>
    <x v="0"/>
    <s v="No"/>
    <s v="Yes"/>
    <n v="2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7"/>
    <n v="467.15"/>
    <s v="No"/>
    <n v="0"/>
    <x v="2"/>
  </r>
  <r>
    <s v="4897-QSUYC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20.149999999999999"/>
    <s v="Yes"/>
    <n v="1"/>
    <x v="0"/>
  </r>
  <r>
    <s v="1084-UQCHV"/>
    <x v="1"/>
    <x v="0"/>
    <s v="No"/>
    <s v="Yes"/>
    <n v="1"/>
    <s v="Yes"/>
    <s v="No"/>
    <x v="1"/>
    <s v="No"/>
    <s v="No"/>
    <s v="No"/>
    <s v="No"/>
    <s v="No"/>
    <s v="No"/>
    <x v="0"/>
    <s v="No"/>
    <x v="2"/>
    <n v="69.75"/>
    <n v="69.75"/>
    <s v="Yes"/>
    <n v="1"/>
    <x v="0"/>
  </r>
  <r>
    <s v="8290-YWKHZ"/>
    <x v="0"/>
    <x v="1"/>
    <s v="Yes"/>
    <s v="No"/>
    <n v="32"/>
    <s v="Yes"/>
    <s v="Yes"/>
    <x v="1"/>
    <s v="No"/>
    <s v="No"/>
    <s v="No"/>
    <s v="No"/>
    <s v="Yes"/>
    <s v="Yes"/>
    <x v="0"/>
    <s v="Yes"/>
    <x v="0"/>
    <n v="93.2"/>
    <n v="2931"/>
    <s v="Yes"/>
    <n v="1"/>
    <x v="1"/>
  </r>
  <r>
    <s v="2955-BJZHG"/>
    <x v="1"/>
    <x v="0"/>
    <s v="Yes"/>
    <s v="Yes"/>
    <n v="17"/>
    <s v="Yes"/>
    <s v="No"/>
    <x v="1"/>
    <s v="No"/>
    <s v="No"/>
    <s v="No"/>
    <s v="No"/>
    <s v="Yes"/>
    <s v="No"/>
    <x v="0"/>
    <s v="No"/>
    <x v="0"/>
    <n v="80.849999999999994"/>
    <n v="1400.85"/>
    <s v="Yes"/>
    <n v="1"/>
    <x v="2"/>
  </r>
  <r>
    <s v="3806-DXQOM"/>
    <x v="0"/>
    <x v="0"/>
    <s v="No"/>
    <s v="No"/>
    <n v="4"/>
    <s v="No"/>
    <s v="No phone service"/>
    <x v="0"/>
    <s v="Yes"/>
    <s v="Yes"/>
    <s v="No"/>
    <s v="No"/>
    <s v="No"/>
    <s v="No"/>
    <x v="0"/>
    <s v="Yes"/>
    <x v="0"/>
    <n v="33.65"/>
    <n v="137.85"/>
    <s v="Yes"/>
    <n v="1"/>
    <x v="0"/>
  </r>
  <r>
    <s v="6784-XYJAE"/>
    <x v="0"/>
    <x v="0"/>
    <s v="No"/>
    <s v="No"/>
    <n v="36"/>
    <s v="Yes"/>
    <s v="Yes"/>
    <x v="0"/>
    <s v="No"/>
    <s v="No"/>
    <s v="Yes"/>
    <s v="No"/>
    <s v="No"/>
    <s v="No"/>
    <x v="1"/>
    <s v="No"/>
    <x v="0"/>
    <n v="55.8"/>
    <n v="1941.5"/>
    <s v="No"/>
    <n v="0"/>
    <x v="1"/>
  </r>
  <r>
    <s v="3933-DQPWX"/>
    <x v="0"/>
    <x v="0"/>
    <s v="No"/>
    <s v="No"/>
    <n v="50"/>
    <s v="No"/>
    <s v="No phone service"/>
    <x v="0"/>
    <s v="No"/>
    <s v="Yes"/>
    <s v="Yes"/>
    <s v="Yes"/>
    <s v="No"/>
    <s v="No"/>
    <x v="2"/>
    <s v="No"/>
    <x v="3"/>
    <n v="39.700000000000003"/>
    <n v="1932.75"/>
    <s v="No"/>
    <n v="0"/>
    <x v="3"/>
  </r>
  <r>
    <s v="6661-EIPZC"/>
    <x v="0"/>
    <x v="0"/>
    <s v="Yes"/>
    <s v="Yes"/>
    <n v="48"/>
    <s v="No"/>
    <s v="No phone service"/>
    <x v="0"/>
    <s v="No"/>
    <s v="No"/>
    <s v="No"/>
    <s v="Yes"/>
    <s v="No"/>
    <s v="No"/>
    <x v="0"/>
    <s v="Yes"/>
    <x v="3"/>
    <n v="29.5"/>
    <n v="1423.05"/>
    <s v="No"/>
    <n v="0"/>
    <x v="1"/>
  </r>
  <r>
    <s v="8957-THMOA"/>
    <x v="0"/>
    <x v="0"/>
    <s v="No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70.85"/>
    <s v="No"/>
    <n v="0"/>
    <x v="3"/>
  </r>
  <r>
    <s v="2251-PYLPB"/>
    <x v="1"/>
    <x v="0"/>
    <s v="Yes"/>
    <s v="No"/>
    <n v="72"/>
    <s v="Yes"/>
    <s v="Yes"/>
    <x v="0"/>
    <s v="Yes"/>
    <s v="Yes"/>
    <s v="Yes"/>
    <s v="Yes"/>
    <s v="No"/>
    <s v="Yes"/>
    <x v="2"/>
    <s v="No"/>
    <x v="3"/>
    <n v="79.55"/>
    <n v="5810.9"/>
    <s v="No"/>
    <n v="0"/>
    <x v="3"/>
  </r>
  <r>
    <s v="5555-RNPGT"/>
    <x v="1"/>
    <x v="0"/>
    <s v="No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4.8"/>
    <n v="223.9"/>
    <s v="No"/>
    <n v="0"/>
    <x v="0"/>
  </r>
  <r>
    <s v="1057-FOGLZ"/>
    <x v="0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391.7"/>
    <s v="No"/>
    <n v="0"/>
    <x v="2"/>
  </r>
  <r>
    <s v="9300-RENDD"/>
    <x v="1"/>
    <x v="0"/>
    <s v="No"/>
    <s v="No"/>
    <n v="1"/>
    <s v="Yes"/>
    <s v="No"/>
    <x v="1"/>
    <s v="No"/>
    <s v="No"/>
    <s v="No"/>
    <s v="No"/>
    <s v="Yes"/>
    <s v="No"/>
    <x v="0"/>
    <s v="Yes"/>
    <x v="0"/>
    <n v="79.95"/>
    <n v="79.95"/>
    <s v="Yes"/>
    <n v="1"/>
    <x v="0"/>
  </r>
  <r>
    <s v="0761-AETCS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"/>
    <n v="19.3"/>
    <s v="Yes"/>
    <n v="1"/>
    <x v="0"/>
  </r>
  <r>
    <s v="8087-LGYHQ"/>
    <x v="1"/>
    <x v="0"/>
    <s v="No"/>
    <s v="No"/>
    <n v="9"/>
    <s v="Yes"/>
    <s v="No"/>
    <x v="1"/>
    <s v="No"/>
    <s v="No"/>
    <s v="Yes"/>
    <s v="No"/>
    <s v="Yes"/>
    <s v="Yes"/>
    <x v="0"/>
    <s v="Yes"/>
    <x v="0"/>
    <n v="94.05"/>
    <n v="811.65"/>
    <s v="No"/>
    <n v="0"/>
    <x v="0"/>
  </r>
  <r>
    <s v="4137-BTIKL"/>
    <x v="1"/>
    <x v="0"/>
    <s v="No"/>
    <s v="No"/>
    <n v="2"/>
    <s v="Yes"/>
    <s v="Yes"/>
    <x v="1"/>
    <s v="Yes"/>
    <s v="No"/>
    <s v="No"/>
    <s v="No"/>
    <s v="No"/>
    <s v="Yes"/>
    <x v="0"/>
    <s v="No"/>
    <x v="1"/>
    <n v="90.75"/>
    <n v="174.75"/>
    <s v="No"/>
    <n v="0"/>
    <x v="0"/>
  </r>
  <r>
    <s v="2190-BCXEC"/>
    <x v="0"/>
    <x v="0"/>
    <s v="Yes"/>
    <s v="No"/>
    <n v="40"/>
    <s v="Yes"/>
    <s v="Yes"/>
    <x v="1"/>
    <s v="No"/>
    <s v="No"/>
    <s v="No"/>
    <s v="Yes"/>
    <s v="No"/>
    <s v="No"/>
    <x v="0"/>
    <s v="Yes"/>
    <x v="3"/>
    <n v="78.849999999999994"/>
    <n v="3126.85"/>
    <s v="No"/>
    <n v="0"/>
    <x v="1"/>
  </r>
  <r>
    <s v="6227-FBDXH"/>
    <x v="1"/>
    <x v="0"/>
    <s v="Yes"/>
    <s v="No"/>
    <n v="69"/>
    <s v="Yes"/>
    <s v="Yes"/>
    <x v="1"/>
    <s v="No"/>
    <s v="No"/>
    <s v="Yes"/>
    <s v="No"/>
    <s v="Yes"/>
    <s v="Yes"/>
    <x v="1"/>
    <s v="No"/>
    <x v="2"/>
    <n v="99.5"/>
    <n v="6841.45"/>
    <s v="No"/>
    <n v="0"/>
    <x v="3"/>
  </r>
  <r>
    <s v="2153-MREFK"/>
    <x v="0"/>
    <x v="0"/>
    <s v="Yes"/>
    <s v="No"/>
    <n v="37"/>
    <s v="Yes"/>
    <s v="Yes"/>
    <x v="1"/>
    <s v="Yes"/>
    <s v="No"/>
    <s v="Yes"/>
    <s v="Yes"/>
    <s v="No"/>
    <s v="Yes"/>
    <x v="1"/>
    <s v="Yes"/>
    <x v="0"/>
    <n v="99.2"/>
    <n v="3754.6"/>
    <s v="Yes"/>
    <n v="1"/>
    <x v="1"/>
  </r>
  <r>
    <s v="2911-WDXMV"/>
    <x v="1"/>
    <x v="0"/>
    <s v="No"/>
    <s v="Yes"/>
    <n v="18"/>
    <s v="Yes"/>
    <s v="Yes"/>
    <x v="1"/>
    <s v="No"/>
    <s v="No"/>
    <s v="Yes"/>
    <s v="No"/>
    <s v="No"/>
    <s v="No"/>
    <x v="0"/>
    <s v="Yes"/>
    <x v="3"/>
    <n v="80.55"/>
    <n v="1406.65"/>
    <s v="No"/>
    <n v="0"/>
    <x v="2"/>
  </r>
  <r>
    <s v="7206-PQBBZ"/>
    <x v="1"/>
    <x v="1"/>
    <s v="Yes"/>
    <s v="No"/>
    <n v="11"/>
    <s v="Yes"/>
    <s v="No"/>
    <x v="1"/>
    <s v="No"/>
    <s v="No"/>
    <s v="No"/>
    <s v="No"/>
    <s v="No"/>
    <s v="No"/>
    <x v="0"/>
    <s v="Yes"/>
    <x v="0"/>
    <n v="70.2"/>
    <n v="834.7"/>
    <s v="No"/>
    <n v="0"/>
    <x v="0"/>
  </r>
  <r>
    <s v="3106-ULWFW"/>
    <x v="0"/>
    <x v="0"/>
    <s v="Yes"/>
    <s v="No"/>
    <n v="8"/>
    <s v="Yes"/>
    <s v="Yes"/>
    <x v="1"/>
    <s v="No"/>
    <s v="No"/>
    <s v="No"/>
    <s v="No"/>
    <s v="No"/>
    <s v="Yes"/>
    <x v="0"/>
    <s v="Yes"/>
    <x v="3"/>
    <n v="85.2"/>
    <n v="627.4"/>
    <s v="Yes"/>
    <n v="1"/>
    <x v="0"/>
  </r>
  <r>
    <s v="0925-VYDLG"/>
    <x v="0"/>
    <x v="0"/>
    <s v="No"/>
    <s v="No"/>
    <n v="3"/>
    <s v="Yes"/>
    <s v="Yes"/>
    <x v="1"/>
    <s v="No"/>
    <s v="No"/>
    <s v="No"/>
    <s v="No"/>
    <s v="No"/>
    <s v="No"/>
    <x v="0"/>
    <s v="No"/>
    <x v="0"/>
    <n v="75.25"/>
    <n v="242"/>
    <s v="Yes"/>
    <n v="1"/>
    <x v="0"/>
  </r>
  <r>
    <s v="4547-FZJWE"/>
    <x v="1"/>
    <x v="0"/>
    <s v="Yes"/>
    <s v="Yes"/>
    <n v="55"/>
    <s v="Yes"/>
    <s v="No"/>
    <x v="0"/>
    <s v="Yes"/>
    <s v="No"/>
    <s v="No"/>
    <s v="No"/>
    <s v="No"/>
    <s v="Yes"/>
    <x v="1"/>
    <s v="No"/>
    <x v="3"/>
    <n v="59.45"/>
    <n v="3157"/>
    <s v="No"/>
    <n v="0"/>
    <x v="3"/>
  </r>
  <r>
    <s v="7422-WNBTY"/>
    <x v="1"/>
    <x v="0"/>
    <s v="Yes"/>
    <s v="No"/>
    <n v="33"/>
    <s v="Yes"/>
    <s v="Yes"/>
    <x v="1"/>
    <s v="No"/>
    <s v="Yes"/>
    <s v="Yes"/>
    <s v="No"/>
    <s v="No"/>
    <s v="Yes"/>
    <x v="0"/>
    <s v="Yes"/>
    <x v="0"/>
    <n v="93.35"/>
    <n v="3092"/>
    <s v="No"/>
    <n v="0"/>
    <x v="1"/>
  </r>
  <r>
    <s v="0842-IWYCP"/>
    <x v="0"/>
    <x v="0"/>
    <s v="No"/>
    <s v="No"/>
    <n v="46"/>
    <s v="Yes"/>
    <s v="No"/>
    <x v="0"/>
    <s v="No"/>
    <s v="No"/>
    <s v="No"/>
    <s v="No"/>
    <s v="No"/>
    <s v="No"/>
    <x v="0"/>
    <s v="No"/>
    <x v="2"/>
    <n v="44.95"/>
    <n v="2168.9"/>
    <s v="No"/>
    <n v="0"/>
    <x v="1"/>
  </r>
  <r>
    <s v="3521-HTQTV"/>
    <x v="1"/>
    <x v="0"/>
    <s v="No"/>
    <s v="No"/>
    <n v="3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1"/>
    <n v="980.35"/>
    <s v="No"/>
    <n v="0"/>
    <x v="1"/>
  </r>
  <r>
    <s v="3744-ZBHON"/>
    <x v="0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2"/>
    <n v="65.95"/>
    <s v="No"/>
    <n v="0"/>
    <x v="0"/>
  </r>
  <r>
    <s v="3373-DIUUN"/>
    <x v="1"/>
    <x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.25"/>
    <n v="711.9"/>
    <s v="No"/>
    <n v="0"/>
    <x v="1"/>
  </r>
  <r>
    <s v="8383-SGHJU"/>
    <x v="0"/>
    <x v="0"/>
    <s v="No"/>
    <s v="No"/>
    <n v="33"/>
    <s v="Yes"/>
    <s v="Yes"/>
    <x v="0"/>
    <s v="Yes"/>
    <s v="No"/>
    <s v="No"/>
    <s v="Yes"/>
    <s v="No"/>
    <s v="No"/>
    <x v="1"/>
    <s v="No"/>
    <x v="0"/>
    <n v="59.4"/>
    <n v="1952.8"/>
    <s v="No"/>
    <n v="0"/>
    <x v="1"/>
  </r>
  <r>
    <s v="7607-QKKTJ"/>
    <x v="1"/>
    <x v="0"/>
    <s v="Yes"/>
    <s v="Yes"/>
    <n v="45"/>
    <s v="Yes"/>
    <s v="Yes"/>
    <x v="1"/>
    <s v="No"/>
    <s v="Yes"/>
    <s v="Yes"/>
    <s v="No"/>
    <s v="No"/>
    <s v="Yes"/>
    <x v="1"/>
    <s v="Yes"/>
    <x v="3"/>
    <n v="95"/>
    <n v="4368.8500000000004"/>
    <s v="No"/>
    <n v="0"/>
    <x v="1"/>
  </r>
  <r>
    <s v="7707-PYBBH"/>
    <x v="1"/>
    <x v="0"/>
    <s v="No"/>
    <s v="No"/>
    <n v="40"/>
    <s v="Yes"/>
    <s v="No"/>
    <x v="0"/>
    <s v="Yes"/>
    <s v="Yes"/>
    <s v="No"/>
    <s v="Yes"/>
    <s v="No"/>
    <s v="No"/>
    <x v="0"/>
    <s v="Yes"/>
    <x v="1"/>
    <n v="61.9"/>
    <n v="2647.1"/>
    <s v="No"/>
    <n v="0"/>
    <x v="1"/>
  </r>
  <r>
    <s v="8984-HPEMB"/>
    <x v="0"/>
    <x v="0"/>
    <s v="No"/>
    <s v="No"/>
    <n v="71"/>
    <s v="Yes"/>
    <s v="Yes"/>
    <x v="1"/>
    <s v="Yes"/>
    <s v="Yes"/>
    <s v="Yes"/>
    <s v="Yes"/>
    <s v="Yes"/>
    <s v="Yes"/>
    <x v="2"/>
    <s v="Yes"/>
    <x v="0"/>
    <n v="118.65"/>
    <n v="8477.6"/>
    <s v="No"/>
    <n v="0"/>
    <x v="3"/>
  </r>
  <r>
    <s v="4349-GFQHK"/>
    <x v="1"/>
    <x v="0"/>
    <s v="No"/>
    <s v="No"/>
    <n v="1"/>
    <s v="Yes"/>
    <s v="Yes"/>
    <x v="0"/>
    <s v="No"/>
    <s v="No"/>
    <s v="Yes"/>
    <s v="No"/>
    <s v="No"/>
    <s v="No"/>
    <x v="0"/>
    <s v="No"/>
    <x v="0"/>
    <n v="54.35"/>
    <n v="54.35"/>
    <s v="Yes"/>
    <n v="1"/>
    <x v="0"/>
  </r>
  <r>
    <s v="4139-DETXS"/>
    <x v="0"/>
    <x v="0"/>
    <s v="Yes"/>
    <s v="Yes"/>
    <n v="72"/>
    <s v="No"/>
    <s v="No phone service"/>
    <x v="0"/>
    <s v="Yes"/>
    <s v="Yes"/>
    <s v="Yes"/>
    <s v="Yes"/>
    <s v="Yes"/>
    <s v="Yes"/>
    <x v="2"/>
    <s v="No"/>
    <x v="2"/>
    <n v="64.45"/>
    <n v="4528"/>
    <s v="No"/>
    <n v="0"/>
    <x v="3"/>
  </r>
  <r>
    <s v="9779-DPNEJ"/>
    <x v="0"/>
    <x v="0"/>
    <s v="Yes"/>
    <s v="Yes"/>
    <n v="22"/>
    <s v="Yes"/>
    <s v="No"/>
    <x v="1"/>
    <s v="No"/>
    <s v="No"/>
    <s v="No"/>
    <s v="No"/>
    <s v="No"/>
    <s v="Yes"/>
    <x v="0"/>
    <s v="Yes"/>
    <x v="0"/>
    <n v="80.150000000000006"/>
    <n v="1790.65"/>
    <s v="No"/>
    <n v="0"/>
    <x v="2"/>
  </r>
  <r>
    <s v="9805-FILKB"/>
    <x v="1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845.6"/>
    <s v="No"/>
    <n v="0"/>
    <x v="1"/>
  </r>
  <r>
    <s v="5793-YOLJN"/>
    <x v="0"/>
    <x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"/>
    <n v="1210.3"/>
    <s v="No"/>
    <n v="0"/>
    <x v="3"/>
  </r>
  <r>
    <s v="0673-IGUQO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s v="No"/>
    <n v="0"/>
    <x v="0"/>
  </r>
  <r>
    <s v="4123-FCVCB"/>
    <x v="0"/>
    <x v="0"/>
    <s v="No"/>
    <s v="No"/>
    <n v="12"/>
    <s v="Yes"/>
    <s v="Yes"/>
    <x v="0"/>
    <s v="No"/>
    <s v="No"/>
    <s v="No"/>
    <s v="Yes"/>
    <s v="Yes"/>
    <s v="Yes"/>
    <x v="1"/>
    <s v="Yes"/>
    <x v="1"/>
    <n v="75.849999999999994"/>
    <n v="854.45"/>
    <s v="No"/>
    <n v="0"/>
    <x v="0"/>
  </r>
  <r>
    <s v="8819-IMISP"/>
    <x v="1"/>
    <x v="0"/>
    <s v="No"/>
    <s v="No"/>
    <n v="31"/>
    <s v="Yes"/>
    <s v="Yes"/>
    <x v="1"/>
    <s v="No"/>
    <s v="Yes"/>
    <s v="No"/>
    <s v="No"/>
    <s v="No"/>
    <s v="No"/>
    <x v="0"/>
    <s v="Yes"/>
    <x v="0"/>
    <n v="80.45"/>
    <n v="2429.1"/>
    <s v="No"/>
    <n v="0"/>
    <x v="1"/>
  </r>
  <r>
    <s v="7802-EFKNY"/>
    <x v="1"/>
    <x v="0"/>
    <s v="Yes"/>
    <s v="No"/>
    <n v="5"/>
    <s v="No"/>
    <s v="No phone service"/>
    <x v="0"/>
    <s v="No"/>
    <s v="No"/>
    <s v="No"/>
    <s v="No"/>
    <s v="No"/>
    <s v="No"/>
    <x v="0"/>
    <s v="Yes"/>
    <x v="0"/>
    <n v="24.95"/>
    <n v="100.4"/>
    <s v="Yes"/>
    <n v="1"/>
    <x v="0"/>
  </r>
  <r>
    <s v="8311-UEUAB"/>
    <x v="0"/>
    <x v="0"/>
    <s v="Yes"/>
    <s v="Yes"/>
    <n v="67"/>
    <s v="Yes"/>
    <s v="Yes"/>
    <x v="0"/>
    <s v="Yes"/>
    <s v="No"/>
    <s v="No"/>
    <s v="No"/>
    <s v="Yes"/>
    <s v="Yes"/>
    <x v="2"/>
    <s v="Yes"/>
    <x v="0"/>
    <n v="75.5"/>
    <n v="5229.45"/>
    <s v="No"/>
    <n v="0"/>
    <x v="3"/>
  </r>
  <r>
    <s v="5858-EAFCZ"/>
    <x v="1"/>
    <x v="0"/>
    <s v="No"/>
    <s v="No"/>
    <n v="1"/>
    <s v="Yes"/>
    <s v="No"/>
    <x v="0"/>
    <s v="No"/>
    <s v="No"/>
    <s v="No"/>
    <s v="No"/>
    <s v="No"/>
    <s v="No"/>
    <x v="0"/>
    <s v="No"/>
    <x v="1"/>
    <n v="44.45"/>
    <n v="44.45"/>
    <s v="No"/>
    <n v="0"/>
    <x v="0"/>
  </r>
  <r>
    <s v="8035-BUYVG"/>
    <x v="1"/>
    <x v="0"/>
    <s v="Yes"/>
    <s v="No"/>
    <n v="40"/>
    <s v="No"/>
    <s v="No phone service"/>
    <x v="0"/>
    <s v="Yes"/>
    <s v="Yes"/>
    <s v="Yes"/>
    <s v="No"/>
    <s v="No"/>
    <s v="No"/>
    <x v="1"/>
    <s v="Yes"/>
    <x v="0"/>
    <n v="42.35"/>
    <n v="1716.45"/>
    <s v="Yes"/>
    <n v="1"/>
    <x v="1"/>
  </r>
  <r>
    <s v="1163-ONYEY"/>
    <x v="1"/>
    <x v="0"/>
    <s v="Yes"/>
    <s v="Yes"/>
    <n v="41"/>
    <s v="Yes"/>
    <s v="Yes"/>
    <x v="0"/>
    <s v="Yes"/>
    <s v="Yes"/>
    <s v="Yes"/>
    <s v="No"/>
    <s v="Yes"/>
    <s v="No"/>
    <x v="0"/>
    <s v="Yes"/>
    <x v="3"/>
    <n v="74.55"/>
    <n v="3023.55"/>
    <s v="No"/>
    <n v="0"/>
    <x v="1"/>
  </r>
  <r>
    <s v="9787-XVQIU"/>
    <x v="1"/>
    <x v="0"/>
    <s v="No"/>
    <s v="No"/>
    <n v="1"/>
    <s v="Yes"/>
    <s v="Yes"/>
    <x v="1"/>
    <s v="No"/>
    <s v="No"/>
    <s v="No"/>
    <s v="No"/>
    <s v="No"/>
    <s v="No"/>
    <x v="0"/>
    <s v="Yes"/>
    <x v="0"/>
    <n v="75.3"/>
    <n v="75.3"/>
    <s v="Yes"/>
    <n v="1"/>
    <x v="0"/>
  </r>
  <r>
    <s v="8945-MUQUF"/>
    <x v="1"/>
    <x v="0"/>
    <s v="No"/>
    <s v="No"/>
    <n v="51"/>
    <s v="Yes"/>
    <s v="Yes"/>
    <x v="1"/>
    <s v="Yes"/>
    <s v="Yes"/>
    <s v="No"/>
    <s v="No"/>
    <s v="Yes"/>
    <s v="No"/>
    <x v="1"/>
    <s v="Yes"/>
    <x v="0"/>
    <n v="94.8"/>
    <n v="4837.6000000000004"/>
    <s v="Yes"/>
    <n v="1"/>
    <x v="3"/>
  </r>
  <r>
    <s v="5656-MJEFC"/>
    <x v="1"/>
    <x v="0"/>
    <s v="Yes"/>
    <s v="Yes"/>
    <n v="42"/>
    <s v="No"/>
    <s v="No phone service"/>
    <x v="0"/>
    <s v="Yes"/>
    <s v="No"/>
    <s v="Yes"/>
    <s v="Yes"/>
    <s v="Yes"/>
    <s v="No"/>
    <x v="2"/>
    <s v="No"/>
    <x v="3"/>
    <n v="48.15"/>
    <n v="2032.3"/>
    <s v="No"/>
    <n v="0"/>
    <x v="1"/>
  </r>
  <r>
    <s v="6082-OQFBA"/>
    <x v="1"/>
    <x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36.9"/>
    <s v="No"/>
    <n v="0"/>
    <x v="2"/>
  </r>
  <r>
    <s v="8051-HJRLT"/>
    <x v="0"/>
    <x v="1"/>
    <s v="No"/>
    <s v="No"/>
    <n v="1"/>
    <s v="Yes"/>
    <s v="No"/>
    <x v="1"/>
    <s v="No"/>
    <s v="No"/>
    <s v="No"/>
    <s v="No"/>
    <s v="No"/>
    <s v="No"/>
    <x v="0"/>
    <s v="Yes"/>
    <x v="0"/>
    <n v="70.55"/>
    <n v="70.55"/>
    <s v="Yes"/>
    <n v="1"/>
    <x v="0"/>
  </r>
  <r>
    <s v="8974-OVACP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s v="No"/>
    <n v="0"/>
    <x v="0"/>
  </r>
  <r>
    <s v="4010-YLMVT"/>
    <x v="0"/>
    <x v="0"/>
    <s v="No"/>
    <s v="No"/>
    <n v="56"/>
    <s v="Yes"/>
    <s v="Yes"/>
    <x v="1"/>
    <s v="Yes"/>
    <s v="Yes"/>
    <s v="No"/>
    <s v="No"/>
    <s v="Yes"/>
    <s v="Yes"/>
    <x v="0"/>
    <s v="Yes"/>
    <x v="3"/>
    <n v="106.6"/>
    <n v="5893.95"/>
    <s v="No"/>
    <n v="0"/>
    <x v="3"/>
  </r>
  <r>
    <s v="1379-FRVEB"/>
    <x v="1"/>
    <x v="0"/>
    <s v="No"/>
    <s v="Yes"/>
    <n v="15"/>
    <s v="Yes"/>
    <s v="Yes"/>
    <x v="1"/>
    <s v="No"/>
    <s v="Yes"/>
    <s v="No"/>
    <s v="No"/>
    <s v="Yes"/>
    <s v="No"/>
    <x v="0"/>
    <s v="Yes"/>
    <x v="0"/>
    <n v="91"/>
    <n v="1430.05"/>
    <s v="No"/>
    <n v="0"/>
    <x v="2"/>
  </r>
  <r>
    <s v="8612-GXIDD"/>
    <x v="1"/>
    <x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4"/>
    <n v="313"/>
    <s v="No"/>
    <n v="0"/>
    <x v="0"/>
  </r>
  <r>
    <s v="6288-CHQJB"/>
    <x v="0"/>
    <x v="0"/>
    <s v="Yes"/>
    <s v="Yes"/>
    <n v="54"/>
    <s v="Yes"/>
    <s v="No"/>
    <x v="0"/>
    <s v="Yes"/>
    <s v="No"/>
    <s v="Yes"/>
    <s v="Yes"/>
    <s v="No"/>
    <s v="Yes"/>
    <x v="2"/>
    <s v="No"/>
    <x v="2"/>
    <n v="69.95"/>
    <n v="3871.85"/>
    <s v="No"/>
    <n v="0"/>
    <x v="3"/>
  </r>
  <r>
    <s v="8160-HOWOX"/>
    <x v="0"/>
    <x v="0"/>
    <s v="No"/>
    <s v="No"/>
    <n v="7"/>
    <s v="Yes"/>
    <s v="No"/>
    <x v="0"/>
    <s v="No"/>
    <s v="No"/>
    <s v="No"/>
    <s v="No"/>
    <s v="Yes"/>
    <s v="Yes"/>
    <x v="0"/>
    <s v="Yes"/>
    <x v="0"/>
    <n v="66.849999999999994"/>
    <n v="458.1"/>
    <s v="No"/>
    <n v="0"/>
    <x v="0"/>
  </r>
  <r>
    <s v="3023-GFLBR"/>
    <x v="0"/>
    <x v="0"/>
    <s v="Yes"/>
    <s v="Yes"/>
    <n v="33"/>
    <s v="Yes"/>
    <s v="Yes"/>
    <x v="1"/>
    <s v="No"/>
    <s v="No"/>
    <s v="No"/>
    <s v="No"/>
    <s v="No"/>
    <s v="Yes"/>
    <x v="0"/>
    <s v="No"/>
    <x v="3"/>
    <n v="86.15"/>
    <n v="2745.7"/>
    <s v="Yes"/>
    <n v="1"/>
    <x v="1"/>
  </r>
  <r>
    <s v="6648-INWPS"/>
    <x v="1"/>
    <x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341.35"/>
    <s v="No"/>
    <n v="0"/>
    <x v="2"/>
  </r>
  <r>
    <s v="4223-BKEOR"/>
    <x v="0"/>
    <x v="0"/>
    <s v="No"/>
    <s v="Yes"/>
    <n v="21"/>
    <s v="Yes"/>
    <s v="No"/>
    <x v="0"/>
    <s v="Yes"/>
    <s v="No"/>
    <s v="Yes"/>
    <s v="No"/>
    <s v="No"/>
    <s v="Yes"/>
    <x v="1"/>
    <s v="No"/>
    <x v="1"/>
    <n v="64.849999999999994"/>
    <n v="1336.8"/>
    <s v="No"/>
    <n v="0"/>
    <x v="2"/>
  </r>
  <r>
    <s v="4079-VTGLK"/>
    <x v="1"/>
    <x v="1"/>
    <s v="Yes"/>
    <s v="No"/>
    <n v="30"/>
    <s v="Yes"/>
    <s v="Yes"/>
    <x v="0"/>
    <s v="No"/>
    <s v="No"/>
    <s v="Yes"/>
    <s v="No"/>
    <s v="Yes"/>
    <s v="Yes"/>
    <x v="2"/>
    <s v="No"/>
    <x v="0"/>
    <n v="74.849999999999994"/>
    <n v="2181.75"/>
    <s v="No"/>
    <n v="0"/>
    <x v="1"/>
  </r>
  <r>
    <s v="1763-WQFUK"/>
    <x v="1"/>
    <x v="0"/>
    <s v="No"/>
    <s v="No"/>
    <n v="3"/>
    <s v="Yes"/>
    <s v="No"/>
    <x v="0"/>
    <s v="No"/>
    <s v="No"/>
    <s v="No"/>
    <s v="Yes"/>
    <s v="No"/>
    <s v="No"/>
    <x v="0"/>
    <s v="Yes"/>
    <x v="1"/>
    <n v="50.5"/>
    <n v="147.75"/>
    <s v="No"/>
    <n v="0"/>
    <x v="0"/>
  </r>
  <r>
    <s v="1391-UBDAR"/>
    <x v="1"/>
    <x v="0"/>
    <s v="No"/>
    <s v="No"/>
    <n v="11"/>
    <s v="Yes"/>
    <s v="No"/>
    <x v="1"/>
    <s v="No"/>
    <s v="No"/>
    <s v="Yes"/>
    <s v="No"/>
    <s v="No"/>
    <s v="No"/>
    <x v="0"/>
    <s v="No"/>
    <x v="0"/>
    <n v="72.900000000000006"/>
    <n v="818.45"/>
    <s v="No"/>
    <n v="0"/>
    <x v="0"/>
  </r>
  <r>
    <s v="8894-JVDCV"/>
    <x v="0"/>
    <x v="0"/>
    <s v="No"/>
    <s v="No"/>
    <n v="62"/>
    <s v="Yes"/>
    <s v="Yes"/>
    <x v="1"/>
    <s v="Yes"/>
    <s v="Yes"/>
    <s v="Yes"/>
    <s v="Yes"/>
    <s v="Yes"/>
    <s v="Yes"/>
    <x v="1"/>
    <s v="Yes"/>
    <x v="3"/>
    <n v="115.05"/>
    <n v="7133.45"/>
    <s v="No"/>
    <n v="0"/>
    <x v="3"/>
  </r>
  <r>
    <s v="2023-VQFDL"/>
    <x v="1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"/>
    <n v="348.8"/>
    <s v="No"/>
    <n v="0"/>
    <x v="2"/>
  </r>
  <r>
    <s v="1345-GKDZZ"/>
    <x v="1"/>
    <x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28.6"/>
    <s v="No"/>
    <n v="0"/>
    <x v="0"/>
  </r>
  <r>
    <s v="2014-MKGMH"/>
    <x v="0"/>
    <x v="0"/>
    <s v="No"/>
    <s v="No"/>
    <n v="46"/>
    <s v="Yes"/>
    <s v="Yes"/>
    <x v="1"/>
    <s v="No"/>
    <s v="No"/>
    <s v="Yes"/>
    <s v="No"/>
    <s v="Yes"/>
    <s v="Yes"/>
    <x v="1"/>
    <s v="Yes"/>
    <x v="0"/>
    <n v="101.1"/>
    <n v="4674.3999999999996"/>
    <s v="No"/>
    <n v="0"/>
    <x v="1"/>
  </r>
  <r>
    <s v="5628-FCGYG"/>
    <x v="1"/>
    <x v="0"/>
    <s v="No"/>
    <s v="No"/>
    <n v="21"/>
    <s v="Yes"/>
    <s v="Yes"/>
    <x v="1"/>
    <s v="No"/>
    <s v="No"/>
    <s v="No"/>
    <s v="No"/>
    <s v="No"/>
    <s v="Yes"/>
    <x v="0"/>
    <s v="Yes"/>
    <x v="0"/>
    <n v="84.1"/>
    <n v="1737.45"/>
    <s v="No"/>
    <n v="0"/>
    <x v="2"/>
  </r>
  <r>
    <s v="2560-WBWXF"/>
    <x v="1"/>
    <x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5"/>
    <n v="1498.85"/>
    <s v="No"/>
    <n v="0"/>
    <x v="3"/>
  </r>
  <r>
    <s v="0248-IPDFW"/>
    <x v="0"/>
    <x v="0"/>
    <s v="No"/>
    <s v="No"/>
    <n v="1"/>
    <s v="Yes"/>
    <s v="Yes"/>
    <x v="0"/>
    <s v="No"/>
    <s v="No"/>
    <s v="No"/>
    <s v="No"/>
    <s v="No"/>
    <s v="No"/>
    <x v="0"/>
    <s v="Yes"/>
    <x v="0"/>
    <n v="50.1"/>
    <n v="50.1"/>
    <s v="No"/>
    <n v="0"/>
    <x v="0"/>
  </r>
  <r>
    <s v="7978-DKUQH"/>
    <x v="0"/>
    <x v="0"/>
    <s v="Yes"/>
    <s v="No"/>
    <n v="25"/>
    <s v="Yes"/>
    <s v="No"/>
    <x v="1"/>
    <s v="No"/>
    <s v="No"/>
    <s v="Yes"/>
    <s v="No"/>
    <s v="No"/>
    <s v="No"/>
    <x v="0"/>
    <s v="Yes"/>
    <x v="0"/>
    <n v="74.599999999999994"/>
    <n v="1797.75"/>
    <s v="No"/>
    <n v="0"/>
    <x v="1"/>
  </r>
  <r>
    <s v="4335-UPJSI"/>
    <x v="0"/>
    <x v="0"/>
    <s v="No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498.1"/>
    <s v="No"/>
    <n v="0"/>
    <x v="2"/>
  </r>
  <r>
    <s v="0524-IAVZO"/>
    <x v="0"/>
    <x v="0"/>
    <s v="Yes"/>
    <s v="No"/>
    <n v="30"/>
    <s v="Yes"/>
    <s v="Yes"/>
    <x v="1"/>
    <s v="No"/>
    <s v="No"/>
    <s v="No"/>
    <s v="No"/>
    <s v="No"/>
    <s v="Yes"/>
    <x v="0"/>
    <s v="Yes"/>
    <x v="0"/>
    <n v="85"/>
    <n v="2624.25"/>
    <s v="Yes"/>
    <n v="1"/>
    <x v="1"/>
  </r>
  <r>
    <s v="2737-YNGYW"/>
    <x v="0"/>
    <x v="0"/>
    <s v="No"/>
    <s v="No"/>
    <n v="2"/>
    <s v="Yes"/>
    <s v="No"/>
    <x v="1"/>
    <s v="No"/>
    <s v="No"/>
    <s v="No"/>
    <s v="No"/>
    <s v="No"/>
    <s v="Yes"/>
    <x v="0"/>
    <s v="No"/>
    <x v="0"/>
    <n v="80.55"/>
    <n v="184.1"/>
    <s v="Yes"/>
    <n v="1"/>
    <x v="0"/>
  </r>
  <r>
    <s v="1784-EZDKJ"/>
    <x v="1"/>
    <x v="0"/>
    <s v="Yes"/>
    <s v="No"/>
    <n v="51"/>
    <s v="Yes"/>
    <s v="Yes"/>
    <x v="1"/>
    <s v="No"/>
    <s v="Yes"/>
    <s v="Yes"/>
    <s v="No"/>
    <s v="Yes"/>
    <s v="Yes"/>
    <x v="1"/>
    <s v="Yes"/>
    <x v="2"/>
    <n v="106.8"/>
    <n v="5498.8"/>
    <s v="No"/>
    <n v="0"/>
    <x v="3"/>
  </r>
  <r>
    <s v="9297-FVVDH"/>
    <x v="0"/>
    <x v="0"/>
    <s v="Yes"/>
    <s v="Yes"/>
    <n v="57"/>
    <s v="Yes"/>
    <s v="Yes"/>
    <x v="0"/>
    <s v="Yes"/>
    <s v="No"/>
    <s v="Yes"/>
    <s v="Yes"/>
    <s v="Yes"/>
    <s v="Yes"/>
    <x v="2"/>
    <s v="Yes"/>
    <x v="0"/>
    <n v="84.5"/>
    <n v="4845.3999999999996"/>
    <s v="No"/>
    <n v="0"/>
    <x v="3"/>
  </r>
  <r>
    <s v="8007-YYPWD"/>
    <x v="0"/>
    <x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05"/>
    <n v="369.1"/>
    <s v="No"/>
    <n v="0"/>
    <x v="2"/>
  </r>
  <r>
    <s v="7101-HRBLJ"/>
    <x v="0"/>
    <x v="0"/>
    <s v="Yes"/>
    <s v="Yes"/>
    <n v="72"/>
    <s v="Yes"/>
    <s v="No"/>
    <x v="0"/>
    <s v="Yes"/>
    <s v="Yes"/>
    <s v="Yes"/>
    <s v="Yes"/>
    <s v="Yes"/>
    <s v="Yes"/>
    <x v="2"/>
    <s v="Yes"/>
    <x v="2"/>
    <n v="83.7"/>
    <n v="6096.9"/>
    <s v="No"/>
    <n v="0"/>
    <x v="3"/>
  </r>
  <r>
    <s v="5159-YFPKQ"/>
    <x v="0"/>
    <x v="0"/>
    <s v="No"/>
    <s v="No"/>
    <n v="2"/>
    <s v="Yes"/>
    <s v="No"/>
    <x v="1"/>
    <s v="No"/>
    <s v="No"/>
    <s v="Yes"/>
    <s v="No"/>
    <s v="No"/>
    <s v="No"/>
    <x v="0"/>
    <s v="Yes"/>
    <x v="0"/>
    <n v="75.8"/>
    <n v="160.75"/>
    <s v="Yes"/>
    <n v="1"/>
    <x v="0"/>
  </r>
  <r>
    <s v="6635-CPNUN"/>
    <x v="1"/>
    <x v="0"/>
    <s v="Yes"/>
    <s v="No"/>
    <n v="28"/>
    <s v="Yes"/>
    <s v="Yes"/>
    <x v="1"/>
    <s v="No"/>
    <s v="Yes"/>
    <s v="Yes"/>
    <s v="No"/>
    <s v="Yes"/>
    <s v="No"/>
    <x v="0"/>
    <s v="No"/>
    <x v="3"/>
    <n v="96.6"/>
    <n v="2684.35"/>
    <s v="No"/>
    <n v="0"/>
    <x v="1"/>
  </r>
  <r>
    <s v="4021-RQSNY"/>
    <x v="1"/>
    <x v="1"/>
    <s v="Yes"/>
    <s v="No"/>
    <n v="29"/>
    <s v="Yes"/>
    <s v="Yes"/>
    <x v="1"/>
    <s v="No"/>
    <s v="No"/>
    <s v="Yes"/>
    <s v="No"/>
    <s v="Yes"/>
    <s v="Yes"/>
    <x v="0"/>
    <s v="Yes"/>
    <x v="0"/>
    <n v="98.5"/>
    <n v="3004.15"/>
    <s v="Yes"/>
    <n v="1"/>
    <x v="1"/>
  </r>
  <r>
    <s v="5453-YBTWV"/>
    <x v="1"/>
    <x v="0"/>
    <s v="Yes"/>
    <s v="Yes"/>
    <n v="70"/>
    <s v="Yes"/>
    <s v="No"/>
    <x v="1"/>
    <s v="Yes"/>
    <s v="Yes"/>
    <s v="Yes"/>
    <s v="Yes"/>
    <s v="Yes"/>
    <s v="No"/>
    <x v="2"/>
    <s v="Yes"/>
    <x v="3"/>
    <n v="101.1"/>
    <n v="6994.8"/>
    <s v="No"/>
    <n v="0"/>
    <x v="3"/>
  </r>
  <r>
    <s v="5039-LZRQT"/>
    <x v="0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"/>
    <n v="273.25"/>
    <s v="No"/>
    <n v="0"/>
    <x v="2"/>
  </r>
  <r>
    <s v="2931-VUVJN"/>
    <x v="0"/>
    <x v="1"/>
    <s v="Yes"/>
    <s v="No"/>
    <n v="59"/>
    <s v="Yes"/>
    <s v="Yes"/>
    <x v="1"/>
    <s v="Yes"/>
    <s v="Yes"/>
    <s v="Yes"/>
    <s v="Yes"/>
    <s v="No"/>
    <s v="No"/>
    <x v="1"/>
    <s v="Yes"/>
    <x v="0"/>
    <n v="94.05"/>
    <n v="5483.9"/>
    <s v="No"/>
    <n v="0"/>
    <x v="3"/>
  </r>
  <r>
    <s v="9061-TIHDA"/>
    <x v="1"/>
    <x v="1"/>
    <s v="Yes"/>
    <s v="No"/>
    <n v="13"/>
    <s v="Yes"/>
    <s v="Yes"/>
    <x v="1"/>
    <s v="No"/>
    <s v="No"/>
    <s v="No"/>
    <s v="No"/>
    <s v="Yes"/>
    <s v="Yes"/>
    <x v="0"/>
    <s v="Yes"/>
    <x v="0"/>
    <n v="95.25"/>
    <n v="1233.6500000000001"/>
    <s v="Yes"/>
    <n v="1"/>
    <x v="2"/>
  </r>
  <r>
    <s v="8699-ASUFO"/>
    <x v="1"/>
    <x v="1"/>
    <s v="Yes"/>
    <s v="No"/>
    <n v="7"/>
    <s v="Yes"/>
    <s v="Yes"/>
    <x v="1"/>
    <s v="No"/>
    <s v="No"/>
    <s v="No"/>
    <s v="No"/>
    <s v="No"/>
    <s v="No"/>
    <x v="0"/>
    <s v="Yes"/>
    <x v="1"/>
    <n v="74.400000000000006"/>
    <n v="527.9"/>
    <s v="Yes"/>
    <n v="1"/>
    <x v="0"/>
  </r>
  <r>
    <s v="6418-PIQSP"/>
    <x v="0"/>
    <x v="0"/>
    <s v="Yes"/>
    <s v="No"/>
    <n v="62"/>
    <s v="Yes"/>
    <s v="No"/>
    <x v="0"/>
    <s v="Yes"/>
    <s v="No"/>
    <s v="Yes"/>
    <s v="Yes"/>
    <s v="Yes"/>
    <s v="Yes"/>
    <x v="2"/>
    <s v="No"/>
    <x v="1"/>
    <n v="81"/>
    <n v="4985.8999999999996"/>
    <s v="No"/>
    <n v="0"/>
    <x v="3"/>
  </r>
  <r>
    <s v="8220-OCUFY"/>
    <x v="0"/>
    <x v="0"/>
    <s v="No"/>
    <s v="No"/>
    <n v="21"/>
    <s v="Yes"/>
    <s v="No"/>
    <x v="0"/>
    <s v="Yes"/>
    <s v="No"/>
    <s v="Yes"/>
    <s v="Yes"/>
    <s v="No"/>
    <s v="No"/>
    <x v="1"/>
    <s v="Yes"/>
    <x v="0"/>
    <n v="60.25"/>
    <n v="1258.3499999999999"/>
    <s v="No"/>
    <n v="0"/>
    <x v="2"/>
  </r>
  <r>
    <s v="3995-WFCSM"/>
    <x v="0"/>
    <x v="0"/>
    <s v="No"/>
    <s v="No"/>
    <n v="2"/>
    <s v="Yes"/>
    <s v="No"/>
    <x v="0"/>
    <s v="No"/>
    <s v="No"/>
    <s v="Yes"/>
    <s v="No"/>
    <s v="No"/>
    <s v="Yes"/>
    <x v="0"/>
    <s v="No"/>
    <x v="0"/>
    <n v="60.85"/>
    <n v="111.4"/>
    <s v="No"/>
    <n v="0"/>
    <x v="0"/>
  </r>
  <r>
    <s v="1895-QTKDO"/>
    <x v="0"/>
    <x v="0"/>
    <s v="No"/>
    <s v="No"/>
    <n v="1"/>
    <s v="Yes"/>
    <s v="No"/>
    <x v="0"/>
    <s v="No"/>
    <s v="No"/>
    <s v="No"/>
    <s v="No"/>
    <s v="No"/>
    <s v="No"/>
    <x v="0"/>
    <s v="No"/>
    <x v="3"/>
    <n v="43.95"/>
    <n v="43.95"/>
    <s v="No"/>
    <n v="0"/>
    <x v="0"/>
  </r>
  <r>
    <s v="2038-OEQZH"/>
    <x v="1"/>
    <x v="0"/>
    <s v="No"/>
    <s v="No"/>
    <n v="4"/>
    <s v="Yes"/>
    <s v="No"/>
    <x v="1"/>
    <s v="No"/>
    <s v="No"/>
    <s v="Yes"/>
    <s v="No"/>
    <s v="No"/>
    <s v="Yes"/>
    <x v="0"/>
    <s v="No"/>
    <x v="0"/>
    <n v="86.05"/>
    <n v="308.10000000000002"/>
    <s v="No"/>
    <n v="0"/>
    <x v="0"/>
  </r>
  <r>
    <s v="1178-PZGAB"/>
    <x v="0"/>
    <x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25"/>
    <n v="383.65"/>
    <s v="No"/>
    <n v="0"/>
    <x v="2"/>
  </r>
  <r>
    <s v="7927-AUXBZ"/>
    <x v="0"/>
    <x v="0"/>
    <s v="No"/>
    <s v="No"/>
    <n v="30"/>
    <s v="Yes"/>
    <s v="No"/>
    <x v="1"/>
    <s v="No"/>
    <s v="No"/>
    <s v="No"/>
    <s v="Yes"/>
    <s v="Yes"/>
    <s v="No"/>
    <x v="0"/>
    <s v="No"/>
    <x v="0"/>
    <n v="85.15"/>
    <n v="2555.9"/>
    <s v="Yes"/>
    <n v="1"/>
    <x v="1"/>
  </r>
  <r>
    <s v="2626-VEEWG"/>
    <x v="1"/>
    <x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399999999999999"/>
    <n v="1284.2"/>
    <s v="No"/>
    <n v="0"/>
    <x v="3"/>
  </r>
  <r>
    <s v="2878-RMWXY"/>
    <x v="1"/>
    <x v="1"/>
    <s v="Yes"/>
    <s v="No"/>
    <n v="72"/>
    <s v="Yes"/>
    <s v="Yes"/>
    <x v="1"/>
    <s v="Yes"/>
    <s v="Yes"/>
    <s v="Yes"/>
    <s v="No"/>
    <s v="No"/>
    <s v="Yes"/>
    <x v="2"/>
    <s v="Yes"/>
    <x v="3"/>
    <n v="102.65"/>
    <n v="7550.3"/>
    <s v="No"/>
    <n v="0"/>
    <x v="3"/>
  </r>
  <r>
    <s v="1657-DYMBM"/>
    <x v="1"/>
    <x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110.05"/>
    <s v="No"/>
    <n v="0"/>
    <x v="3"/>
  </r>
  <r>
    <s v="7311-MQJCH"/>
    <x v="0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55"/>
    <n v="99.6"/>
    <s v="No"/>
    <n v="0"/>
    <x v="0"/>
  </r>
  <r>
    <s v="7375-WMVMT"/>
    <x v="1"/>
    <x v="1"/>
    <s v="Yes"/>
    <s v="No"/>
    <n v="71"/>
    <s v="Yes"/>
    <s v="No"/>
    <x v="1"/>
    <s v="No"/>
    <s v="Yes"/>
    <s v="Yes"/>
    <s v="Yes"/>
    <s v="No"/>
    <s v="Yes"/>
    <x v="2"/>
    <s v="Yes"/>
    <x v="3"/>
    <n v="95.5"/>
    <n v="6707.15"/>
    <s v="No"/>
    <n v="0"/>
    <x v="3"/>
  </r>
  <r>
    <s v="1136-XGEQU"/>
    <x v="0"/>
    <x v="0"/>
    <s v="Yes"/>
    <s v="Yes"/>
    <n v="50"/>
    <s v="Yes"/>
    <s v="Yes"/>
    <x v="0"/>
    <s v="No"/>
    <s v="Yes"/>
    <s v="Yes"/>
    <s v="Yes"/>
    <s v="Yes"/>
    <s v="Yes"/>
    <x v="1"/>
    <s v="Yes"/>
    <x v="3"/>
    <n v="84.15"/>
    <n v="4164.3999999999996"/>
    <s v="No"/>
    <n v="0"/>
    <x v="3"/>
  </r>
  <r>
    <s v="2530-FMFXO"/>
    <x v="1"/>
    <x v="0"/>
    <s v="Yes"/>
    <s v="Yes"/>
    <n v="56"/>
    <s v="Yes"/>
    <s v="Yes"/>
    <x v="1"/>
    <s v="No"/>
    <s v="No"/>
    <s v="Yes"/>
    <s v="Yes"/>
    <s v="Yes"/>
    <s v="Yes"/>
    <x v="2"/>
    <s v="Yes"/>
    <x v="0"/>
    <n v="103.2"/>
    <n v="5873.75"/>
    <s v="No"/>
    <n v="0"/>
    <x v="3"/>
  </r>
  <r>
    <s v="6844-DZKRF"/>
    <x v="1"/>
    <x v="0"/>
    <s v="No"/>
    <s v="No"/>
    <n v="2"/>
    <s v="Yes"/>
    <s v="No"/>
    <x v="0"/>
    <s v="No"/>
    <s v="No"/>
    <s v="No"/>
    <s v="Yes"/>
    <s v="No"/>
    <s v="No"/>
    <x v="0"/>
    <s v="Yes"/>
    <x v="3"/>
    <n v="50.2"/>
    <n v="109.25"/>
    <s v="No"/>
    <n v="0"/>
    <x v="0"/>
  </r>
  <r>
    <s v="4695-WJZUE"/>
    <x v="0"/>
    <x v="1"/>
    <s v="No"/>
    <s v="No"/>
    <n v="2"/>
    <s v="Yes"/>
    <s v="Yes"/>
    <x v="1"/>
    <s v="No"/>
    <s v="No"/>
    <s v="Yes"/>
    <s v="No"/>
    <s v="No"/>
    <s v="Yes"/>
    <x v="0"/>
    <s v="Yes"/>
    <x v="0"/>
    <n v="88.55"/>
    <n v="179.25"/>
    <s v="Yes"/>
    <n v="1"/>
    <x v="0"/>
  </r>
  <r>
    <s v="7619-ODSGN"/>
    <x v="1"/>
    <x v="0"/>
    <s v="Yes"/>
    <s v="Yes"/>
    <n v="24"/>
    <s v="Yes"/>
    <s v="Yes"/>
    <x v="0"/>
    <s v="Yes"/>
    <s v="No"/>
    <s v="No"/>
    <s v="No"/>
    <s v="No"/>
    <s v="No"/>
    <x v="0"/>
    <s v="No"/>
    <x v="0"/>
    <n v="54.75"/>
    <n v="1338.15"/>
    <s v="Yes"/>
    <n v="1"/>
    <x v="2"/>
  </r>
  <r>
    <s v="5970-GHJAW"/>
    <x v="1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95"/>
    <n v="862.4"/>
    <s v="No"/>
    <n v="0"/>
    <x v="1"/>
  </r>
  <r>
    <s v="8879-XUAHX"/>
    <x v="1"/>
    <x v="0"/>
    <s v="Yes"/>
    <s v="No"/>
    <n v="71"/>
    <s v="Yes"/>
    <s v="Yes"/>
    <x v="1"/>
    <s v="Yes"/>
    <s v="Yes"/>
    <s v="Yes"/>
    <s v="Yes"/>
    <s v="Yes"/>
    <s v="Yes"/>
    <x v="2"/>
    <s v="Yes"/>
    <x v="0"/>
    <n v="116.25"/>
    <n v="8564.75"/>
    <s v="No"/>
    <n v="0"/>
    <x v="3"/>
  </r>
  <r>
    <s v="3689-MOZGR"/>
    <x v="0"/>
    <x v="0"/>
    <s v="No"/>
    <s v="No"/>
    <n v="29"/>
    <s v="No"/>
    <s v="No phone service"/>
    <x v="0"/>
    <s v="No"/>
    <s v="No"/>
    <s v="No"/>
    <s v="Yes"/>
    <s v="No"/>
    <s v="No"/>
    <x v="0"/>
    <s v="Yes"/>
    <x v="0"/>
    <n v="31.2"/>
    <n v="926.2"/>
    <s v="No"/>
    <n v="0"/>
    <x v="1"/>
  </r>
  <r>
    <s v="4195-PNGZS"/>
    <x v="1"/>
    <x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18.2"/>
    <s v="No"/>
    <n v="0"/>
    <x v="3"/>
  </r>
  <r>
    <s v="5003-XZWWO"/>
    <x v="1"/>
    <x v="0"/>
    <s v="Yes"/>
    <s v="No"/>
    <n v="71"/>
    <s v="Yes"/>
    <s v="Yes"/>
    <x v="0"/>
    <s v="No"/>
    <s v="Yes"/>
    <s v="Yes"/>
    <s v="Yes"/>
    <s v="Yes"/>
    <s v="Yes"/>
    <x v="2"/>
    <s v="No"/>
    <x v="3"/>
    <n v="84.2"/>
    <n v="5956.85"/>
    <s v="No"/>
    <n v="0"/>
    <x v="3"/>
  </r>
  <r>
    <s v="3988-RQIXO"/>
    <x v="0"/>
    <x v="1"/>
    <s v="No"/>
    <s v="No"/>
    <n v="1"/>
    <s v="Yes"/>
    <s v="No"/>
    <x v="1"/>
    <s v="No"/>
    <s v="No"/>
    <s v="No"/>
    <s v="No"/>
    <s v="Yes"/>
    <s v="Yes"/>
    <x v="0"/>
    <s v="Yes"/>
    <x v="0"/>
    <n v="91.3"/>
    <n v="91.3"/>
    <s v="Yes"/>
    <n v="1"/>
    <x v="0"/>
  </r>
  <r>
    <s v="7622-FWGEW"/>
    <x v="1"/>
    <x v="1"/>
    <s v="Yes"/>
    <s v="No"/>
    <n v="56"/>
    <s v="Yes"/>
    <s v="No"/>
    <x v="0"/>
    <s v="Yes"/>
    <s v="Yes"/>
    <s v="Yes"/>
    <s v="Yes"/>
    <s v="Yes"/>
    <s v="Yes"/>
    <x v="2"/>
    <s v="Yes"/>
    <x v="2"/>
    <n v="85.65"/>
    <n v="4824.45"/>
    <s v="No"/>
    <n v="0"/>
    <x v="3"/>
  </r>
  <r>
    <s v="6922-NCEDI"/>
    <x v="1"/>
    <x v="0"/>
    <s v="No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1.2"/>
    <n v="1238.6500000000001"/>
    <s v="No"/>
    <n v="0"/>
    <x v="3"/>
  </r>
  <r>
    <s v="2514-GINMM"/>
    <x v="1"/>
    <x v="0"/>
    <s v="No"/>
    <s v="No"/>
    <n v="1"/>
    <s v="Yes"/>
    <s v="No"/>
    <x v="1"/>
    <s v="No"/>
    <s v="No"/>
    <s v="No"/>
    <s v="No"/>
    <s v="Yes"/>
    <s v="No"/>
    <x v="0"/>
    <s v="Yes"/>
    <x v="0"/>
    <n v="79.5"/>
    <n v="79.5"/>
    <s v="Yes"/>
    <n v="1"/>
    <x v="0"/>
  </r>
  <r>
    <s v="9891-NQDBD"/>
    <x v="0"/>
    <x v="0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5.55"/>
    <n v="672.2"/>
    <s v="No"/>
    <n v="0"/>
    <x v="1"/>
  </r>
  <r>
    <s v="6131-IUNXN"/>
    <x v="0"/>
    <x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382.2"/>
    <s v="No"/>
    <n v="0"/>
    <x v="2"/>
  </r>
  <r>
    <s v="8548-AWOFC"/>
    <x v="1"/>
    <x v="0"/>
    <s v="Yes"/>
    <s v="No"/>
    <n v="66"/>
    <s v="Yes"/>
    <s v="Yes"/>
    <x v="0"/>
    <s v="No"/>
    <s v="No"/>
    <s v="No"/>
    <s v="Yes"/>
    <s v="No"/>
    <s v="Yes"/>
    <x v="0"/>
    <s v="No"/>
    <x v="0"/>
    <n v="63.85"/>
    <n v="4264.6000000000004"/>
    <s v="No"/>
    <n v="0"/>
    <x v="3"/>
  </r>
  <r>
    <s v="9798-DRYDS"/>
    <x v="0"/>
    <x v="0"/>
    <s v="Yes"/>
    <s v="Yes"/>
    <n v="17"/>
    <s v="Yes"/>
    <s v="Yes"/>
    <x v="0"/>
    <s v="No"/>
    <s v="No"/>
    <s v="Yes"/>
    <s v="Yes"/>
    <s v="No"/>
    <s v="No"/>
    <x v="1"/>
    <s v="Yes"/>
    <x v="1"/>
    <n v="61.95"/>
    <n v="1070.7"/>
    <s v="No"/>
    <n v="0"/>
    <x v="2"/>
  </r>
  <r>
    <s v="8532-UEFWH"/>
    <x v="1"/>
    <x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345.85"/>
    <s v="No"/>
    <n v="0"/>
    <x v="3"/>
  </r>
  <r>
    <s v="6296-DDOOR"/>
    <x v="0"/>
    <x v="0"/>
    <s v="No"/>
    <s v="No"/>
    <n v="19"/>
    <s v="Yes"/>
    <s v="No"/>
    <x v="0"/>
    <s v="No"/>
    <s v="Yes"/>
    <s v="No"/>
    <s v="No"/>
    <s v="Yes"/>
    <s v="No"/>
    <x v="1"/>
    <s v="No"/>
    <x v="0"/>
    <n v="58.2"/>
    <n v="1045.25"/>
    <s v="No"/>
    <n v="0"/>
    <x v="2"/>
  </r>
  <r>
    <s v="7951-VRDVK"/>
    <x v="0"/>
    <x v="0"/>
    <s v="No"/>
    <s v="No"/>
    <n v="36"/>
    <s v="Yes"/>
    <s v="No"/>
    <x v="0"/>
    <s v="Yes"/>
    <s v="Yes"/>
    <s v="Yes"/>
    <s v="Yes"/>
    <s v="Yes"/>
    <s v="Yes"/>
    <x v="1"/>
    <s v="No"/>
    <x v="2"/>
    <n v="85.85"/>
    <n v="3003.55"/>
    <s v="No"/>
    <n v="0"/>
    <x v="1"/>
  </r>
  <r>
    <s v="5931-FLJJF"/>
    <x v="1"/>
    <x v="1"/>
    <s v="Yes"/>
    <s v="No"/>
    <n v="7"/>
    <s v="Yes"/>
    <s v="No"/>
    <x v="1"/>
    <s v="No"/>
    <s v="No"/>
    <s v="No"/>
    <s v="No"/>
    <s v="No"/>
    <s v="No"/>
    <x v="0"/>
    <s v="Yes"/>
    <x v="1"/>
    <n v="70.099999999999994"/>
    <n v="467.55"/>
    <s v="Yes"/>
    <n v="1"/>
    <x v="0"/>
  </r>
  <r>
    <s v="4815-YOSUK"/>
    <x v="1"/>
    <x v="0"/>
    <s v="Yes"/>
    <s v="Yes"/>
    <n v="72"/>
    <s v="Yes"/>
    <s v="Yes"/>
    <x v="1"/>
    <s v="Yes"/>
    <s v="Yes"/>
    <s v="Yes"/>
    <s v="Yes"/>
    <s v="No"/>
    <s v="Yes"/>
    <x v="1"/>
    <s v="Yes"/>
    <x v="3"/>
    <n v="104.9"/>
    <n v="7537.5"/>
    <s v="No"/>
    <n v="0"/>
    <x v="3"/>
  </r>
  <r>
    <s v="2659-VXMWZ"/>
    <x v="1"/>
    <x v="0"/>
    <s v="Yes"/>
    <s v="Yes"/>
    <n v="67"/>
    <s v="Yes"/>
    <s v="Yes"/>
    <x v="1"/>
    <s v="Yes"/>
    <s v="Yes"/>
    <s v="Yes"/>
    <s v="No"/>
    <s v="Yes"/>
    <s v="Yes"/>
    <x v="1"/>
    <s v="Yes"/>
    <x v="0"/>
    <n v="111.3"/>
    <n v="7482.1"/>
    <s v="Yes"/>
    <n v="1"/>
    <x v="3"/>
  </r>
  <r>
    <s v="0380-NEAVX"/>
    <x v="1"/>
    <x v="1"/>
    <s v="No"/>
    <s v="No"/>
    <n v="34"/>
    <s v="Yes"/>
    <s v="No"/>
    <x v="1"/>
    <s v="No"/>
    <s v="Yes"/>
    <s v="Yes"/>
    <s v="No"/>
    <s v="Yes"/>
    <s v="Yes"/>
    <x v="1"/>
    <s v="Yes"/>
    <x v="0"/>
    <n v="99.85"/>
    <n v="3343.15"/>
    <s v="No"/>
    <n v="0"/>
    <x v="1"/>
  </r>
  <r>
    <s v="3207-OYBWH"/>
    <x v="1"/>
    <x v="1"/>
    <s v="Yes"/>
    <s v="No"/>
    <n v="57"/>
    <s v="Yes"/>
    <s v="Yes"/>
    <x v="1"/>
    <s v="No"/>
    <s v="Yes"/>
    <s v="Yes"/>
    <s v="No"/>
    <s v="No"/>
    <s v="Yes"/>
    <x v="0"/>
    <s v="Yes"/>
    <x v="2"/>
    <n v="95.25"/>
    <n v="5427.05"/>
    <s v="Yes"/>
    <n v="1"/>
    <x v="3"/>
  </r>
  <r>
    <s v="4285-GYRQC"/>
    <x v="0"/>
    <x v="0"/>
    <s v="Yes"/>
    <s v="No"/>
    <n v="7"/>
    <s v="Yes"/>
    <s v="No"/>
    <x v="1"/>
    <s v="No"/>
    <s v="No"/>
    <s v="Yes"/>
    <s v="No"/>
    <s v="Yes"/>
    <s v="No"/>
    <x v="0"/>
    <s v="Yes"/>
    <x v="0"/>
    <n v="86.25"/>
    <n v="587.1"/>
    <s v="Yes"/>
    <n v="1"/>
    <x v="0"/>
  </r>
  <r>
    <s v="7216-EWTRS"/>
    <x v="0"/>
    <x v="1"/>
    <s v="Yes"/>
    <s v="No"/>
    <n v="1"/>
    <s v="Yes"/>
    <s v="Yes"/>
    <x v="1"/>
    <s v="No"/>
    <s v="No"/>
    <s v="Yes"/>
    <s v="No"/>
    <s v="Yes"/>
    <s v="Yes"/>
    <x v="0"/>
    <s v="Yes"/>
    <x v="0"/>
    <n v="100.8"/>
    <n v="100.8"/>
    <s v="Yes"/>
    <n v="1"/>
    <x v="0"/>
  </r>
  <r>
    <s v="4365-MSDYN"/>
    <x v="1"/>
    <x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5"/>
    <n v="161.15"/>
    <s v="No"/>
    <n v="0"/>
    <x v="0"/>
  </r>
  <r>
    <s v="7036-TYDEC"/>
    <x v="0"/>
    <x v="0"/>
    <s v="No"/>
    <s v="No"/>
    <n v="69"/>
    <s v="Yes"/>
    <s v="Yes"/>
    <x v="1"/>
    <s v="No"/>
    <s v="No"/>
    <s v="Yes"/>
    <s v="Yes"/>
    <s v="Yes"/>
    <s v="Yes"/>
    <x v="2"/>
    <s v="No"/>
    <x v="0"/>
    <n v="104"/>
    <n v="7028.5"/>
    <s v="No"/>
    <n v="0"/>
    <x v="3"/>
  </r>
  <r>
    <s v="5802-ADBRC"/>
    <x v="0"/>
    <x v="0"/>
    <s v="Yes"/>
    <s v="No"/>
    <n v="50"/>
    <s v="Yes"/>
    <s v="Yes"/>
    <x v="1"/>
    <s v="Yes"/>
    <s v="No"/>
    <s v="Yes"/>
    <s v="No"/>
    <s v="Yes"/>
    <s v="Yes"/>
    <x v="1"/>
    <s v="Yes"/>
    <x v="1"/>
    <n v="104.4"/>
    <n v="5232.8999999999996"/>
    <s v="No"/>
    <n v="0"/>
    <x v="3"/>
  </r>
  <r>
    <s v="8076-FEZKJ"/>
    <x v="1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225.85"/>
    <s v="No"/>
    <n v="0"/>
    <x v="0"/>
  </r>
  <r>
    <s v="5197-YPYBZ"/>
    <x v="0"/>
    <x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274.7"/>
    <s v="No"/>
    <n v="0"/>
    <x v="0"/>
  </r>
  <r>
    <s v="8337-MSSXB"/>
    <x v="0"/>
    <x v="0"/>
    <s v="No"/>
    <s v="No"/>
    <n v="14"/>
    <s v="Yes"/>
    <s v="No"/>
    <x v="1"/>
    <s v="No"/>
    <s v="Yes"/>
    <s v="No"/>
    <s v="No"/>
    <s v="No"/>
    <s v="Yes"/>
    <x v="0"/>
    <s v="Yes"/>
    <x v="0"/>
    <n v="86.3"/>
    <n v="1180.95"/>
    <s v="Yes"/>
    <n v="1"/>
    <x v="2"/>
  </r>
  <r>
    <s v="4312-GVYNH"/>
    <x v="0"/>
    <x v="0"/>
    <s v="Yes"/>
    <s v="No"/>
    <n v="70"/>
    <s v="No"/>
    <s v="No phone service"/>
    <x v="0"/>
    <s v="Yes"/>
    <s v="No"/>
    <s v="Yes"/>
    <s v="Yes"/>
    <s v="No"/>
    <s v="Yes"/>
    <x v="2"/>
    <s v="Yes"/>
    <x v="2"/>
    <n v="49.85"/>
    <n v="3370.2"/>
    <s v="No"/>
    <n v="0"/>
    <x v="3"/>
  </r>
  <r>
    <s v="8495-LJDFO"/>
    <x v="0"/>
    <x v="1"/>
    <s v="No"/>
    <s v="No"/>
    <n v="64"/>
    <s v="Yes"/>
    <s v="Yes"/>
    <x v="1"/>
    <s v="Yes"/>
    <s v="No"/>
    <s v="Yes"/>
    <s v="Yes"/>
    <s v="Yes"/>
    <s v="Yes"/>
    <x v="0"/>
    <s v="Yes"/>
    <x v="2"/>
    <n v="108.95"/>
    <n v="7111.3"/>
    <s v="No"/>
    <n v="0"/>
    <x v="3"/>
  </r>
  <r>
    <s v="0839-JTCUD"/>
    <x v="0"/>
    <x v="0"/>
    <s v="Yes"/>
    <s v="Yes"/>
    <n v="66"/>
    <s v="Yes"/>
    <s v="Yes"/>
    <x v="0"/>
    <s v="Yes"/>
    <s v="Yes"/>
    <s v="Yes"/>
    <s v="Yes"/>
    <s v="Yes"/>
    <s v="Yes"/>
    <x v="2"/>
    <s v="No"/>
    <x v="3"/>
    <n v="89.9"/>
    <n v="5958.85"/>
    <s v="No"/>
    <n v="0"/>
    <x v="3"/>
  </r>
  <r>
    <s v="5494-WOZRZ"/>
    <x v="0"/>
    <x v="0"/>
    <s v="Yes"/>
    <s v="Yes"/>
    <n v="71"/>
    <s v="Yes"/>
    <s v="No"/>
    <x v="0"/>
    <s v="Yes"/>
    <s v="No"/>
    <s v="Yes"/>
    <s v="Yes"/>
    <s v="Yes"/>
    <s v="Yes"/>
    <x v="2"/>
    <s v="Yes"/>
    <x v="3"/>
    <n v="82"/>
    <n v="5999.85"/>
    <s v="No"/>
    <n v="0"/>
    <x v="3"/>
  </r>
  <r>
    <s v="1302-UHBDD"/>
    <x v="1"/>
    <x v="1"/>
    <s v="No"/>
    <s v="No"/>
    <n v="20"/>
    <s v="Yes"/>
    <s v="No"/>
    <x v="1"/>
    <s v="No"/>
    <s v="No"/>
    <s v="No"/>
    <s v="No"/>
    <s v="Yes"/>
    <s v="Yes"/>
    <x v="0"/>
    <s v="No"/>
    <x v="0"/>
    <n v="89.95"/>
    <n v="1648.45"/>
    <s v="No"/>
    <n v="0"/>
    <x v="2"/>
  </r>
  <r>
    <s v="2234-EOFPT"/>
    <x v="1"/>
    <x v="0"/>
    <s v="Yes"/>
    <s v="No"/>
    <n v="72"/>
    <s v="Yes"/>
    <s v="No"/>
    <x v="0"/>
    <s v="Yes"/>
    <s v="Yes"/>
    <s v="No"/>
    <s v="Yes"/>
    <s v="Yes"/>
    <s v="Yes"/>
    <x v="2"/>
    <s v="Yes"/>
    <x v="2"/>
    <n v="79.349999999999994"/>
    <n v="5753.25"/>
    <s v="No"/>
    <n v="0"/>
    <x v="3"/>
  </r>
  <r>
    <s v="8619-IJNDK"/>
    <x v="0"/>
    <x v="0"/>
    <s v="Yes"/>
    <s v="Yes"/>
    <n v="71"/>
    <s v="Yes"/>
    <s v="No"/>
    <x v="0"/>
    <s v="Yes"/>
    <s v="Yes"/>
    <s v="Yes"/>
    <s v="Yes"/>
    <s v="No"/>
    <s v="No"/>
    <x v="2"/>
    <s v="No"/>
    <x v="3"/>
    <n v="64.05"/>
    <n v="4492.8999999999996"/>
    <s v="No"/>
    <n v="0"/>
    <x v="3"/>
  </r>
  <r>
    <s v="8378-LKJAF"/>
    <x v="1"/>
    <x v="0"/>
    <s v="Yes"/>
    <s v="Yes"/>
    <n v="38"/>
    <s v="Yes"/>
    <s v="Yes"/>
    <x v="1"/>
    <s v="No"/>
    <s v="No"/>
    <s v="Yes"/>
    <s v="No"/>
    <s v="Yes"/>
    <s v="Yes"/>
    <x v="0"/>
    <s v="Yes"/>
    <x v="3"/>
    <n v="101.15"/>
    <n v="3956.7"/>
    <s v="No"/>
    <n v="0"/>
    <x v="1"/>
  </r>
  <r>
    <s v="8182-BJDSI"/>
    <x v="0"/>
    <x v="0"/>
    <s v="No"/>
    <s v="No"/>
    <n v="28"/>
    <s v="Yes"/>
    <s v="Yes"/>
    <x v="1"/>
    <s v="No"/>
    <s v="Yes"/>
    <s v="No"/>
    <s v="No"/>
    <s v="No"/>
    <s v="Yes"/>
    <x v="0"/>
    <s v="Yes"/>
    <x v="0"/>
    <n v="89.95"/>
    <n v="2625.55"/>
    <s v="Yes"/>
    <n v="1"/>
    <x v="1"/>
  </r>
  <r>
    <s v="2528-HFYZX"/>
    <x v="1"/>
    <x v="1"/>
    <s v="Yes"/>
    <s v="No"/>
    <n v="17"/>
    <s v="Yes"/>
    <s v="No"/>
    <x v="1"/>
    <s v="No"/>
    <s v="Yes"/>
    <s v="No"/>
    <s v="No"/>
    <s v="No"/>
    <s v="No"/>
    <x v="0"/>
    <s v="Yes"/>
    <x v="0"/>
    <n v="76.45"/>
    <n v="1233.4000000000001"/>
    <s v="Yes"/>
    <n v="1"/>
    <x v="2"/>
  </r>
  <r>
    <s v="1153-GNOLC"/>
    <x v="1"/>
    <x v="0"/>
    <s v="No"/>
    <s v="No"/>
    <n v="33"/>
    <s v="No"/>
    <s v="No phone service"/>
    <x v="0"/>
    <s v="No"/>
    <s v="Yes"/>
    <s v="No"/>
    <s v="No"/>
    <s v="Yes"/>
    <s v="No"/>
    <x v="1"/>
    <s v="Yes"/>
    <x v="0"/>
    <n v="39.1"/>
    <n v="1309"/>
    <s v="No"/>
    <n v="0"/>
    <x v="1"/>
  </r>
  <r>
    <s v="3298-QEICA"/>
    <x v="0"/>
    <x v="0"/>
    <s v="Yes"/>
    <s v="Yes"/>
    <n v="23"/>
    <s v="No"/>
    <s v="No phone service"/>
    <x v="0"/>
    <s v="Yes"/>
    <s v="No"/>
    <s v="No"/>
    <s v="Yes"/>
    <s v="No"/>
    <s v="No"/>
    <x v="2"/>
    <s v="No"/>
    <x v="1"/>
    <n v="34.6"/>
    <n v="813.45"/>
    <s v="No"/>
    <n v="0"/>
    <x v="2"/>
  </r>
  <r>
    <s v="0788-DXBFY"/>
    <x v="1"/>
    <x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55"/>
    <n v="1108.8"/>
    <s v="No"/>
    <n v="0"/>
    <x v="3"/>
  </r>
  <r>
    <s v="3597-YASZG"/>
    <x v="0"/>
    <x v="1"/>
    <s v="Yes"/>
    <s v="No"/>
    <n v="70"/>
    <s v="Yes"/>
    <s v="Yes"/>
    <x v="1"/>
    <s v="No"/>
    <s v="Yes"/>
    <s v="No"/>
    <s v="Yes"/>
    <s v="Yes"/>
    <s v="Yes"/>
    <x v="2"/>
    <s v="Yes"/>
    <x v="2"/>
    <n v="104.45"/>
    <n v="7349.35"/>
    <s v="No"/>
    <n v="0"/>
    <x v="3"/>
  </r>
  <r>
    <s v="3496-LFSZU"/>
    <x v="1"/>
    <x v="0"/>
    <s v="Yes"/>
    <s v="No"/>
    <n v="4"/>
    <s v="Yes"/>
    <s v="No"/>
    <x v="1"/>
    <s v="No"/>
    <s v="No"/>
    <s v="No"/>
    <s v="No"/>
    <s v="No"/>
    <s v="No"/>
    <x v="0"/>
    <s v="No"/>
    <x v="0"/>
    <n v="70.5"/>
    <n v="294.2"/>
    <s v="No"/>
    <n v="0"/>
    <x v="0"/>
  </r>
  <r>
    <s v="5242-UOWHD"/>
    <x v="1"/>
    <x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929.2"/>
    <s v="No"/>
    <n v="0"/>
    <x v="1"/>
  </r>
  <r>
    <s v="2482-CZGBB"/>
    <x v="1"/>
    <x v="0"/>
    <s v="No"/>
    <s v="No"/>
    <n v="10"/>
    <s v="Yes"/>
    <s v="No"/>
    <x v="1"/>
    <s v="No"/>
    <s v="No"/>
    <s v="No"/>
    <s v="No"/>
    <s v="No"/>
    <s v="No"/>
    <x v="0"/>
    <s v="Yes"/>
    <x v="0"/>
    <n v="70"/>
    <n v="740"/>
    <s v="Yes"/>
    <n v="1"/>
    <x v="0"/>
  </r>
  <r>
    <s v="6479-SZPLM"/>
    <x v="1"/>
    <x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754.5"/>
    <s v="No"/>
    <n v="0"/>
    <x v="1"/>
  </r>
  <r>
    <s v="8097-VBQTZ"/>
    <x v="1"/>
    <x v="0"/>
    <s v="No"/>
    <s v="No"/>
    <n v="54"/>
    <s v="Yes"/>
    <s v="No"/>
    <x v="0"/>
    <s v="Yes"/>
    <s v="Yes"/>
    <s v="No"/>
    <s v="Yes"/>
    <s v="Yes"/>
    <s v="No"/>
    <x v="0"/>
    <s v="Yes"/>
    <x v="1"/>
    <n v="69.900000000000006"/>
    <n v="3883.3"/>
    <s v="No"/>
    <n v="0"/>
    <x v="3"/>
  </r>
  <r>
    <s v="4500-HKANN"/>
    <x v="1"/>
    <x v="0"/>
    <s v="Yes"/>
    <s v="Yes"/>
    <n v="23"/>
    <s v="Yes"/>
    <s v="Yes"/>
    <x v="0"/>
    <s v="No"/>
    <s v="Yes"/>
    <s v="No"/>
    <s v="Yes"/>
    <s v="No"/>
    <s v="No"/>
    <x v="2"/>
    <s v="No"/>
    <x v="1"/>
    <n v="59.7"/>
    <n v="1414.2"/>
    <s v="No"/>
    <n v="0"/>
    <x v="2"/>
  </r>
  <r>
    <s v="9917-KWRBE"/>
    <x v="0"/>
    <x v="0"/>
    <s v="Yes"/>
    <s v="Yes"/>
    <n v="41"/>
    <s v="Yes"/>
    <s v="Yes"/>
    <x v="0"/>
    <s v="Yes"/>
    <s v="Yes"/>
    <s v="Yes"/>
    <s v="No"/>
    <s v="Yes"/>
    <s v="No"/>
    <x v="1"/>
    <s v="Yes"/>
    <x v="3"/>
    <n v="78.349999999999994"/>
    <n v="3211.2"/>
    <s v="No"/>
    <n v="0"/>
    <x v="1"/>
  </r>
  <r>
    <s v="3420-ZDBMA"/>
    <x v="1"/>
    <x v="1"/>
    <s v="No"/>
    <s v="No"/>
    <n v="5"/>
    <s v="Yes"/>
    <s v="No"/>
    <x v="1"/>
    <s v="No"/>
    <s v="No"/>
    <s v="No"/>
    <s v="No"/>
    <s v="No"/>
    <s v="No"/>
    <x v="0"/>
    <s v="Yes"/>
    <x v="1"/>
    <n v="71.45"/>
    <n v="371.6"/>
    <s v="No"/>
    <n v="0"/>
    <x v="0"/>
  </r>
  <r>
    <s v="2212-LYASK"/>
    <x v="1"/>
    <x v="0"/>
    <s v="Yes"/>
    <s v="Yes"/>
    <n v="27"/>
    <s v="No"/>
    <s v="No phone service"/>
    <x v="0"/>
    <s v="No"/>
    <s v="Yes"/>
    <s v="Yes"/>
    <s v="No"/>
    <s v="No"/>
    <s v="Yes"/>
    <x v="1"/>
    <s v="Yes"/>
    <x v="3"/>
    <n v="45.85"/>
    <n v="1246.4000000000001"/>
    <s v="No"/>
    <n v="0"/>
    <x v="1"/>
  </r>
  <r>
    <s v="1393-IMKZG"/>
    <x v="0"/>
    <x v="0"/>
    <s v="No"/>
    <s v="No"/>
    <n v="1"/>
    <s v="Yes"/>
    <s v="No"/>
    <x v="1"/>
    <s v="No"/>
    <s v="No"/>
    <s v="No"/>
    <s v="Yes"/>
    <s v="Yes"/>
    <s v="Yes"/>
    <x v="0"/>
    <s v="Yes"/>
    <x v="0"/>
    <n v="95.85"/>
    <n v="95.85"/>
    <s v="No"/>
    <n v="0"/>
    <x v="0"/>
  </r>
  <r>
    <s v="8069-RHUXK"/>
    <x v="0"/>
    <x v="0"/>
    <s v="Yes"/>
    <s v="Yes"/>
    <n v="67"/>
    <s v="No"/>
    <s v="No phone service"/>
    <x v="0"/>
    <s v="Yes"/>
    <s v="No"/>
    <s v="No"/>
    <s v="Yes"/>
    <s v="No"/>
    <s v="No"/>
    <x v="2"/>
    <s v="No"/>
    <x v="3"/>
    <n v="35.700000000000003"/>
    <n v="2545.6999999999998"/>
    <s v="No"/>
    <n v="0"/>
    <x v="3"/>
  </r>
  <r>
    <s v="3398-GCPMU"/>
    <x v="0"/>
    <x v="1"/>
    <s v="Yes"/>
    <s v="Yes"/>
    <n v="72"/>
    <s v="Yes"/>
    <s v="Yes"/>
    <x v="0"/>
    <s v="Yes"/>
    <s v="Yes"/>
    <s v="Yes"/>
    <s v="Yes"/>
    <s v="Yes"/>
    <s v="Yes"/>
    <x v="2"/>
    <s v="Yes"/>
    <x v="3"/>
    <n v="89.55"/>
    <n v="6448.85"/>
    <s v="No"/>
    <n v="0"/>
    <x v="3"/>
  </r>
  <r>
    <s v="2908-WGAXL"/>
    <x v="0"/>
    <x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468.9"/>
    <s v="No"/>
    <n v="0"/>
    <x v="3"/>
  </r>
  <r>
    <s v="3378-AJRAO"/>
    <x v="1"/>
    <x v="0"/>
    <s v="Yes"/>
    <s v="Yes"/>
    <n v="4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85"/>
    <n v="1013.6"/>
    <s v="No"/>
    <n v="0"/>
    <x v="1"/>
  </r>
  <r>
    <s v="1013-QCWAM"/>
    <x v="0"/>
    <x v="1"/>
    <s v="Yes"/>
    <s v="No"/>
    <n v="66"/>
    <s v="Yes"/>
    <s v="Yes"/>
    <x v="1"/>
    <s v="No"/>
    <s v="Yes"/>
    <s v="No"/>
    <s v="No"/>
    <s v="Yes"/>
    <s v="Yes"/>
    <x v="0"/>
    <s v="Yes"/>
    <x v="0"/>
    <n v="100.8"/>
    <n v="6690.75"/>
    <s v="No"/>
    <n v="0"/>
    <x v="3"/>
  </r>
  <r>
    <s v="0866-QLSIR"/>
    <x v="0"/>
    <x v="0"/>
    <s v="No"/>
    <s v="No"/>
    <n v="34"/>
    <s v="Yes"/>
    <s v="Yes"/>
    <x v="0"/>
    <s v="Yes"/>
    <s v="Yes"/>
    <s v="No"/>
    <s v="Yes"/>
    <s v="No"/>
    <s v="No"/>
    <x v="1"/>
    <s v="Yes"/>
    <x v="1"/>
    <n v="64.400000000000006"/>
    <n v="2088.75"/>
    <s v="Yes"/>
    <n v="1"/>
    <x v="1"/>
  </r>
  <r>
    <s v="6050-FFXES"/>
    <x v="0"/>
    <x v="0"/>
    <s v="Yes"/>
    <s v="No"/>
    <n v="69"/>
    <s v="Yes"/>
    <s v="Yes"/>
    <x v="1"/>
    <s v="No"/>
    <s v="No"/>
    <s v="Yes"/>
    <s v="Yes"/>
    <s v="Yes"/>
    <s v="Yes"/>
    <x v="2"/>
    <s v="No"/>
    <x v="2"/>
    <n v="105.35"/>
    <n v="7240.65"/>
    <s v="No"/>
    <n v="0"/>
    <x v="3"/>
  </r>
  <r>
    <s v="7181-BQYBV"/>
    <x v="0"/>
    <x v="0"/>
    <s v="Yes"/>
    <s v="Yes"/>
    <n v="1"/>
    <s v="Yes"/>
    <s v="Yes"/>
    <x v="1"/>
    <s v="Yes"/>
    <s v="No"/>
    <s v="Yes"/>
    <s v="No"/>
    <s v="Yes"/>
    <s v="Yes"/>
    <x v="0"/>
    <s v="Yes"/>
    <x v="0"/>
    <n v="102.45"/>
    <n v="102.45"/>
    <s v="Yes"/>
    <n v="1"/>
    <x v="0"/>
  </r>
  <r>
    <s v="0362-RAOQO"/>
    <x v="0"/>
    <x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830.25"/>
    <s v="No"/>
    <n v="0"/>
    <x v="1"/>
  </r>
  <r>
    <s v="9554-DFKIC"/>
    <x v="1"/>
    <x v="0"/>
    <s v="Yes"/>
    <s v="Yes"/>
    <n v="30"/>
    <s v="Yes"/>
    <s v="Yes"/>
    <x v="0"/>
    <s v="Yes"/>
    <s v="No"/>
    <s v="No"/>
    <s v="No"/>
    <s v="No"/>
    <s v="No"/>
    <x v="0"/>
    <s v="Yes"/>
    <x v="2"/>
    <n v="54.45"/>
    <n v="1588.7"/>
    <s v="No"/>
    <n v="0"/>
    <x v="1"/>
  </r>
  <r>
    <s v="5527-ACHSO"/>
    <x v="0"/>
    <x v="0"/>
    <s v="No"/>
    <s v="No"/>
    <n v="11"/>
    <s v="Yes"/>
    <s v="No"/>
    <x v="0"/>
    <s v="No"/>
    <s v="No"/>
    <s v="No"/>
    <s v="Yes"/>
    <s v="Yes"/>
    <s v="Yes"/>
    <x v="0"/>
    <s v="No"/>
    <x v="1"/>
    <n v="70.5"/>
    <n v="829.3"/>
    <s v="No"/>
    <n v="0"/>
    <x v="0"/>
  </r>
  <r>
    <s v="0829-DDVLK"/>
    <x v="0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302.45"/>
    <s v="No"/>
    <n v="0"/>
    <x v="2"/>
  </r>
  <r>
    <s v="1399-UBQIU"/>
    <x v="1"/>
    <x v="0"/>
    <s v="No"/>
    <s v="No"/>
    <n v="11"/>
    <s v="Yes"/>
    <s v="No"/>
    <x v="0"/>
    <s v="No"/>
    <s v="No"/>
    <s v="Yes"/>
    <s v="No"/>
    <s v="Yes"/>
    <s v="Yes"/>
    <x v="0"/>
    <s v="Yes"/>
    <x v="0"/>
    <n v="69.349999999999994"/>
    <n v="712.25"/>
    <s v="No"/>
    <n v="0"/>
    <x v="0"/>
  </r>
  <r>
    <s v="1813-JLKWR"/>
    <x v="0"/>
    <x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1336.65"/>
    <s v="No"/>
    <n v="0"/>
    <x v="3"/>
  </r>
  <r>
    <s v="0336-PIKEI"/>
    <x v="1"/>
    <x v="1"/>
    <s v="Yes"/>
    <s v="No"/>
    <n v="72"/>
    <s v="Yes"/>
    <s v="No"/>
    <x v="0"/>
    <s v="Yes"/>
    <s v="Yes"/>
    <s v="Yes"/>
    <s v="Yes"/>
    <s v="Yes"/>
    <s v="No"/>
    <x v="2"/>
    <s v="No"/>
    <x v="2"/>
    <n v="74.400000000000006"/>
    <n v="5360.75"/>
    <s v="No"/>
    <n v="0"/>
    <x v="3"/>
  </r>
  <r>
    <s v="7322-OCWHC"/>
    <x v="1"/>
    <x v="1"/>
    <s v="Yes"/>
    <s v="No"/>
    <n v="72"/>
    <s v="Yes"/>
    <s v="Yes"/>
    <x v="1"/>
    <s v="Yes"/>
    <s v="Yes"/>
    <s v="Yes"/>
    <s v="Yes"/>
    <s v="No"/>
    <s v="No"/>
    <x v="2"/>
    <s v="Yes"/>
    <x v="2"/>
    <n v="93.05"/>
    <n v="6735.05"/>
    <s v="No"/>
    <n v="0"/>
    <x v="3"/>
  </r>
  <r>
    <s v="9537-VHDTA"/>
    <x v="0"/>
    <x v="0"/>
    <s v="No"/>
    <s v="Yes"/>
    <n v="1"/>
    <s v="Yes"/>
    <s v="No"/>
    <x v="0"/>
    <s v="Yes"/>
    <s v="No"/>
    <s v="No"/>
    <s v="No"/>
    <s v="No"/>
    <s v="No"/>
    <x v="0"/>
    <s v="No"/>
    <x v="1"/>
    <n v="51.2"/>
    <n v="51.2"/>
    <s v="No"/>
    <n v="0"/>
    <x v="0"/>
  </r>
  <r>
    <s v="4957-TIALW"/>
    <x v="0"/>
    <x v="0"/>
    <s v="No"/>
    <s v="Yes"/>
    <n v="15"/>
    <s v="Yes"/>
    <s v="No"/>
    <x v="0"/>
    <s v="Yes"/>
    <s v="Yes"/>
    <s v="Yes"/>
    <s v="Yes"/>
    <s v="No"/>
    <s v="No"/>
    <x v="1"/>
    <s v="No"/>
    <x v="3"/>
    <n v="65.599999999999994"/>
    <n v="1010"/>
    <s v="No"/>
    <n v="0"/>
    <x v="2"/>
  </r>
  <r>
    <s v="2054-PJOCK"/>
    <x v="0"/>
    <x v="0"/>
    <s v="No"/>
    <s v="No"/>
    <n v="60"/>
    <s v="Yes"/>
    <s v="Yes"/>
    <x v="0"/>
    <s v="No"/>
    <s v="No"/>
    <s v="Yes"/>
    <s v="Yes"/>
    <s v="Yes"/>
    <s v="Yes"/>
    <x v="1"/>
    <s v="No"/>
    <x v="3"/>
    <n v="80.55"/>
    <n v="4847.05"/>
    <s v="No"/>
    <n v="0"/>
    <x v="3"/>
  </r>
  <r>
    <s v="9150-HEPMB"/>
    <x v="1"/>
    <x v="0"/>
    <s v="No"/>
    <s v="No"/>
    <n v="56"/>
    <s v="Yes"/>
    <s v="No"/>
    <x v="0"/>
    <s v="Yes"/>
    <s v="No"/>
    <s v="Yes"/>
    <s v="No"/>
    <s v="No"/>
    <s v="No"/>
    <x v="1"/>
    <s v="No"/>
    <x v="1"/>
    <n v="52.7"/>
    <n v="3019.7"/>
    <s v="No"/>
    <n v="0"/>
    <x v="3"/>
  </r>
  <r>
    <s v="9030-QGZNL"/>
    <x v="0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161.65"/>
    <s v="No"/>
    <n v="0"/>
    <x v="0"/>
  </r>
  <r>
    <s v="6204-IEUXJ"/>
    <x v="0"/>
    <x v="0"/>
    <s v="No"/>
    <s v="No"/>
    <n v="3"/>
    <s v="Yes"/>
    <s v="No"/>
    <x v="1"/>
    <s v="No"/>
    <s v="No"/>
    <s v="Yes"/>
    <s v="Yes"/>
    <s v="No"/>
    <s v="No"/>
    <x v="0"/>
    <s v="No"/>
    <x v="3"/>
    <n v="80.099999999999994"/>
    <n v="217.55"/>
    <s v="Yes"/>
    <n v="1"/>
    <x v="0"/>
  </r>
  <r>
    <s v="3126-WQMGH"/>
    <x v="0"/>
    <x v="0"/>
    <s v="Yes"/>
    <s v="No"/>
    <n v="49"/>
    <s v="Yes"/>
    <s v="Yes"/>
    <x v="0"/>
    <s v="No"/>
    <s v="No"/>
    <s v="No"/>
    <s v="No"/>
    <s v="No"/>
    <s v="No"/>
    <x v="0"/>
    <s v="Yes"/>
    <x v="3"/>
    <n v="52.15"/>
    <n v="2583.75"/>
    <s v="No"/>
    <n v="0"/>
    <x v="3"/>
  </r>
  <r>
    <s v="4529-CKBCL"/>
    <x v="0"/>
    <x v="0"/>
    <s v="No"/>
    <s v="No"/>
    <n v="2"/>
    <s v="Yes"/>
    <s v="No"/>
    <x v="1"/>
    <s v="No"/>
    <s v="No"/>
    <s v="No"/>
    <s v="No"/>
    <s v="Yes"/>
    <s v="No"/>
    <x v="0"/>
    <s v="Yes"/>
    <x v="0"/>
    <n v="80.2"/>
    <n v="146.05000000000001"/>
    <s v="Yes"/>
    <n v="1"/>
    <x v="0"/>
  </r>
  <r>
    <s v="2506-CLAKW"/>
    <x v="0"/>
    <x v="0"/>
    <s v="No"/>
    <s v="No"/>
    <n v="6"/>
    <s v="Yes"/>
    <s v="No"/>
    <x v="1"/>
    <s v="Yes"/>
    <s v="Yes"/>
    <s v="Yes"/>
    <s v="Yes"/>
    <s v="No"/>
    <s v="Yes"/>
    <x v="0"/>
    <s v="Yes"/>
    <x v="2"/>
    <n v="98.15"/>
    <n v="567.45000000000005"/>
    <s v="Yes"/>
    <n v="1"/>
    <x v="0"/>
  </r>
  <r>
    <s v="7176-WRTNX"/>
    <x v="1"/>
    <x v="0"/>
    <s v="No"/>
    <s v="No"/>
    <n v="70"/>
    <s v="Yes"/>
    <s v="Yes"/>
    <x v="1"/>
    <s v="Yes"/>
    <s v="Yes"/>
    <s v="Yes"/>
    <s v="Yes"/>
    <s v="Yes"/>
    <s v="Yes"/>
    <x v="2"/>
    <s v="Yes"/>
    <x v="2"/>
    <n v="114.95"/>
    <n v="7711.25"/>
    <s v="No"/>
    <n v="0"/>
    <x v="3"/>
  </r>
  <r>
    <s v="1583-IHQZE"/>
    <x v="1"/>
    <x v="0"/>
    <s v="No"/>
    <s v="No"/>
    <n v="12"/>
    <s v="Yes"/>
    <s v="Yes"/>
    <x v="1"/>
    <s v="No"/>
    <s v="Yes"/>
    <s v="Yes"/>
    <s v="Yes"/>
    <s v="Yes"/>
    <s v="Yes"/>
    <x v="0"/>
    <s v="Yes"/>
    <x v="1"/>
    <n v="112.95"/>
    <n v="1384.75"/>
    <s v="Yes"/>
    <n v="1"/>
    <x v="0"/>
  </r>
  <r>
    <s v="5732-IKGQH"/>
    <x v="1"/>
    <x v="1"/>
    <s v="Yes"/>
    <s v="No"/>
    <n v="52"/>
    <s v="Yes"/>
    <s v="No"/>
    <x v="1"/>
    <s v="Yes"/>
    <s v="No"/>
    <s v="Yes"/>
    <s v="Yes"/>
    <s v="Yes"/>
    <s v="Yes"/>
    <x v="1"/>
    <s v="Yes"/>
    <x v="2"/>
    <n v="104.45"/>
    <n v="5481.25"/>
    <s v="No"/>
    <n v="0"/>
    <x v="3"/>
  </r>
  <r>
    <s v="9239-GZHZE"/>
    <x v="0"/>
    <x v="0"/>
    <s v="Yes"/>
    <s v="No"/>
    <n v="72"/>
    <s v="Yes"/>
    <s v="Yes"/>
    <x v="1"/>
    <s v="Yes"/>
    <s v="Yes"/>
    <s v="Yes"/>
    <s v="Yes"/>
    <s v="Yes"/>
    <s v="Yes"/>
    <x v="2"/>
    <s v="Yes"/>
    <x v="3"/>
    <n v="113.65"/>
    <n v="8124.2"/>
    <s v="No"/>
    <n v="0"/>
    <x v="3"/>
  </r>
  <r>
    <s v="7205-BAIAD"/>
    <x v="0"/>
    <x v="0"/>
    <s v="No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6"/>
    <n v="827.3"/>
    <s v="No"/>
    <n v="0"/>
    <x v="1"/>
  </r>
  <r>
    <s v="0151-ONTOV"/>
    <x v="0"/>
    <x v="0"/>
    <s v="No"/>
    <s v="No"/>
    <n v="1"/>
    <s v="Yes"/>
    <s v="No"/>
    <x v="1"/>
    <s v="No"/>
    <s v="No"/>
    <s v="No"/>
    <s v="No"/>
    <s v="No"/>
    <s v="No"/>
    <x v="0"/>
    <s v="No"/>
    <x v="1"/>
    <n v="70.900000000000006"/>
    <n v="70.900000000000006"/>
    <s v="Yes"/>
    <n v="1"/>
    <x v="0"/>
  </r>
  <r>
    <s v="4140-MUHUG"/>
    <x v="0"/>
    <x v="1"/>
    <s v="No"/>
    <s v="No"/>
    <n v="3"/>
    <s v="Yes"/>
    <s v="No"/>
    <x v="1"/>
    <s v="No"/>
    <s v="No"/>
    <s v="Yes"/>
    <s v="No"/>
    <s v="Yes"/>
    <s v="No"/>
    <x v="0"/>
    <s v="Yes"/>
    <x v="0"/>
    <n v="86.85"/>
    <n v="220.95"/>
    <s v="Yes"/>
    <n v="1"/>
    <x v="0"/>
  </r>
  <r>
    <s v="0093-EXYQL"/>
    <x v="0"/>
    <x v="1"/>
    <s v="No"/>
    <s v="No"/>
    <n v="40"/>
    <s v="Yes"/>
    <s v="No"/>
    <x v="1"/>
    <s v="No"/>
    <s v="No"/>
    <s v="No"/>
    <s v="No"/>
    <s v="Yes"/>
    <s v="Yes"/>
    <x v="0"/>
    <s v="Yes"/>
    <x v="0"/>
    <n v="91.55"/>
    <n v="3673.6"/>
    <s v="No"/>
    <n v="0"/>
    <x v="1"/>
  </r>
  <r>
    <s v="8064-RAVOH"/>
    <x v="1"/>
    <x v="0"/>
    <s v="No"/>
    <s v="Yes"/>
    <n v="1"/>
    <s v="Yes"/>
    <s v="No"/>
    <x v="0"/>
    <s v="No"/>
    <s v="No"/>
    <s v="Yes"/>
    <s v="No"/>
    <s v="No"/>
    <s v="No"/>
    <x v="0"/>
    <s v="Yes"/>
    <x v="0"/>
    <n v="49.85"/>
    <n v="49.85"/>
    <s v="No"/>
    <n v="0"/>
    <x v="0"/>
  </r>
  <r>
    <s v="0219-QAERP"/>
    <x v="1"/>
    <x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576.65"/>
    <s v="No"/>
    <n v="0"/>
    <x v="1"/>
  </r>
  <r>
    <s v="0320-JDNQG"/>
    <x v="1"/>
    <x v="0"/>
    <s v="Yes"/>
    <s v="Yes"/>
    <n v="23"/>
    <s v="Yes"/>
    <s v="No"/>
    <x v="1"/>
    <s v="Yes"/>
    <s v="No"/>
    <s v="No"/>
    <s v="Yes"/>
    <s v="Yes"/>
    <s v="Yes"/>
    <x v="0"/>
    <s v="Yes"/>
    <x v="0"/>
    <n v="99.85"/>
    <n v="2331.3000000000002"/>
    <s v="Yes"/>
    <n v="1"/>
    <x v="2"/>
  </r>
  <r>
    <s v="7180-PISOG"/>
    <x v="1"/>
    <x v="0"/>
    <s v="Yes"/>
    <s v="Yes"/>
    <n v="1"/>
    <s v="Yes"/>
    <s v="Yes"/>
    <x v="1"/>
    <s v="No"/>
    <s v="No"/>
    <s v="No"/>
    <s v="No"/>
    <s v="No"/>
    <s v="No"/>
    <x v="0"/>
    <s v="Yes"/>
    <x v="0"/>
    <n v="74.5"/>
    <n v="74.5"/>
    <s v="Yes"/>
    <n v="1"/>
    <x v="0"/>
  </r>
  <r>
    <s v="9168-INPSZ"/>
    <x v="0"/>
    <x v="1"/>
    <s v="Yes"/>
    <s v="No"/>
    <n v="44"/>
    <s v="Yes"/>
    <s v="Yes"/>
    <x v="1"/>
    <s v="No"/>
    <s v="No"/>
    <s v="Yes"/>
    <s v="Yes"/>
    <s v="Yes"/>
    <s v="Yes"/>
    <x v="0"/>
    <s v="No"/>
    <x v="0"/>
    <n v="104.15"/>
    <n v="4495.6499999999996"/>
    <s v="No"/>
    <n v="0"/>
    <x v="1"/>
  </r>
  <r>
    <s v="3571-RFHAR"/>
    <x v="1"/>
    <x v="0"/>
    <s v="No"/>
    <s v="No"/>
    <n v="65"/>
    <s v="Yes"/>
    <s v="Yes"/>
    <x v="1"/>
    <s v="No"/>
    <s v="Yes"/>
    <s v="Yes"/>
    <s v="Yes"/>
    <s v="Yes"/>
    <s v="Yes"/>
    <x v="0"/>
    <s v="Yes"/>
    <x v="0"/>
    <n v="109.15"/>
    <n v="6941.2"/>
    <s v="Yes"/>
    <n v="1"/>
    <x v="3"/>
  </r>
  <r>
    <s v="0015-UOCOJ"/>
    <x v="0"/>
    <x v="1"/>
    <s v="No"/>
    <s v="No"/>
    <n v="7"/>
    <s v="Yes"/>
    <s v="No"/>
    <x v="0"/>
    <s v="Yes"/>
    <s v="No"/>
    <s v="No"/>
    <s v="No"/>
    <s v="No"/>
    <s v="No"/>
    <x v="0"/>
    <s v="Yes"/>
    <x v="0"/>
    <n v="48.2"/>
    <n v="340.35"/>
    <s v="No"/>
    <n v="0"/>
    <x v="0"/>
  </r>
  <r>
    <s v="5334-AFQJB"/>
    <x v="1"/>
    <x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"/>
    <n v="1789.9"/>
    <s v="No"/>
    <n v="0"/>
    <x v="3"/>
  </r>
  <r>
    <s v="2754-SDJRD"/>
    <x v="0"/>
    <x v="1"/>
    <s v="No"/>
    <s v="No"/>
    <n v="8"/>
    <s v="Yes"/>
    <s v="Yes"/>
    <x v="1"/>
    <s v="No"/>
    <s v="No"/>
    <s v="No"/>
    <s v="Yes"/>
    <s v="Yes"/>
    <s v="Yes"/>
    <x v="0"/>
    <s v="Yes"/>
    <x v="3"/>
    <n v="100.15"/>
    <n v="908.55"/>
    <s v="No"/>
    <n v="0"/>
    <x v="0"/>
  </r>
  <r>
    <s v="9578-VRMNM"/>
    <x v="0"/>
    <x v="0"/>
    <s v="No"/>
    <s v="No"/>
    <n v="16"/>
    <s v="Yes"/>
    <s v="Yes"/>
    <x v="0"/>
    <s v="No"/>
    <s v="No"/>
    <s v="Yes"/>
    <s v="No"/>
    <s v="No"/>
    <s v="Yes"/>
    <x v="0"/>
    <s v="Yes"/>
    <x v="3"/>
    <n v="65.2"/>
    <n v="1043.3499999999999"/>
    <s v="Yes"/>
    <n v="1"/>
    <x v="2"/>
  </r>
  <r>
    <s v="1587-FKLZB"/>
    <x v="1"/>
    <x v="1"/>
    <s v="Yes"/>
    <s v="Yes"/>
    <n v="66"/>
    <s v="Yes"/>
    <s v="Yes"/>
    <x v="1"/>
    <s v="No"/>
    <s v="No"/>
    <s v="Yes"/>
    <s v="No"/>
    <s v="Yes"/>
    <s v="Yes"/>
    <x v="0"/>
    <s v="Yes"/>
    <x v="3"/>
    <n v="99.5"/>
    <n v="6822.15"/>
    <s v="Yes"/>
    <n v="1"/>
    <x v="3"/>
  </r>
  <r>
    <s v="6140-QNRQQ"/>
    <x v="1"/>
    <x v="0"/>
    <s v="No"/>
    <s v="No"/>
    <n v="1"/>
    <s v="Yes"/>
    <s v="No"/>
    <x v="1"/>
    <s v="No"/>
    <s v="No"/>
    <s v="No"/>
    <s v="No"/>
    <s v="No"/>
    <s v="No"/>
    <x v="0"/>
    <s v="Yes"/>
    <x v="1"/>
    <n v="71.55"/>
    <n v="71.55"/>
    <s v="Yes"/>
    <n v="1"/>
    <x v="0"/>
  </r>
  <r>
    <s v="8963-JLGJT"/>
    <x v="1"/>
    <x v="0"/>
    <s v="No"/>
    <s v="Yes"/>
    <n v="3"/>
    <s v="Yes"/>
    <s v="No"/>
    <x v="0"/>
    <s v="Yes"/>
    <s v="No"/>
    <s v="Yes"/>
    <s v="No"/>
    <s v="No"/>
    <s v="No"/>
    <x v="0"/>
    <s v="No"/>
    <x v="1"/>
    <n v="55.9"/>
    <n v="157.55000000000001"/>
    <s v="No"/>
    <n v="0"/>
    <x v="0"/>
  </r>
  <r>
    <s v="4307-KTUMW"/>
    <x v="1"/>
    <x v="0"/>
    <s v="Yes"/>
    <s v="No"/>
    <n v="53"/>
    <s v="Yes"/>
    <s v="Yes"/>
    <x v="1"/>
    <s v="Yes"/>
    <s v="No"/>
    <s v="Yes"/>
    <s v="No"/>
    <s v="No"/>
    <s v="Yes"/>
    <x v="0"/>
    <s v="No"/>
    <x v="0"/>
    <n v="93.9"/>
    <n v="5029.2"/>
    <s v="Yes"/>
    <n v="1"/>
    <x v="3"/>
  </r>
  <r>
    <s v="1465-LNTLJ"/>
    <x v="1"/>
    <x v="1"/>
    <s v="Yes"/>
    <s v="No"/>
    <n v="8"/>
    <s v="Yes"/>
    <s v="No"/>
    <x v="0"/>
    <s v="No"/>
    <s v="No"/>
    <s v="Yes"/>
    <s v="Yes"/>
    <s v="No"/>
    <s v="Yes"/>
    <x v="0"/>
    <s v="Yes"/>
    <x v="3"/>
    <n v="64.400000000000006"/>
    <n v="581.70000000000005"/>
    <s v="No"/>
    <n v="0"/>
    <x v="0"/>
  </r>
  <r>
    <s v="5440-FLBQG"/>
    <x v="1"/>
    <x v="1"/>
    <s v="Yes"/>
    <s v="No"/>
    <n v="69"/>
    <s v="Yes"/>
    <s v="Yes"/>
    <x v="1"/>
    <s v="No"/>
    <s v="Yes"/>
    <s v="Yes"/>
    <s v="Yes"/>
    <s v="Yes"/>
    <s v="Yes"/>
    <x v="2"/>
    <s v="Yes"/>
    <x v="2"/>
    <n v="108.4"/>
    <n v="7318.2"/>
    <s v="Yes"/>
    <n v="1"/>
    <x v="3"/>
  </r>
  <r>
    <s v="2135-DQWAQ"/>
    <x v="0"/>
    <x v="0"/>
    <s v="No"/>
    <s v="No"/>
    <n v="5"/>
    <s v="Yes"/>
    <s v="No"/>
    <x v="1"/>
    <s v="No"/>
    <s v="Yes"/>
    <s v="No"/>
    <s v="No"/>
    <s v="Yes"/>
    <s v="No"/>
    <x v="0"/>
    <s v="Yes"/>
    <x v="1"/>
    <n v="85.3"/>
    <n v="420.45"/>
    <s v="No"/>
    <n v="0"/>
    <x v="0"/>
  </r>
  <r>
    <s v="4056-QHXHZ"/>
    <x v="0"/>
    <x v="0"/>
    <s v="Yes"/>
    <s v="Yes"/>
    <n v="72"/>
    <s v="Yes"/>
    <s v="Yes"/>
    <x v="1"/>
    <s v="Yes"/>
    <s v="No"/>
    <s v="Yes"/>
    <s v="Yes"/>
    <s v="Yes"/>
    <s v="Yes"/>
    <x v="2"/>
    <s v="No"/>
    <x v="1"/>
    <n v="107.45"/>
    <n v="7576.7"/>
    <s v="No"/>
    <n v="0"/>
    <x v="3"/>
  </r>
  <r>
    <s v="7470-MCQTK"/>
    <x v="0"/>
    <x v="0"/>
    <s v="Yes"/>
    <s v="No"/>
    <n v="13"/>
    <s v="No"/>
    <s v="No phone service"/>
    <x v="0"/>
    <s v="No"/>
    <s v="No"/>
    <s v="Yes"/>
    <s v="No"/>
    <s v="Yes"/>
    <s v="Yes"/>
    <x v="0"/>
    <s v="Yes"/>
    <x v="2"/>
    <n v="48.75"/>
    <n v="633.4"/>
    <s v="Yes"/>
    <n v="1"/>
    <x v="2"/>
  </r>
  <r>
    <s v="7488-MXJIV"/>
    <x v="0"/>
    <x v="0"/>
    <s v="No"/>
    <s v="No"/>
    <n v="4"/>
    <s v="Yes"/>
    <s v="Yes"/>
    <x v="1"/>
    <s v="No"/>
    <s v="No"/>
    <s v="No"/>
    <s v="No"/>
    <s v="Yes"/>
    <s v="No"/>
    <x v="0"/>
    <s v="Yes"/>
    <x v="0"/>
    <n v="85.65"/>
    <n v="321.64999999999998"/>
    <s v="Yes"/>
    <n v="1"/>
    <x v="0"/>
  </r>
  <r>
    <s v="7401-JIXNM"/>
    <x v="0"/>
    <x v="0"/>
    <s v="Yes"/>
    <s v="Yes"/>
    <n v="54"/>
    <s v="Yes"/>
    <s v="Yes"/>
    <x v="0"/>
    <s v="Yes"/>
    <s v="Yes"/>
    <s v="Yes"/>
    <s v="Yes"/>
    <s v="Yes"/>
    <s v="Yes"/>
    <x v="2"/>
    <s v="No"/>
    <x v="3"/>
    <n v="91.3"/>
    <n v="4965"/>
    <s v="No"/>
    <n v="0"/>
    <x v="3"/>
  </r>
  <r>
    <s v="9339-FIIJL"/>
    <x v="1"/>
    <x v="0"/>
    <s v="Yes"/>
    <s v="No"/>
    <n v="72"/>
    <s v="Yes"/>
    <s v="Yes"/>
    <x v="0"/>
    <s v="No"/>
    <s v="Yes"/>
    <s v="Yes"/>
    <s v="Yes"/>
    <s v="Yes"/>
    <s v="Yes"/>
    <x v="2"/>
    <s v="No"/>
    <x v="2"/>
    <n v="85.95"/>
    <n v="6151.9"/>
    <s v="No"/>
    <n v="0"/>
    <x v="3"/>
  </r>
  <r>
    <s v="2027-FECZV"/>
    <x v="1"/>
    <x v="0"/>
    <s v="No"/>
    <s v="No"/>
    <n v="12"/>
    <s v="Yes"/>
    <s v="Yes"/>
    <x v="1"/>
    <s v="No"/>
    <s v="Yes"/>
    <s v="Yes"/>
    <s v="No"/>
    <s v="Yes"/>
    <s v="Yes"/>
    <x v="0"/>
    <s v="Yes"/>
    <x v="0"/>
    <n v="106.7"/>
    <n v="1253.9000000000001"/>
    <s v="Yes"/>
    <n v="1"/>
    <x v="0"/>
  </r>
  <r>
    <s v="2672-DZUOY"/>
    <x v="1"/>
    <x v="0"/>
    <s v="No"/>
    <s v="No"/>
    <n v="1"/>
    <s v="No"/>
    <s v="No phone service"/>
    <x v="0"/>
    <s v="No"/>
    <s v="No"/>
    <s v="No"/>
    <s v="No"/>
    <s v="No"/>
    <s v="No"/>
    <x v="0"/>
    <s v="Yes"/>
    <x v="0"/>
    <n v="25.15"/>
    <n v="25.15"/>
    <s v="Yes"/>
    <n v="1"/>
    <x v="0"/>
  </r>
  <r>
    <s v="4706-DGAHW"/>
    <x v="1"/>
    <x v="1"/>
    <s v="No"/>
    <s v="No"/>
    <n v="1"/>
    <s v="Yes"/>
    <s v="No"/>
    <x v="0"/>
    <s v="No"/>
    <s v="No"/>
    <s v="No"/>
    <s v="No"/>
    <s v="No"/>
    <s v="No"/>
    <x v="0"/>
    <s v="No"/>
    <x v="0"/>
    <n v="45.2"/>
    <n v="45.2"/>
    <s v="No"/>
    <n v="0"/>
    <x v="0"/>
  </r>
  <r>
    <s v="3870-MQAMG"/>
    <x v="0"/>
    <x v="0"/>
    <s v="Yes"/>
    <s v="No"/>
    <n v="54"/>
    <s v="Yes"/>
    <s v="Yes"/>
    <x v="1"/>
    <s v="No"/>
    <s v="Yes"/>
    <s v="Yes"/>
    <s v="Yes"/>
    <s v="Yes"/>
    <s v="Yes"/>
    <x v="1"/>
    <s v="No"/>
    <x v="0"/>
    <n v="110.35"/>
    <n v="5893.15"/>
    <s v="Yes"/>
    <n v="1"/>
    <x v="3"/>
  </r>
  <r>
    <s v="6670-MFRPK"/>
    <x v="1"/>
    <x v="0"/>
    <s v="Yes"/>
    <s v="Yes"/>
    <n v="69"/>
    <s v="Yes"/>
    <s v="Yes"/>
    <x v="1"/>
    <s v="No"/>
    <s v="No"/>
    <s v="Yes"/>
    <s v="No"/>
    <s v="No"/>
    <s v="No"/>
    <x v="2"/>
    <s v="Yes"/>
    <x v="3"/>
    <n v="79.2"/>
    <n v="5420.65"/>
    <s v="No"/>
    <n v="0"/>
    <x v="3"/>
  </r>
  <r>
    <s v="6177-PEVRA"/>
    <x v="0"/>
    <x v="0"/>
    <s v="No"/>
    <s v="No"/>
    <n v="48"/>
    <s v="Yes"/>
    <s v="No"/>
    <x v="0"/>
    <s v="Yes"/>
    <s v="Yes"/>
    <s v="No"/>
    <s v="No"/>
    <s v="No"/>
    <s v="No"/>
    <x v="2"/>
    <s v="No"/>
    <x v="3"/>
    <n v="55.5"/>
    <n v="2627.35"/>
    <s v="No"/>
    <n v="0"/>
    <x v="1"/>
  </r>
  <r>
    <s v="4800-CZMPC"/>
    <x v="0"/>
    <x v="0"/>
    <s v="Yes"/>
    <s v="Yes"/>
    <n v="48"/>
    <s v="Yes"/>
    <s v="Yes"/>
    <x v="1"/>
    <s v="Yes"/>
    <s v="Yes"/>
    <s v="No"/>
    <s v="No"/>
    <s v="Yes"/>
    <s v="Yes"/>
    <x v="1"/>
    <s v="Yes"/>
    <x v="3"/>
    <n v="103.25"/>
    <n v="5037.55"/>
    <s v="Yes"/>
    <n v="1"/>
    <x v="1"/>
  </r>
  <r>
    <s v="4813-HQMGZ"/>
    <x v="0"/>
    <x v="0"/>
    <s v="Yes"/>
    <s v="No"/>
    <n v="8"/>
    <s v="Yes"/>
    <s v="Yes"/>
    <x v="1"/>
    <s v="No"/>
    <s v="No"/>
    <s v="No"/>
    <s v="Yes"/>
    <s v="No"/>
    <s v="Yes"/>
    <x v="0"/>
    <s v="Yes"/>
    <x v="0"/>
    <n v="90.25"/>
    <n v="743.75"/>
    <s v="No"/>
    <n v="0"/>
    <x v="0"/>
  </r>
  <r>
    <s v="7579-KKLOE"/>
    <x v="1"/>
    <x v="0"/>
    <s v="Yes"/>
    <s v="Yes"/>
    <n v="71"/>
    <s v="Yes"/>
    <s v="Yes"/>
    <x v="0"/>
    <s v="Yes"/>
    <s v="Yes"/>
    <s v="Yes"/>
    <s v="Yes"/>
    <s v="Yes"/>
    <s v="Yes"/>
    <x v="2"/>
    <s v="Yes"/>
    <x v="1"/>
    <n v="91.25"/>
    <n v="6589.6"/>
    <s v="No"/>
    <n v="0"/>
    <x v="3"/>
  </r>
  <r>
    <s v="7377-DMMRI"/>
    <x v="1"/>
    <x v="0"/>
    <s v="No"/>
    <s v="No"/>
    <n v="2"/>
    <s v="Yes"/>
    <s v="No"/>
    <x v="0"/>
    <s v="Yes"/>
    <s v="No"/>
    <s v="No"/>
    <s v="No"/>
    <s v="No"/>
    <s v="No"/>
    <x v="0"/>
    <s v="Yes"/>
    <x v="0"/>
    <n v="47.8"/>
    <n v="92.45"/>
    <s v="Yes"/>
    <n v="1"/>
    <x v="0"/>
  </r>
  <r>
    <s v="8402-EIVQS"/>
    <x v="1"/>
    <x v="0"/>
    <s v="Yes"/>
    <s v="No"/>
    <n v="67"/>
    <s v="Yes"/>
    <s v="No"/>
    <x v="1"/>
    <s v="Yes"/>
    <s v="Yes"/>
    <s v="No"/>
    <s v="No"/>
    <s v="Yes"/>
    <s v="Yes"/>
    <x v="1"/>
    <s v="Yes"/>
    <x v="3"/>
    <n v="100.9"/>
    <n v="6733.15"/>
    <s v="No"/>
    <n v="0"/>
    <x v="3"/>
  </r>
  <r>
    <s v="4947-DSMXK"/>
    <x v="1"/>
    <x v="0"/>
    <s v="Yes"/>
    <s v="Yes"/>
    <n v="34"/>
    <s v="Yes"/>
    <s v="Yes"/>
    <x v="1"/>
    <s v="No"/>
    <s v="Yes"/>
    <s v="No"/>
    <s v="No"/>
    <s v="Yes"/>
    <s v="Yes"/>
    <x v="0"/>
    <s v="Yes"/>
    <x v="2"/>
    <n v="97.7"/>
    <n v="3410"/>
    <s v="No"/>
    <n v="0"/>
    <x v="1"/>
  </r>
  <r>
    <s v="7245-NIIWQ"/>
    <x v="0"/>
    <x v="0"/>
    <s v="No"/>
    <s v="No"/>
    <n v="3"/>
    <s v="Yes"/>
    <s v="No"/>
    <x v="1"/>
    <s v="No"/>
    <s v="No"/>
    <s v="No"/>
    <s v="No"/>
    <s v="No"/>
    <s v="No"/>
    <x v="0"/>
    <s v="Yes"/>
    <x v="0"/>
    <n v="69.849999999999994"/>
    <n v="199.85"/>
    <s v="No"/>
    <n v="0"/>
    <x v="0"/>
  </r>
  <r>
    <s v="0002-ORFBO"/>
    <x v="0"/>
    <x v="0"/>
    <s v="Yes"/>
    <s v="Yes"/>
    <n v="9"/>
    <s v="Yes"/>
    <s v="No"/>
    <x v="0"/>
    <s v="No"/>
    <s v="Yes"/>
    <s v="No"/>
    <s v="Yes"/>
    <s v="Yes"/>
    <s v="No"/>
    <x v="1"/>
    <s v="Yes"/>
    <x v="1"/>
    <n v="65.599999999999994"/>
    <n v="593.29999999999995"/>
    <s v="No"/>
    <n v="0"/>
    <x v="0"/>
  </r>
  <r>
    <s v="3324-OIRTO"/>
    <x v="1"/>
    <x v="0"/>
    <s v="Yes"/>
    <s v="Yes"/>
    <n v="71"/>
    <s v="Yes"/>
    <s v="No"/>
    <x v="1"/>
    <s v="Yes"/>
    <s v="Yes"/>
    <s v="Yes"/>
    <s v="No"/>
    <s v="Yes"/>
    <s v="Yes"/>
    <x v="1"/>
    <s v="Yes"/>
    <x v="2"/>
    <n v="104.65"/>
    <n v="7288.4"/>
    <s v="No"/>
    <n v="0"/>
    <x v="3"/>
  </r>
  <r>
    <s v="5414-OFQCB"/>
    <x v="1"/>
    <x v="0"/>
    <s v="No"/>
    <s v="No"/>
    <n v="57"/>
    <s v="Yes"/>
    <s v="Yes"/>
    <x v="1"/>
    <s v="No"/>
    <s v="No"/>
    <s v="No"/>
    <s v="Yes"/>
    <s v="Yes"/>
    <s v="No"/>
    <x v="2"/>
    <s v="Yes"/>
    <x v="3"/>
    <n v="90.45"/>
    <n v="5229.8"/>
    <s v="No"/>
    <n v="0"/>
    <x v="3"/>
  </r>
  <r>
    <s v="4967-WPNCF"/>
    <x v="1"/>
    <x v="0"/>
    <s v="No"/>
    <s v="No"/>
    <n v="72"/>
    <s v="No"/>
    <s v="No phone service"/>
    <x v="0"/>
    <s v="Yes"/>
    <s v="Yes"/>
    <s v="Yes"/>
    <s v="Yes"/>
    <s v="Yes"/>
    <s v="Yes"/>
    <x v="2"/>
    <s v="Yes"/>
    <x v="2"/>
    <n v="63.7"/>
    <n v="4464.8"/>
    <s v="No"/>
    <n v="0"/>
    <x v="3"/>
  </r>
  <r>
    <s v="8552-OBVRU"/>
    <x v="0"/>
    <x v="1"/>
    <s v="Yes"/>
    <s v="Yes"/>
    <n v="48"/>
    <s v="Yes"/>
    <s v="No"/>
    <x v="1"/>
    <s v="Yes"/>
    <s v="No"/>
    <s v="Yes"/>
    <s v="Yes"/>
    <s v="Yes"/>
    <s v="Yes"/>
    <x v="0"/>
    <s v="Yes"/>
    <x v="0"/>
    <n v="104.5"/>
    <n v="5068.05"/>
    <s v="No"/>
    <n v="0"/>
    <x v="1"/>
  </r>
  <r>
    <s v="8499-BRXTD"/>
    <x v="1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1.85"/>
    <s v="No"/>
    <n v="0"/>
    <x v="2"/>
  </r>
  <r>
    <s v="9154-QDGTH"/>
    <x v="1"/>
    <x v="0"/>
    <s v="Yes"/>
    <s v="Yes"/>
    <n v="43"/>
    <s v="Yes"/>
    <s v="Yes"/>
    <x v="1"/>
    <s v="No"/>
    <s v="No"/>
    <s v="Yes"/>
    <s v="Yes"/>
    <s v="Yes"/>
    <s v="Yes"/>
    <x v="1"/>
    <s v="Yes"/>
    <x v="3"/>
    <n v="104.3"/>
    <n v="4451.8500000000004"/>
    <s v="No"/>
    <n v="0"/>
    <x v="1"/>
  </r>
  <r>
    <s v="8197-BFWVU"/>
    <x v="0"/>
    <x v="0"/>
    <s v="Yes"/>
    <s v="Yes"/>
    <n v="72"/>
    <s v="Yes"/>
    <s v="Yes"/>
    <x v="0"/>
    <s v="Yes"/>
    <s v="Yes"/>
    <s v="Yes"/>
    <s v="Yes"/>
    <s v="Yes"/>
    <s v="Yes"/>
    <x v="2"/>
    <s v="Yes"/>
    <x v="2"/>
    <n v="93.25"/>
    <n v="6688.95"/>
    <s v="No"/>
    <n v="0"/>
    <x v="3"/>
  </r>
  <r>
    <s v="2577-GVSIL"/>
    <x v="1"/>
    <x v="0"/>
    <s v="Yes"/>
    <s v="Yes"/>
    <n v="35"/>
    <s v="Yes"/>
    <s v="Yes"/>
    <x v="0"/>
    <s v="No"/>
    <s v="No"/>
    <s v="No"/>
    <s v="Yes"/>
    <s v="Yes"/>
    <s v="Yes"/>
    <x v="1"/>
    <s v="Yes"/>
    <x v="2"/>
    <n v="73.45"/>
    <n v="2661.1"/>
    <s v="No"/>
    <n v="0"/>
    <x v="1"/>
  </r>
  <r>
    <s v="9367-OIUXP"/>
    <x v="1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73.05"/>
    <s v="No"/>
    <n v="0"/>
    <x v="0"/>
  </r>
  <r>
    <s v="6770-UAYGJ"/>
    <x v="0"/>
    <x v="0"/>
    <s v="Yes"/>
    <s v="Yes"/>
    <n v="4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211.6500000000001"/>
    <s v="No"/>
    <n v="0"/>
    <x v="3"/>
  </r>
  <r>
    <s v="6463-HHXJR"/>
    <x v="0"/>
    <x v="0"/>
    <s v="Yes"/>
    <s v="Yes"/>
    <n v="71"/>
    <s v="Yes"/>
    <s v="Yes"/>
    <x v="1"/>
    <s v="Yes"/>
    <s v="Yes"/>
    <s v="Yes"/>
    <s v="No"/>
    <s v="Yes"/>
    <s v="No"/>
    <x v="2"/>
    <s v="No"/>
    <x v="2"/>
    <n v="100.5"/>
    <n v="7030.65"/>
    <s v="No"/>
    <n v="0"/>
    <x v="3"/>
  </r>
  <r>
    <s v="7928-VJYAB"/>
    <x v="1"/>
    <x v="0"/>
    <s v="Yes"/>
    <s v="Yes"/>
    <n v="11"/>
    <s v="Yes"/>
    <s v="No"/>
    <x v="1"/>
    <s v="No"/>
    <s v="No"/>
    <s v="No"/>
    <s v="No"/>
    <s v="Yes"/>
    <s v="Yes"/>
    <x v="0"/>
    <s v="No"/>
    <x v="0"/>
    <n v="90.6"/>
    <n v="1020.2"/>
    <s v="No"/>
    <n v="0"/>
    <x v="0"/>
  </r>
  <r>
    <s v="1187-WILMM"/>
    <x v="1"/>
    <x v="0"/>
    <s v="Yes"/>
    <s v="Yes"/>
    <n v="63"/>
    <s v="Yes"/>
    <s v="Yes"/>
    <x v="0"/>
    <s v="Yes"/>
    <s v="Yes"/>
    <s v="Yes"/>
    <s v="Yes"/>
    <s v="Yes"/>
    <s v="Yes"/>
    <x v="2"/>
    <s v="Yes"/>
    <x v="3"/>
    <n v="89.4"/>
    <n v="5597.65"/>
    <s v="No"/>
    <n v="0"/>
    <x v="3"/>
  </r>
  <r>
    <s v="9776-OJUZI"/>
    <x v="0"/>
    <x v="1"/>
    <s v="No"/>
    <s v="No"/>
    <n v="65"/>
    <s v="Yes"/>
    <s v="Yes"/>
    <x v="1"/>
    <s v="No"/>
    <s v="Yes"/>
    <s v="Yes"/>
    <s v="No"/>
    <s v="Yes"/>
    <s v="No"/>
    <x v="0"/>
    <s v="Yes"/>
    <x v="2"/>
    <n v="95.45"/>
    <n v="6223.3"/>
    <s v="No"/>
    <n v="0"/>
    <x v="3"/>
  </r>
  <r>
    <s v="1306-RPWXZ"/>
    <x v="0"/>
    <x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45"/>
    <n v="1024.6500000000001"/>
    <s v="No"/>
    <n v="0"/>
    <x v="3"/>
  </r>
  <r>
    <s v="8949-JTMAY"/>
    <x v="0"/>
    <x v="0"/>
    <s v="No"/>
    <s v="No"/>
    <n v="29"/>
    <s v="Yes"/>
    <s v="Yes"/>
    <x v="1"/>
    <s v="No"/>
    <s v="No"/>
    <s v="Yes"/>
    <s v="No"/>
    <s v="Yes"/>
    <s v="Yes"/>
    <x v="0"/>
    <s v="Yes"/>
    <x v="3"/>
    <n v="98.6"/>
    <n v="2933.2"/>
    <s v="Yes"/>
    <n v="1"/>
    <x v="1"/>
  </r>
  <r>
    <s v="2774-LVQUS"/>
    <x v="0"/>
    <x v="1"/>
    <s v="Yes"/>
    <s v="No"/>
    <n v="15"/>
    <s v="Yes"/>
    <s v="Yes"/>
    <x v="1"/>
    <s v="No"/>
    <s v="No"/>
    <s v="Yes"/>
    <s v="Yes"/>
    <s v="No"/>
    <s v="No"/>
    <x v="0"/>
    <s v="Yes"/>
    <x v="0"/>
    <n v="83.05"/>
    <n v="1258.3"/>
    <s v="Yes"/>
    <n v="1"/>
    <x v="2"/>
  </r>
  <r>
    <s v="3097-PYWXL"/>
    <x v="0"/>
    <x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95"/>
    <n v="82.9"/>
    <s v="No"/>
    <n v="0"/>
    <x v="0"/>
  </r>
  <r>
    <s v="2266-SJNAT"/>
    <x v="0"/>
    <x v="0"/>
    <s v="Yes"/>
    <s v="No"/>
    <n v="72"/>
    <s v="Yes"/>
    <s v="Yes"/>
    <x v="1"/>
    <s v="No"/>
    <s v="Yes"/>
    <s v="Yes"/>
    <s v="Yes"/>
    <s v="Yes"/>
    <s v="Yes"/>
    <x v="1"/>
    <s v="No"/>
    <x v="3"/>
    <n v="109.15"/>
    <n v="7789.6"/>
    <s v="No"/>
    <n v="0"/>
    <x v="3"/>
  </r>
  <r>
    <s v="0869-PAPRP"/>
    <x v="0"/>
    <x v="1"/>
    <s v="Yes"/>
    <s v="No"/>
    <n v="26"/>
    <s v="Yes"/>
    <s v="No"/>
    <x v="1"/>
    <s v="No"/>
    <s v="No"/>
    <s v="Yes"/>
    <s v="No"/>
    <s v="Yes"/>
    <s v="No"/>
    <x v="0"/>
    <s v="Yes"/>
    <x v="3"/>
    <n v="85.7"/>
    <n v="2067"/>
    <s v="No"/>
    <n v="0"/>
    <x v="1"/>
  </r>
  <r>
    <s v="4238-JSSWH"/>
    <x v="0"/>
    <x v="1"/>
    <s v="Yes"/>
    <s v="No"/>
    <n v="35"/>
    <s v="Yes"/>
    <s v="Yes"/>
    <x v="1"/>
    <s v="No"/>
    <s v="No"/>
    <s v="Yes"/>
    <s v="No"/>
    <s v="Yes"/>
    <s v="Yes"/>
    <x v="0"/>
    <s v="No"/>
    <x v="2"/>
    <n v="102.05"/>
    <n v="3452.55"/>
    <s v="No"/>
    <n v="0"/>
    <x v="1"/>
  </r>
  <r>
    <s v="2972-YDYUW"/>
    <x v="0"/>
    <x v="0"/>
    <s v="No"/>
    <s v="No"/>
    <n v="57"/>
    <s v="Yes"/>
    <s v="Yes"/>
    <x v="1"/>
    <s v="No"/>
    <s v="Yes"/>
    <s v="No"/>
    <s v="Yes"/>
    <s v="No"/>
    <s v="Yes"/>
    <x v="1"/>
    <s v="No"/>
    <x v="0"/>
    <n v="94.7"/>
    <n v="5468.95"/>
    <s v="No"/>
    <n v="0"/>
    <x v="3"/>
  </r>
  <r>
    <s v="1104-FEJAM"/>
    <x v="1"/>
    <x v="0"/>
    <s v="Yes"/>
    <s v="Yes"/>
    <n v="28"/>
    <s v="Yes"/>
    <s v="Yes"/>
    <x v="0"/>
    <s v="No"/>
    <s v="Yes"/>
    <s v="No"/>
    <s v="No"/>
    <s v="No"/>
    <s v="Yes"/>
    <x v="0"/>
    <s v="No"/>
    <x v="0"/>
    <n v="64.400000000000006"/>
    <n v="1802.15"/>
    <s v="No"/>
    <n v="0"/>
    <x v="1"/>
  </r>
  <r>
    <s v="2809-ILCYT"/>
    <x v="0"/>
    <x v="0"/>
    <s v="Yes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6.8"/>
    <n v="733.55"/>
    <s v="No"/>
    <n v="0"/>
    <x v="1"/>
  </r>
  <r>
    <s v="5499-ECUTN"/>
    <x v="0"/>
    <x v="0"/>
    <s v="Yes"/>
    <s v="No"/>
    <n v="47"/>
    <s v="Yes"/>
    <s v="No"/>
    <x v="0"/>
    <s v="Yes"/>
    <s v="No"/>
    <s v="Yes"/>
    <s v="No"/>
    <s v="Yes"/>
    <s v="No"/>
    <x v="1"/>
    <s v="Yes"/>
    <x v="3"/>
    <n v="66.05"/>
    <n v="3021.45"/>
    <s v="No"/>
    <n v="0"/>
    <x v="1"/>
  </r>
  <r>
    <s v="4981-FLTMF"/>
    <x v="0"/>
    <x v="0"/>
    <s v="Yes"/>
    <s v="Yes"/>
    <n v="57"/>
    <s v="Yes"/>
    <s v="Yes"/>
    <x v="0"/>
    <s v="Yes"/>
    <s v="Yes"/>
    <s v="No"/>
    <s v="Yes"/>
    <s v="No"/>
    <s v="No"/>
    <x v="0"/>
    <s v="No"/>
    <x v="2"/>
    <n v="65.2"/>
    <n v="3687.85"/>
    <s v="No"/>
    <n v="0"/>
    <x v="3"/>
  </r>
  <r>
    <s v="9121-PHQSR"/>
    <x v="1"/>
    <x v="1"/>
    <s v="Yes"/>
    <s v="No"/>
    <n v="16"/>
    <s v="Yes"/>
    <s v="Yes"/>
    <x v="1"/>
    <s v="No"/>
    <s v="No"/>
    <s v="No"/>
    <s v="No"/>
    <s v="Yes"/>
    <s v="No"/>
    <x v="0"/>
    <s v="Yes"/>
    <x v="3"/>
    <n v="85.05"/>
    <n v="1391.15"/>
    <s v="No"/>
    <n v="0"/>
    <x v="2"/>
  </r>
  <r>
    <s v="3113-IWHLC"/>
    <x v="1"/>
    <x v="0"/>
    <s v="No"/>
    <s v="No"/>
    <n v="5"/>
    <s v="Yes"/>
    <s v="No"/>
    <x v="0"/>
    <s v="Yes"/>
    <s v="No"/>
    <s v="Yes"/>
    <s v="No"/>
    <s v="No"/>
    <s v="No"/>
    <x v="0"/>
    <s v="Yes"/>
    <x v="1"/>
    <n v="55.8"/>
    <n v="274.35000000000002"/>
    <s v="No"/>
    <n v="0"/>
    <x v="0"/>
  </r>
  <r>
    <s v="3211-ILJTT"/>
    <x v="1"/>
    <x v="0"/>
    <s v="Yes"/>
    <s v="No"/>
    <n v="17"/>
    <s v="Yes"/>
    <s v="No"/>
    <x v="1"/>
    <s v="No"/>
    <s v="No"/>
    <s v="No"/>
    <s v="No"/>
    <s v="No"/>
    <s v="No"/>
    <x v="0"/>
    <s v="Yes"/>
    <x v="2"/>
    <n v="70.400000000000006"/>
    <n v="1214.05"/>
    <s v="Yes"/>
    <n v="1"/>
    <x v="2"/>
  </r>
  <r>
    <s v="4612-THJBS"/>
    <x v="0"/>
    <x v="1"/>
    <s v="No"/>
    <s v="No"/>
    <n v="56"/>
    <s v="Yes"/>
    <s v="Yes"/>
    <x v="1"/>
    <s v="No"/>
    <s v="Yes"/>
    <s v="Yes"/>
    <s v="No"/>
    <s v="Yes"/>
    <s v="Yes"/>
    <x v="1"/>
    <s v="Yes"/>
    <x v="2"/>
    <n v="104.75"/>
    <n v="5510.65"/>
    <s v="Yes"/>
    <n v="1"/>
    <x v="3"/>
  </r>
  <r>
    <s v="4277-BWBML"/>
    <x v="1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22.85"/>
    <s v="No"/>
    <n v="0"/>
    <x v="3"/>
  </r>
  <r>
    <s v="4094-NSEDU"/>
    <x v="0"/>
    <x v="1"/>
    <s v="No"/>
    <s v="No"/>
    <n v="21"/>
    <s v="Yes"/>
    <s v="Yes"/>
    <x v="1"/>
    <s v="No"/>
    <s v="No"/>
    <s v="No"/>
    <s v="No"/>
    <s v="Yes"/>
    <s v="Yes"/>
    <x v="0"/>
    <s v="Yes"/>
    <x v="0"/>
    <n v="94.25"/>
    <n v="1973.75"/>
    <s v="Yes"/>
    <n v="1"/>
    <x v="2"/>
  </r>
  <r>
    <s v="0234-TEVTT"/>
    <x v="0"/>
    <x v="0"/>
    <s v="Yes"/>
    <s v="Yes"/>
    <n v="48"/>
    <s v="No"/>
    <s v="No phone service"/>
    <x v="0"/>
    <s v="Yes"/>
    <s v="No"/>
    <s v="Yes"/>
    <s v="No"/>
    <s v="No"/>
    <s v="Yes"/>
    <x v="1"/>
    <s v="No"/>
    <x v="3"/>
    <n v="45"/>
    <n v="2196.3000000000002"/>
    <s v="No"/>
    <n v="0"/>
    <x v="1"/>
  </r>
  <r>
    <s v="4304-TSPVK"/>
    <x v="0"/>
    <x v="0"/>
    <s v="Yes"/>
    <s v="No"/>
    <n v="68"/>
    <s v="Yes"/>
    <s v="Yes"/>
    <x v="1"/>
    <s v="Yes"/>
    <s v="Yes"/>
    <s v="Yes"/>
    <s v="Yes"/>
    <s v="Yes"/>
    <s v="Yes"/>
    <x v="2"/>
    <s v="No"/>
    <x v="2"/>
    <n v="114.9"/>
    <n v="7843.55"/>
    <s v="No"/>
    <n v="0"/>
    <x v="3"/>
  </r>
  <r>
    <s v="1552-AAGRX"/>
    <x v="0"/>
    <x v="0"/>
    <s v="No"/>
    <s v="No"/>
    <n v="30"/>
    <s v="Yes"/>
    <s v="Yes"/>
    <x v="1"/>
    <s v="Yes"/>
    <s v="No"/>
    <s v="No"/>
    <s v="Yes"/>
    <s v="Yes"/>
    <s v="Yes"/>
    <x v="0"/>
    <s v="No"/>
    <x v="2"/>
    <n v="106.4"/>
    <n v="3211.9"/>
    <s v="No"/>
    <n v="0"/>
    <x v="1"/>
  </r>
  <r>
    <s v="2637-FKFSY"/>
    <x v="0"/>
    <x v="0"/>
    <s v="Yes"/>
    <s v="No"/>
    <n v="3"/>
    <s v="Yes"/>
    <s v="No"/>
    <x v="0"/>
    <s v="No"/>
    <s v="No"/>
    <s v="No"/>
    <s v="No"/>
    <s v="No"/>
    <s v="No"/>
    <x v="0"/>
    <s v="Yes"/>
    <x v="1"/>
    <n v="46.1"/>
    <n v="130.15"/>
    <s v="No"/>
    <n v="0"/>
    <x v="0"/>
  </r>
  <r>
    <s v="9796-MVYXX"/>
    <x v="0"/>
    <x v="1"/>
    <s v="No"/>
    <s v="No"/>
    <n v="14"/>
    <s v="No"/>
    <s v="No phone service"/>
    <x v="0"/>
    <s v="Yes"/>
    <s v="No"/>
    <s v="Yes"/>
    <s v="Yes"/>
    <s v="No"/>
    <s v="No"/>
    <x v="2"/>
    <s v="No"/>
    <x v="1"/>
    <n v="39.700000000000003"/>
    <n v="692.35"/>
    <s v="No"/>
    <n v="0"/>
    <x v="2"/>
  </r>
  <r>
    <s v="7874-ECPQJ"/>
    <x v="0"/>
    <x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05"/>
    <n v="85.5"/>
    <s v="No"/>
    <n v="0"/>
    <x v="0"/>
  </r>
  <r>
    <s v="0020-INWCK"/>
    <x v="0"/>
    <x v="0"/>
    <s v="Yes"/>
    <s v="Yes"/>
    <n v="71"/>
    <s v="Yes"/>
    <s v="Yes"/>
    <x v="1"/>
    <s v="No"/>
    <s v="Yes"/>
    <s v="Yes"/>
    <s v="No"/>
    <s v="No"/>
    <s v="Yes"/>
    <x v="2"/>
    <s v="Yes"/>
    <x v="3"/>
    <n v="95.75"/>
    <n v="6849.4"/>
    <s v="No"/>
    <n v="0"/>
    <x v="3"/>
  </r>
  <r>
    <s v="7089-RKVSZ"/>
    <x v="1"/>
    <x v="0"/>
    <s v="Yes"/>
    <s v="Yes"/>
    <n v="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4"/>
    <n v="203.95"/>
    <s v="No"/>
    <n v="0"/>
    <x v="0"/>
  </r>
  <r>
    <s v="2683-JXWQQ"/>
    <x v="1"/>
    <x v="0"/>
    <s v="Yes"/>
    <s v="Yes"/>
    <n v="61"/>
    <s v="No"/>
    <s v="No phone service"/>
    <x v="0"/>
    <s v="Yes"/>
    <s v="No"/>
    <s v="Yes"/>
    <s v="No"/>
    <s v="No"/>
    <s v="No"/>
    <x v="0"/>
    <s v="No"/>
    <x v="2"/>
    <n v="33.6"/>
    <n v="2117.1999999999998"/>
    <s v="No"/>
    <n v="0"/>
    <x v="3"/>
  </r>
  <r>
    <s v="9548-ZMVTX"/>
    <x v="1"/>
    <x v="0"/>
    <s v="Yes"/>
    <s v="Yes"/>
    <n v="72"/>
    <s v="Yes"/>
    <s v="Yes"/>
    <x v="1"/>
    <s v="No"/>
    <s v="Yes"/>
    <s v="Yes"/>
    <s v="Yes"/>
    <s v="No"/>
    <s v="No"/>
    <x v="2"/>
    <s v="No"/>
    <x v="2"/>
    <n v="90.45"/>
    <n v="6565.85"/>
    <s v="No"/>
    <n v="0"/>
    <x v="3"/>
  </r>
  <r>
    <s v="8739-XNIKG"/>
    <x v="0"/>
    <x v="0"/>
    <s v="No"/>
    <s v="No"/>
    <n v="5"/>
    <s v="Yes"/>
    <s v="Yes"/>
    <x v="1"/>
    <s v="No"/>
    <s v="No"/>
    <s v="No"/>
    <s v="No"/>
    <s v="Yes"/>
    <s v="No"/>
    <x v="0"/>
    <s v="Yes"/>
    <x v="0"/>
    <n v="84"/>
    <n v="424.75"/>
    <s v="No"/>
    <n v="0"/>
    <x v="0"/>
  </r>
  <r>
    <s v="9755-JHNMN"/>
    <x v="0"/>
    <x v="0"/>
    <s v="No"/>
    <s v="No"/>
    <n v="49"/>
    <s v="Yes"/>
    <s v="No"/>
    <x v="0"/>
    <s v="Yes"/>
    <s v="Yes"/>
    <s v="Yes"/>
    <s v="Yes"/>
    <s v="No"/>
    <s v="No"/>
    <x v="2"/>
    <s v="No"/>
    <x v="2"/>
    <n v="67.400000000000006"/>
    <n v="3306.85"/>
    <s v="No"/>
    <n v="0"/>
    <x v="3"/>
  </r>
  <r>
    <s v="3981-QSVQI"/>
    <x v="1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7"/>
    <n v="168.9"/>
    <s v="No"/>
    <n v="0"/>
    <x v="0"/>
  </r>
  <r>
    <s v="2789-HQBOU"/>
    <x v="1"/>
    <x v="0"/>
    <s v="No"/>
    <s v="No"/>
    <n v="3"/>
    <s v="Yes"/>
    <s v="No"/>
    <x v="1"/>
    <s v="No"/>
    <s v="No"/>
    <s v="No"/>
    <s v="No"/>
    <s v="No"/>
    <s v="Yes"/>
    <x v="0"/>
    <s v="Yes"/>
    <x v="0"/>
    <n v="80.349999999999994"/>
    <n v="253.8"/>
    <s v="No"/>
    <n v="0"/>
    <x v="0"/>
  </r>
  <r>
    <s v="9424-CMPOG"/>
    <x v="1"/>
    <x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97.4"/>
    <s v="No"/>
    <n v="0"/>
    <x v="0"/>
  </r>
  <r>
    <s v="5067-WJEUN"/>
    <x v="1"/>
    <x v="0"/>
    <s v="Yes"/>
    <s v="Yes"/>
    <n v="67"/>
    <s v="Yes"/>
    <s v="No"/>
    <x v="0"/>
    <s v="Yes"/>
    <s v="Yes"/>
    <s v="No"/>
    <s v="No"/>
    <s v="No"/>
    <s v="No"/>
    <x v="2"/>
    <s v="Yes"/>
    <x v="2"/>
    <n v="54.2"/>
    <n v="3838.2"/>
    <s v="No"/>
    <n v="0"/>
    <x v="3"/>
  </r>
  <r>
    <s v="3450-WXOAT"/>
    <x v="1"/>
    <x v="0"/>
    <s v="No"/>
    <s v="No"/>
    <n v="46"/>
    <s v="Yes"/>
    <s v="No"/>
    <x v="0"/>
    <s v="No"/>
    <s v="No"/>
    <s v="No"/>
    <s v="No"/>
    <s v="No"/>
    <s v="No"/>
    <x v="0"/>
    <s v="Yes"/>
    <x v="3"/>
    <n v="45.2"/>
    <n v="2065.15"/>
    <s v="No"/>
    <n v="0"/>
    <x v="1"/>
  </r>
  <r>
    <s v="9251-WNSOD"/>
    <x v="0"/>
    <x v="0"/>
    <s v="Yes"/>
    <s v="No"/>
    <n v="67"/>
    <s v="Yes"/>
    <s v="Yes"/>
    <x v="0"/>
    <s v="Yes"/>
    <s v="Yes"/>
    <s v="Yes"/>
    <s v="No"/>
    <s v="No"/>
    <s v="Yes"/>
    <x v="1"/>
    <s v="No"/>
    <x v="1"/>
    <n v="75.099999999999994"/>
    <n v="5064.45"/>
    <s v="No"/>
    <n v="0"/>
    <x v="3"/>
  </r>
  <r>
    <s v="6974-DAFLI"/>
    <x v="0"/>
    <x v="0"/>
    <s v="Yes"/>
    <s v="No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7"/>
    <n v="1140.05"/>
    <s v="No"/>
    <n v="0"/>
    <x v="3"/>
  </r>
  <r>
    <s v="2616-UUTFK"/>
    <x v="1"/>
    <x v="0"/>
    <s v="Yes"/>
    <s v="No"/>
    <n v="33"/>
    <s v="Yes"/>
    <s v="Yes"/>
    <x v="0"/>
    <s v="Yes"/>
    <s v="Yes"/>
    <s v="Yes"/>
    <s v="No"/>
    <s v="Yes"/>
    <s v="No"/>
    <x v="0"/>
    <s v="Yes"/>
    <x v="2"/>
    <n v="72.75"/>
    <n v="2447.4499999999998"/>
    <s v="No"/>
    <n v="0"/>
    <x v="1"/>
  </r>
  <r>
    <s v="7064-JHXCE"/>
    <x v="1"/>
    <x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263.9000000000001"/>
    <s v="No"/>
    <n v="0"/>
    <x v="3"/>
  </r>
  <r>
    <s v="5103-MHMHY"/>
    <x v="0"/>
    <x v="0"/>
    <s v="No"/>
    <s v="Yes"/>
    <n v="1"/>
    <s v="Yes"/>
    <s v="No"/>
    <x v="0"/>
    <s v="No"/>
    <s v="No"/>
    <s v="No"/>
    <s v="No"/>
    <s v="No"/>
    <s v="No"/>
    <x v="0"/>
    <s v="No"/>
    <x v="1"/>
    <n v="45.95"/>
    <n v="45.95"/>
    <s v="Yes"/>
    <n v="1"/>
    <x v="0"/>
  </r>
  <r>
    <s v="7989-AWGEH"/>
    <x v="1"/>
    <x v="0"/>
    <s v="Yes"/>
    <s v="Yes"/>
    <n v="49"/>
    <s v="No"/>
    <s v="No phone service"/>
    <x v="0"/>
    <s v="Yes"/>
    <s v="No"/>
    <s v="No"/>
    <s v="No"/>
    <s v="No"/>
    <s v="Yes"/>
    <x v="0"/>
    <s v="Yes"/>
    <x v="0"/>
    <n v="39.200000000000003"/>
    <n v="1838.15"/>
    <s v="No"/>
    <n v="0"/>
    <x v="3"/>
  </r>
  <r>
    <s v="4373-VVHQL"/>
    <x v="1"/>
    <x v="0"/>
    <s v="No"/>
    <s v="No"/>
    <n v="1"/>
    <s v="Yes"/>
    <s v="No"/>
    <x v="0"/>
    <s v="No"/>
    <s v="No"/>
    <s v="No"/>
    <s v="No"/>
    <s v="No"/>
    <s v="No"/>
    <x v="0"/>
    <s v="Yes"/>
    <x v="0"/>
    <n v="44.75"/>
    <n v="44.75"/>
    <s v="No"/>
    <n v="0"/>
    <x v="0"/>
  </r>
  <r>
    <s v="4559-UWIHT"/>
    <x v="1"/>
    <x v="0"/>
    <s v="Yes"/>
    <s v="No"/>
    <n v="14"/>
    <s v="Yes"/>
    <s v="Yes"/>
    <x v="1"/>
    <s v="No"/>
    <s v="Yes"/>
    <s v="Yes"/>
    <s v="No"/>
    <s v="No"/>
    <s v="No"/>
    <x v="0"/>
    <s v="Yes"/>
    <x v="0"/>
    <n v="82.65"/>
    <n v="1185"/>
    <s v="No"/>
    <n v="0"/>
    <x v="2"/>
  </r>
  <r>
    <s v="7268-IGMFD"/>
    <x v="1"/>
    <x v="1"/>
    <s v="No"/>
    <s v="No"/>
    <n v="18"/>
    <s v="Yes"/>
    <s v="Yes"/>
    <x v="1"/>
    <s v="No"/>
    <s v="No"/>
    <s v="Yes"/>
    <s v="Yes"/>
    <s v="Yes"/>
    <s v="No"/>
    <x v="0"/>
    <s v="No"/>
    <x v="2"/>
    <n v="93.9"/>
    <n v="1743.9"/>
    <s v="No"/>
    <n v="0"/>
    <x v="2"/>
  </r>
  <r>
    <s v="1846-XWOQN"/>
    <x v="0"/>
    <x v="1"/>
    <s v="No"/>
    <s v="No"/>
    <n v="1"/>
    <s v="Yes"/>
    <s v="No"/>
    <x v="1"/>
    <s v="No"/>
    <s v="No"/>
    <s v="No"/>
    <s v="No"/>
    <s v="No"/>
    <s v="No"/>
    <x v="0"/>
    <s v="Yes"/>
    <x v="0"/>
    <n v="70.150000000000006"/>
    <n v="70.150000000000006"/>
    <s v="Yes"/>
    <n v="1"/>
    <x v="0"/>
  </r>
  <r>
    <s v="0235-KGSLC"/>
    <x v="0"/>
    <x v="0"/>
    <s v="No"/>
    <s v="No"/>
    <n v="1"/>
    <s v="Yes"/>
    <s v="No"/>
    <x v="1"/>
    <s v="No"/>
    <s v="No"/>
    <s v="Yes"/>
    <s v="No"/>
    <s v="Yes"/>
    <s v="No"/>
    <x v="0"/>
    <s v="Yes"/>
    <x v="3"/>
    <n v="85.55"/>
    <n v="85.55"/>
    <s v="Yes"/>
    <n v="1"/>
    <x v="0"/>
  </r>
  <r>
    <s v="6650-BWFRT"/>
    <x v="0"/>
    <x v="0"/>
    <s v="Yes"/>
    <s v="No"/>
    <n v="72"/>
    <s v="Yes"/>
    <s v="Yes"/>
    <x v="1"/>
    <s v="Yes"/>
    <s v="Yes"/>
    <s v="Yes"/>
    <s v="Yes"/>
    <s v="Yes"/>
    <s v="Yes"/>
    <x v="2"/>
    <s v="Yes"/>
    <x v="3"/>
    <n v="117.15"/>
    <n v="8529.5"/>
    <s v="No"/>
    <n v="0"/>
    <x v="3"/>
  </r>
  <r>
    <s v="9570-KYEUA"/>
    <x v="1"/>
    <x v="0"/>
    <s v="No"/>
    <s v="No"/>
    <n v="64"/>
    <s v="Yes"/>
    <s v="Yes"/>
    <x v="1"/>
    <s v="Yes"/>
    <s v="No"/>
    <s v="Yes"/>
    <s v="Yes"/>
    <s v="No"/>
    <s v="Yes"/>
    <x v="2"/>
    <s v="No"/>
    <x v="3"/>
    <n v="99.25"/>
    <n v="6549.45"/>
    <s v="No"/>
    <n v="0"/>
    <x v="3"/>
  </r>
  <r>
    <s v="6993-YGFJV"/>
    <x v="1"/>
    <x v="0"/>
    <s v="Yes"/>
    <s v="No"/>
    <n v="69"/>
    <s v="Yes"/>
    <s v="Yes"/>
    <x v="1"/>
    <s v="Yes"/>
    <s v="Yes"/>
    <s v="Yes"/>
    <s v="Yes"/>
    <s v="Yes"/>
    <s v="Yes"/>
    <x v="2"/>
    <s v="Yes"/>
    <x v="2"/>
    <n v="112.55"/>
    <n v="7806.5"/>
    <s v="No"/>
    <n v="0"/>
    <x v="3"/>
  </r>
  <r>
    <s v="2712-SYWAY"/>
    <x v="0"/>
    <x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5.7"/>
    <n v="25.7"/>
    <s v="No"/>
    <n v="0"/>
    <x v="0"/>
  </r>
  <r>
    <s v="0730-BGQGF"/>
    <x v="1"/>
    <x v="0"/>
    <s v="Yes"/>
    <s v="Yes"/>
    <n v="71"/>
    <s v="Yes"/>
    <s v="Yes"/>
    <x v="0"/>
    <s v="Yes"/>
    <s v="Yes"/>
    <s v="Yes"/>
    <s v="Yes"/>
    <s v="Yes"/>
    <s v="Yes"/>
    <x v="2"/>
    <s v="No"/>
    <x v="3"/>
    <n v="90.3"/>
    <n v="6287.3"/>
    <s v="No"/>
    <n v="0"/>
    <x v="3"/>
  </r>
  <r>
    <s v="5498-IBWPI"/>
    <x v="0"/>
    <x v="0"/>
    <s v="Yes"/>
    <s v="Yes"/>
    <n v="66"/>
    <s v="Yes"/>
    <s v="No"/>
    <x v="0"/>
    <s v="No"/>
    <s v="No"/>
    <s v="No"/>
    <s v="Yes"/>
    <s v="No"/>
    <s v="No"/>
    <x v="1"/>
    <s v="Yes"/>
    <x v="3"/>
    <n v="49.4"/>
    <n v="3251.85"/>
    <s v="No"/>
    <n v="0"/>
    <x v="3"/>
  </r>
  <r>
    <s v="9101-NTIXF"/>
    <x v="1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50.6"/>
    <s v="No"/>
    <n v="0"/>
    <x v="0"/>
  </r>
  <r>
    <s v="0013-SMEOE"/>
    <x v="0"/>
    <x v="1"/>
    <s v="Yes"/>
    <s v="No"/>
    <n v="71"/>
    <s v="Yes"/>
    <s v="No"/>
    <x v="1"/>
    <s v="Yes"/>
    <s v="Yes"/>
    <s v="Yes"/>
    <s v="Yes"/>
    <s v="Yes"/>
    <s v="Yes"/>
    <x v="2"/>
    <s v="Yes"/>
    <x v="2"/>
    <n v="109.7"/>
    <n v="7904.25"/>
    <s v="No"/>
    <n v="0"/>
    <x v="3"/>
  </r>
  <r>
    <s v="9314-QDMDW"/>
    <x v="1"/>
    <x v="0"/>
    <s v="No"/>
    <s v="No"/>
    <n v="11"/>
    <s v="Yes"/>
    <s v="No"/>
    <x v="0"/>
    <s v="No"/>
    <s v="Yes"/>
    <s v="No"/>
    <s v="No"/>
    <s v="Yes"/>
    <s v="No"/>
    <x v="1"/>
    <s v="Yes"/>
    <x v="0"/>
    <n v="61.25"/>
    <n v="729.95"/>
    <s v="No"/>
    <n v="0"/>
    <x v="0"/>
  </r>
  <r>
    <s v="9308-ANMVE"/>
    <x v="1"/>
    <x v="0"/>
    <s v="No"/>
    <s v="Yes"/>
    <n v="47"/>
    <s v="Yes"/>
    <s v="No"/>
    <x v="0"/>
    <s v="Yes"/>
    <s v="Yes"/>
    <s v="No"/>
    <s v="No"/>
    <s v="No"/>
    <s v="No"/>
    <x v="0"/>
    <s v="Yes"/>
    <x v="0"/>
    <n v="55.3"/>
    <n v="2654.05"/>
    <s v="No"/>
    <n v="0"/>
    <x v="1"/>
  </r>
  <r>
    <s v="2884-GBPFB"/>
    <x v="0"/>
    <x v="0"/>
    <s v="Yes"/>
    <s v="No"/>
    <n v="35"/>
    <s v="Yes"/>
    <s v="No"/>
    <x v="1"/>
    <s v="No"/>
    <s v="No"/>
    <s v="No"/>
    <s v="No"/>
    <s v="No"/>
    <s v="No"/>
    <x v="0"/>
    <s v="Yes"/>
    <x v="0"/>
    <n v="70.3"/>
    <n v="2416.5500000000002"/>
    <s v="Yes"/>
    <n v="1"/>
    <x v="1"/>
  </r>
  <r>
    <s v="3757-NJYBX"/>
    <x v="1"/>
    <x v="1"/>
    <s v="Yes"/>
    <s v="No"/>
    <n v="32"/>
    <s v="Yes"/>
    <s v="Yes"/>
    <x v="1"/>
    <s v="No"/>
    <s v="Yes"/>
    <s v="Yes"/>
    <s v="No"/>
    <s v="Yes"/>
    <s v="Yes"/>
    <x v="0"/>
    <s v="No"/>
    <x v="2"/>
    <n v="106.35"/>
    <n v="3520.75"/>
    <s v="Yes"/>
    <n v="1"/>
    <x v="1"/>
  </r>
  <r>
    <s v="3413-DHLPB"/>
    <x v="1"/>
    <x v="0"/>
    <s v="Yes"/>
    <s v="Yes"/>
    <n v="60"/>
    <s v="Yes"/>
    <s v="Yes"/>
    <x v="1"/>
    <s v="No"/>
    <s v="Yes"/>
    <s v="No"/>
    <s v="Yes"/>
    <s v="Yes"/>
    <s v="Yes"/>
    <x v="0"/>
    <s v="Yes"/>
    <x v="2"/>
    <n v="103.75"/>
    <n v="5969.95"/>
    <s v="No"/>
    <n v="0"/>
    <x v="3"/>
  </r>
  <r>
    <s v="7649-PHJVR"/>
    <x v="1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226.8"/>
    <s v="No"/>
    <n v="0"/>
    <x v="0"/>
  </r>
  <r>
    <s v="6114-TCFID"/>
    <x v="0"/>
    <x v="0"/>
    <s v="No"/>
    <s v="No"/>
    <n v="29"/>
    <s v="No"/>
    <s v="No phone service"/>
    <x v="0"/>
    <s v="Yes"/>
    <s v="Yes"/>
    <s v="No"/>
    <s v="Yes"/>
    <s v="No"/>
    <s v="No"/>
    <x v="1"/>
    <s v="No"/>
    <x v="3"/>
    <n v="39.5"/>
    <n v="1082.75"/>
    <s v="No"/>
    <n v="0"/>
    <x v="1"/>
  </r>
  <r>
    <s v="3787-TRIAL"/>
    <x v="1"/>
    <x v="0"/>
    <s v="Yes"/>
    <s v="Yes"/>
    <n v="21"/>
    <s v="No"/>
    <s v="No phone service"/>
    <x v="0"/>
    <s v="No"/>
    <s v="No"/>
    <s v="No"/>
    <s v="No"/>
    <s v="No"/>
    <s v="No"/>
    <x v="0"/>
    <s v="Yes"/>
    <x v="0"/>
    <n v="26.05"/>
    <n v="565.75"/>
    <s v="No"/>
    <n v="0"/>
    <x v="2"/>
  </r>
  <r>
    <s v="2573-GYRUU"/>
    <x v="1"/>
    <x v="1"/>
    <s v="Yes"/>
    <s v="No"/>
    <n v="48"/>
    <s v="Yes"/>
    <s v="Yes"/>
    <x v="1"/>
    <s v="No"/>
    <s v="No"/>
    <s v="Yes"/>
    <s v="No"/>
    <s v="No"/>
    <s v="Yes"/>
    <x v="0"/>
    <s v="Yes"/>
    <x v="3"/>
    <n v="91.05"/>
    <n v="4370.75"/>
    <s v="No"/>
    <n v="0"/>
    <x v="1"/>
  </r>
  <r>
    <s v="5156-UMKOW"/>
    <x v="0"/>
    <x v="0"/>
    <s v="No"/>
    <s v="Yes"/>
    <n v="3"/>
    <s v="No"/>
    <s v="No phone service"/>
    <x v="0"/>
    <s v="No"/>
    <s v="Yes"/>
    <s v="No"/>
    <s v="No"/>
    <s v="No"/>
    <s v="No"/>
    <x v="0"/>
    <s v="No"/>
    <x v="1"/>
    <n v="29.65"/>
    <n v="90.05"/>
    <s v="No"/>
    <n v="0"/>
    <x v="0"/>
  </r>
  <r>
    <s v="1247-QBVSH"/>
    <x v="0"/>
    <x v="0"/>
    <s v="Yes"/>
    <s v="Yes"/>
    <n v="43"/>
    <s v="Yes"/>
    <s v="No"/>
    <x v="0"/>
    <s v="No"/>
    <s v="Yes"/>
    <s v="No"/>
    <s v="No"/>
    <s v="No"/>
    <s v="No"/>
    <x v="0"/>
    <s v="No"/>
    <x v="1"/>
    <n v="50.2"/>
    <n v="2169.4"/>
    <s v="No"/>
    <n v="0"/>
    <x v="1"/>
  </r>
  <r>
    <s v="6734-GMPVK"/>
    <x v="1"/>
    <x v="0"/>
    <s v="No"/>
    <s v="No"/>
    <n v="5"/>
    <s v="Yes"/>
    <s v="Yes"/>
    <x v="1"/>
    <s v="No"/>
    <s v="Yes"/>
    <s v="Yes"/>
    <s v="No"/>
    <s v="Yes"/>
    <s v="Yes"/>
    <x v="0"/>
    <s v="No"/>
    <x v="0"/>
    <n v="105.3"/>
    <n v="550.6"/>
    <s v="No"/>
    <n v="0"/>
    <x v="0"/>
  </r>
  <r>
    <s v="9822-OAOVB"/>
    <x v="0"/>
    <x v="0"/>
    <s v="No"/>
    <s v="No"/>
    <n v="1"/>
    <s v="Yes"/>
    <s v="No"/>
    <x v="0"/>
    <s v="No"/>
    <s v="No"/>
    <s v="No"/>
    <s v="No"/>
    <s v="No"/>
    <s v="Yes"/>
    <x v="0"/>
    <s v="Yes"/>
    <x v="0"/>
    <n v="55.45"/>
    <n v="55.45"/>
    <s v="No"/>
    <n v="0"/>
    <x v="0"/>
  </r>
  <r>
    <s v="6161-ERDGD"/>
    <x v="1"/>
    <x v="0"/>
    <s v="Yes"/>
    <s v="Yes"/>
    <n v="71"/>
    <s v="Yes"/>
    <s v="Yes"/>
    <x v="0"/>
    <s v="Yes"/>
    <s v="No"/>
    <s v="Yes"/>
    <s v="Yes"/>
    <s v="Yes"/>
    <s v="Yes"/>
    <x v="1"/>
    <s v="No"/>
    <x v="0"/>
    <n v="85.45"/>
    <n v="6300.85"/>
    <s v="No"/>
    <n v="0"/>
    <x v="3"/>
  </r>
  <r>
    <s v="1226-JZNKR"/>
    <x v="0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"/>
    <n v="160.05000000000001"/>
    <s v="No"/>
    <n v="0"/>
    <x v="0"/>
  </r>
  <r>
    <s v="7318-EIVKO"/>
    <x v="1"/>
    <x v="0"/>
    <s v="No"/>
    <s v="No"/>
    <n v="8"/>
    <s v="Yes"/>
    <s v="Yes"/>
    <x v="0"/>
    <s v="No"/>
    <s v="No"/>
    <s v="No"/>
    <s v="No"/>
    <s v="Yes"/>
    <s v="No"/>
    <x v="0"/>
    <s v="Yes"/>
    <x v="0"/>
    <n v="59.25"/>
    <n v="436.6"/>
    <s v="No"/>
    <n v="0"/>
    <x v="0"/>
  </r>
  <r>
    <s v="3771-PZOBW"/>
    <x v="1"/>
    <x v="0"/>
    <s v="No"/>
    <s v="No"/>
    <n v="20"/>
    <s v="Yes"/>
    <s v="Yes"/>
    <x v="1"/>
    <s v="No"/>
    <s v="No"/>
    <s v="Yes"/>
    <s v="No"/>
    <s v="Yes"/>
    <s v="No"/>
    <x v="0"/>
    <s v="Yes"/>
    <x v="3"/>
    <n v="90.7"/>
    <n v="1781.35"/>
    <s v="No"/>
    <n v="0"/>
    <x v="2"/>
  </r>
  <r>
    <s v="5136-KCKGI"/>
    <x v="0"/>
    <x v="0"/>
    <s v="Yes"/>
    <s v="Yes"/>
    <n v="33"/>
    <s v="Yes"/>
    <s v="Yes"/>
    <x v="1"/>
    <s v="Yes"/>
    <s v="No"/>
    <s v="Yes"/>
    <s v="No"/>
    <s v="Yes"/>
    <s v="Yes"/>
    <x v="1"/>
    <s v="Yes"/>
    <x v="1"/>
    <n v="103.7"/>
    <n v="3467"/>
    <s v="Yes"/>
    <n v="1"/>
    <x v="1"/>
  </r>
  <r>
    <s v="8231-BSWXX"/>
    <x v="1"/>
    <x v="0"/>
    <s v="No"/>
    <s v="No"/>
    <n v="71"/>
    <s v="Yes"/>
    <s v="Yes"/>
    <x v="1"/>
    <s v="No"/>
    <s v="Yes"/>
    <s v="No"/>
    <s v="No"/>
    <s v="No"/>
    <s v="No"/>
    <x v="1"/>
    <s v="Yes"/>
    <x v="3"/>
    <n v="79.05"/>
    <n v="5552.5"/>
    <s v="No"/>
    <n v="0"/>
    <x v="3"/>
  </r>
  <r>
    <s v="6486-LHTMA"/>
    <x v="0"/>
    <x v="1"/>
    <s v="Yes"/>
    <s v="No"/>
    <n v="31"/>
    <s v="Yes"/>
    <s v="Yes"/>
    <x v="1"/>
    <s v="No"/>
    <s v="No"/>
    <s v="Yes"/>
    <s v="No"/>
    <s v="Yes"/>
    <s v="No"/>
    <x v="1"/>
    <s v="Yes"/>
    <x v="0"/>
    <n v="90.7"/>
    <n v="2835.5"/>
    <s v="No"/>
    <n v="0"/>
    <x v="1"/>
  </r>
  <r>
    <s v="4083-BFNYK"/>
    <x v="0"/>
    <x v="1"/>
    <s v="Yes"/>
    <s v="No"/>
    <n v="38"/>
    <s v="Yes"/>
    <s v="Yes"/>
    <x v="1"/>
    <s v="Yes"/>
    <s v="Yes"/>
    <s v="No"/>
    <s v="No"/>
    <s v="No"/>
    <s v="Yes"/>
    <x v="1"/>
    <s v="No"/>
    <x v="3"/>
    <n v="95"/>
    <n v="3591.25"/>
    <s v="No"/>
    <n v="0"/>
    <x v="1"/>
  </r>
  <r>
    <s v="3722-WPXTK"/>
    <x v="1"/>
    <x v="0"/>
    <s v="No"/>
    <s v="No"/>
    <n v="1"/>
    <s v="Yes"/>
    <s v="No"/>
    <x v="1"/>
    <s v="No"/>
    <s v="No"/>
    <s v="No"/>
    <s v="No"/>
    <s v="Yes"/>
    <s v="Yes"/>
    <x v="0"/>
    <s v="Yes"/>
    <x v="0"/>
    <n v="88.35"/>
    <n v="88.35"/>
    <s v="Yes"/>
    <n v="1"/>
    <x v="0"/>
  </r>
  <r>
    <s v="7389-KBFIT"/>
    <x v="0"/>
    <x v="0"/>
    <s v="Yes"/>
    <s v="Yes"/>
    <n v="2"/>
    <s v="No"/>
    <s v="No phone service"/>
    <x v="0"/>
    <s v="No"/>
    <s v="Yes"/>
    <s v="No"/>
    <s v="No"/>
    <s v="No"/>
    <s v="No"/>
    <x v="0"/>
    <s v="Yes"/>
    <x v="1"/>
    <n v="30.25"/>
    <n v="63.75"/>
    <s v="No"/>
    <n v="0"/>
    <x v="0"/>
  </r>
  <r>
    <s v="7176-WIONM"/>
    <x v="0"/>
    <x v="0"/>
    <s v="Yes"/>
    <s v="No"/>
    <n v="12"/>
    <s v="No"/>
    <s v="No phone service"/>
    <x v="0"/>
    <s v="No"/>
    <s v="No"/>
    <s v="Yes"/>
    <s v="No"/>
    <s v="Yes"/>
    <s v="Yes"/>
    <x v="0"/>
    <s v="Yes"/>
    <x v="2"/>
    <n v="49.85"/>
    <n v="617.15"/>
    <s v="No"/>
    <n v="0"/>
    <x v="0"/>
  </r>
  <r>
    <s v="5141-ZUVBH"/>
    <x v="0"/>
    <x v="0"/>
    <s v="No"/>
    <s v="Yes"/>
    <n v="9"/>
    <s v="Yes"/>
    <s v="No"/>
    <x v="1"/>
    <s v="Yes"/>
    <s v="No"/>
    <s v="Yes"/>
    <s v="Yes"/>
    <s v="No"/>
    <s v="Yes"/>
    <x v="0"/>
    <s v="No"/>
    <x v="2"/>
    <n v="93"/>
    <n v="870.25"/>
    <s v="No"/>
    <n v="0"/>
    <x v="0"/>
  </r>
  <r>
    <s v="1089-HDMKP"/>
    <x v="1"/>
    <x v="1"/>
    <s v="No"/>
    <s v="Yes"/>
    <n v="11"/>
    <s v="Yes"/>
    <s v="No"/>
    <x v="0"/>
    <s v="No"/>
    <s v="Yes"/>
    <s v="No"/>
    <s v="Yes"/>
    <s v="No"/>
    <s v="No"/>
    <x v="0"/>
    <s v="Yes"/>
    <x v="0"/>
    <n v="54.55"/>
    <n v="601.25"/>
    <s v="No"/>
    <n v="0"/>
    <x v="0"/>
  </r>
  <r>
    <s v="7623-HKYRK"/>
    <x v="1"/>
    <x v="0"/>
    <s v="No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11.65"/>
    <s v="No"/>
    <n v="0"/>
    <x v="0"/>
  </r>
  <r>
    <s v="0310-SUCIN"/>
    <x v="0"/>
    <x v="0"/>
    <s v="Yes"/>
    <s v="No"/>
    <n v="71"/>
    <s v="Yes"/>
    <s v="No"/>
    <x v="0"/>
    <s v="Yes"/>
    <s v="Yes"/>
    <s v="Yes"/>
    <s v="Yes"/>
    <s v="Yes"/>
    <s v="Yes"/>
    <x v="1"/>
    <s v="Yes"/>
    <x v="2"/>
    <n v="84.8"/>
    <n v="6046.1"/>
    <s v="No"/>
    <n v="0"/>
    <x v="3"/>
  </r>
  <r>
    <s v="5197-PYEPU"/>
    <x v="0"/>
    <x v="0"/>
    <s v="Yes"/>
    <s v="Yes"/>
    <n v="42"/>
    <s v="Yes"/>
    <s v="Yes"/>
    <x v="1"/>
    <s v="Yes"/>
    <s v="Yes"/>
    <s v="No"/>
    <s v="No"/>
    <s v="Yes"/>
    <s v="No"/>
    <x v="1"/>
    <s v="Yes"/>
    <x v="3"/>
    <n v="94.45"/>
    <n v="3923.8"/>
    <s v="No"/>
    <n v="0"/>
    <x v="1"/>
  </r>
  <r>
    <s v="2929-ERCFZ"/>
    <x v="0"/>
    <x v="0"/>
    <s v="Yes"/>
    <s v="Yes"/>
    <n v="8"/>
    <s v="Yes"/>
    <s v="No"/>
    <x v="1"/>
    <s v="No"/>
    <s v="No"/>
    <s v="Yes"/>
    <s v="No"/>
    <s v="Yes"/>
    <s v="Yes"/>
    <x v="0"/>
    <s v="Yes"/>
    <x v="0"/>
    <n v="94.2"/>
    <n v="777.3"/>
    <s v="Yes"/>
    <n v="1"/>
    <x v="0"/>
  </r>
  <r>
    <s v="7548-SEPYI"/>
    <x v="0"/>
    <x v="0"/>
    <s v="No"/>
    <s v="No"/>
    <n v="5"/>
    <s v="Yes"/>
    <s v="No"/>
    <x v="1"/>
    <s v="No"/>
    <s v="Yes"/>
    <s v="No"/>
    <s v="No"/>
    <s v="Yes"/>
    <s v="Yes"/>
    <x v="0"/>
    <s v="Yes"/>
    <x v="0"/>
    <n v="96.25"/>
    <n v="512.45000000000005"/>
    <s v="Yes"/>
    <n v="1"/>
    <x v="0"/>
  </r>
  <r>
    <s v="8835-VSDSE"/>
    <x v="0"/>
    <x v="0"/>
    <s v="Yes"/>
    <s v="No"/>
    <n v="2"/>
    <s v="Yes"/>
    <s v="No"/>
    <x v="1"/>
    <s v="No"/>
    <s v="No"/>
    <s v="No"/>
    <s v="No"/>
    <s v="No"/>
    <s v="No"/>
    <x v="0"/>
    <s v="Yes"/>
    <x v="0"/>
    <n v="70.7"/>
    <n v="141.44999999999999"/>
    <s v="Yes"/>
    <n v="1"/>
    <x v="0"/>
  </r>
  <r>
    <s v="6619-RPLQZ"/>
    <x v="0"/>
    <x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892.15"/>
    <s v="No"/>
    <n v="0"/>
    <x v="1"/>
  </r>
  <r>
    <s v="3275-RHRNE"/>
    <x v="1"/>
    <x v="0"/>
    <s v="Yes"/>
    <s v="Yes"/>
    <n v="28"/>
    <s v="No"/>
    <s v="No phone service"/>
    <x v="0"/>
    <s v="No"/>
    <s v="Yes"/>
    <s v="Yes"/>
    <s v="Yes"/>
    <s v="Yes"/>
    <s v="Yes"/>
    <x v="1"/>
    <s v="Yes"/>
    <x v="3"/>
    <n v="60"/>
    <n v="1682.05"/>
    <s v="No"/>
    <n v="0"/>
    <x v="1"/>
  </r>
  <r>
    <s v="3503-TYDAY"/>
    <x v="0"/>
    <x v="0"/>
    <s v="Yes"/>
    <s v="No"/>
    <n v="43"/>
    <s v="Yes"/>
    <s v="Yes"/>
    <x v="1"/>
    <s v="No"/>
    <s v="Yes"/>
    <s v="No"/>
    <s v="No"/>
    <s v="No"/>
    <s v="No"/>
    <x v="0"/>
    <s v="No"/>
    <x v="0"/>
    <n v="80.45"/>
    <n v="3398.9"/>
    <s v="No"/>
    <n v="0"/>
    <x v="1"/>
  </r>
  <r>
    <s v="6901-GOGZG"/>
    <x v="1"/>
    <x v="0"/>
    <s v="No"/>
    <s v="Yes"/>
    <n v="60"/>
    <s v="Yes"/>
    <s v="Yes"/>
    <x v="0"/>
    <s v="Yes"/>
    <s v="No"/>
    <s v="Yes"/>
    <s v="Yes"/>
    <s v="Yes"/>
    <s v="Yes"/>
    <x v="2"/>
    <s v="Yes"/>
    <x v="0"/>
    <n v="84.95"/>
    <n v="4984.8500000000004"/>
    <s v="No"/>
    <n v="0"/>
    <x v="3"/>
  </r>
  <r>
    <s v="1623-NLDOT"/>
    <x v="0"/>
    <x v="0"/>
    <s v="Yes"/>
    <s v="No"/>
    <n v="42"/>
    <s v="No"/>
    <s v="No phone service"/>
    <x v="0"/>
    <s v="No"/>
    <s v="Yes"/>
    <s v="No"/>
    <s v="Yes"/>
    <s v="No"/>
    <s v="No"/>
    <x v="1"/>
    <s v="No"/>
    <x v="1"/>
    <n v="33.549999999999997"/>
    <n v="1445.3"/>
    <s v="Yes"/>
    <n v="1"/>
    <x v="1"/>
  </r>
  <r>
    <s v="7021-XSNYE"/>
    <x v="1"/>
    <x v="0"/>
    <s v="Yes"/>
    <s v="Yes"/>
    <n v="7"/>
    <s v="No"/>
    <s v="No phone service"/>
    <x v="0"/>
    <s v="Yes"/>
    <s v="No"/>
    <s v="Yes"/>
    <s v="Yes"/>
    <s v="No"/>
    <s v="Yes"/>
    <x v="2"/>
    <s v="No"/>
    <x v="3"/>
    <n v="49.65"/>
    <n v="305.55"/>
    <s v="No"/>
    <n v="0"/>
    <x v="0"/>
  </r>
  <r>
    <s v="9621-OUPYD"/>
    <x v="0"/>
    <x v="0"/>
    <s v="Yes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507.9"/>
    <s v="No"/>
    <n v="0"/>
    <x v="1"/>
  </r>
  <r>
    <s v="9898-KZQDZ"/>
    <x v="0"/>
    <x v="1"/>
    <s v="Yes"/>
    <s v="Yes"/>
    <n v="40"/>
    <s v="Yes"/>
    <s v="Yes"/>
    <x v="1"/>
    <s v="No"/>
    <s v="No"/>
    <s v="No"/>
    <s v="No"/>
    <s v="Yes"/>
    <s v="Yes"/>
    <x v="0"/>
    <s v="Yes"/>
    <x v="3"/>
    <n v="94.55"/>
    <n v="3640.45"/>
    <s v="Yes"/>
    <n v="1"/>
    <x v="1"/>
  </r>
  <r>
    <s v="8982-NHAVY"/>
    <x v="1"/>
    <x v="0"/>
    <s v="No"/>
    <s v="No"/>
    <n v="27"/>
    <s v="Yes"/>
    <s v="Yes"/>
    <x v="1"/>
    <s v="No"/>
    <s v="No"/>
    <s v="Yes"/>
    <s v="No"/>
    <s v="Yes"/>
    <s v="Yes"/>
    <x v="1"/>
    <s v="Yes"/>
    <x v="2"/>
    <n v="100.5"/>
    <n v="2673.45"/>
    <s v="No"/>
    <n v="0"/>
    <x v="1"/>
  </r>
  <r>
    <s v="4307-KWMXE"/>
    <x v="1"/>
    <x v="0"/>
    <s v="No"/>
    <s v="No"/>
    <n v="10"/>
    <s v="No"/>
    <s v="No phone service"/>
    <x v="0"/>
    <s v="No"/>
    <s v="Yes"/>
    <s v="No"/>
    <s v="Yes"/>
    <s v="No"/>
    <s v="No"/>
    <x v="0"/>
    <s v="No"/>
    <x v="0"/>
    <n v="35.75"/>
    <n v="389.8"/>
    <s v="No"/>
    <n v="0"/>
    <x v="0"/>
  </r>
  <r>
    <s v="0141-YEAYS"/>
    <x v="0"/>
    <x v="1"/>
    <s v="No"/>
    <s v="No"/>
    <n v="27"/>
    <s v="Yes"/>
    <s v="Yes"/>
    <x v="1"/>
    <s v="No"/>
    <s v="Yes"/>
    <s v="Yes"/>
    <s v="No"/>
    <s v="No"/>
    <s v="No"/>
    <x v="0"/>
    <s v="Yes"/>
    <x v="2"/>
    <n v="86.45"/>
    <n v="2401.0500000000002"/>
    <s v="No"/>
    <n v="0"/>
    <x v="1"/>
  </r>
  <r>
    <s v="2450-ZKEED"/>
    <x v="0"/>
    <x v="0"/>
    <s v="No"/>
    <s v="No"/>
    <n v="11"/>
    <s v="Yes"/>
    <s v="No"/>
    <x v="0"/>
    <s v="No"/>
    <s v="No"/>
    <s v="Yes"/>
    <s v="Yes"/>
    <s v="No"/>
    <s v="No"/>
    <x v="1"/>
    <s v="No"/>
    <x v="2"/>
    <n v="53.8"/>
    <n v="651.54999999999995"/>
    <s v="No"/>
    <n v="0"/>
    <x v="0"/>
  </r>
  <r>
    <s v="3694-DELSO"/>
    <x v="1"/>
    <x v="0"/>
    <s v="Yes"/>
    <s v="Yes"/>
    <n v="4"/>
    <s v="No"/>
    <s v="No phone service"/>
    <x v="0"/>
    <s v="Yes"/>
    <s v="No"/>
    <s v="No"/>
    <s v="No"/>
    <s v="Yes"/>
    <s v="No"/>
    <x v="0"/>
    <s v="No"/>
    <x v="3"/>
    <n v="38.549999999999997"/>
    <n v="156.1"/>
    <s v="No"/>
    <n v="0"/>
    <x v="0"/>
  </r>
  <r>
    <s v="3893-JRNFS"/>
    <x v="1"/>
    <x v="0"/>
    <s v="No"/>
    <s v="No"/>
    <n v="68"/>
    <s v="No"/>
    <s v="No phone service"/>
    <x v="0"/>
    <s v="No"/>
    <s v="No"/>
    <s v="Yes"/>
    <s v="No"/>
    <s v="No"/>
    <s v="Yes"/>
    <x v="0"/>
    <s v="Yes"/>
    <x v="2"/>
    <n v="39.9"/>
    <n v="2796.35"/>
    <s v="No"/>
    <n v="0"/>
    <x v="3"/>
  </r>
  <r>
    <s v="9603-OAIHC"/>
    <x v="1"/>
    <x v="1"/>
    <s v="No"/>
    <s v="No"/>
    <n v="1"/>
    <s v="Yes"/>
    <s v="No"/>
    <x v="1"/>
    <s v="No"/>
    <s v="No"/>
    <s v="No"/>
    <s v="No"/>
    <s v="No"/>
    <s v="No"/>
    <x v="0"/>
    <s v="Yes"/>
    <x v="0"/>
    <n v="70.05"/>
    <n v="70.05"/>
    <s v="No"/>
    <n v="0"/>
    <x v="0"/>
  </r>
  <r>
    <s v="1133-KXCGE"/>
    <x v="0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7.05"/>
    <s v="No"/>
    <n v="0"/>
    <x v="2"/>
  </r>
  <r>
    <s v="5236-PERKL"/>
    <x v="0"/>
    <x v="0"/>
    <s v="No"/>
    <s v="No"/>
    <n v="57"/>
    <s v="Yes"/>
    <s v="Yes"/>
    <x v="1"/>
    <s v="Yes"/>
    <s v="Yes"/>
    <s v="Yes"/>
    <s v="No"/>
    <s v="Yes"/>
    <s v="Yes"/>
    <x v="2"/>
    <s v="Yes"/>
    <x v="2"/>
    <n v="112.95"/>
    <n v="6465"/>
    <s v="Yes"/>
    <n v="1"/>
    <x v="3"/>
  </r>
  <r>
    <s v="0142-GVYSN"/>
    <x v="1"/>
    <x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3"/>
    <n v="511.25"/>
    <s v="No"/>
    <n v="0"/>
    <x v="1"/>
  </r>
  <r>
    <s v="1049-FYSYG"/>
    <x v="0"/>
    <x v="0"/>
    <s v="Yes"/>
    <s v="No"/>
    <n v="17"/>
    <s v="No"/>
    <s v="No phone service"/>
    <x v="0"/>
    <s v="No"/>
    <s v="Yes"/>
    <s v="Yes"/>
    <s v="No"/>
    <s v="No"/>
    <s v="No"/>
    <x v="0"/>
    <s v="Yes"/>
    <x v="3"/>
    <n v="35.65"/>
    <n v="646.04999999999995"/>
    <s v="No"/>
    <n v="0"/>
    <x v="2"/>
  </r>
  <r>
    <s v="7854-FOKSF"/>
    <x v="1"/>
    <x v="0"/>
    <s v="No"/>
    <s v="No"/>
    <n v="1"/>
    <s v="No"/>
    <s v="No phone service"/>
    <x v="0"/>
    <s v="No"/>
    <s v="No"/>
    <s v="No"/>
    <s v="No"/>
    <s v="No"/>
    <s v="Yes"/>
    <x v="0"/>
    <s v="No"/>
    <x v="0"/>
    <n v="35.9"/>
    <n v="35.9"/>
    <s v="Yes"/>
    <n v="1"/>
    <x v="0"/>
  </r>
  <r>
    <s v="2519-FAKOD"/>
    <x v="1"/>
    <x v="0"/>
    <s v="No"/>
    <s v="Yes"/>
    <n v="38"/>
    <s v="Yes"/>
    <s v="Yes"/>
    <x v="1"/>
    <s v="No"/>
    <s v="No"/>
    <s v="Yes"/>
    <s v="No"/>
    <s v="Yes"/>
    <s v="Yes"/>
    <x v="0"/>
    <s v="Yes"/>
    <x v="2"/>
    <n v="99.25"/>
    <n v="3777.15"/>
    <s v="Yes"/>
    <n v="1"/>
    <x v="1"/>
  </r>
  <r>
    <s v="8406-LNMHF"/>
    <x v="1"/>
    <x v="1"/>
    <s v="Yes"/>
    <s v="No"/>
    <n v="59"/>
    <s v="Yes"/>
    <s v="No"/>
    <x v="1"/>
    <s v="Yes"/>
    <s v="Yes"/>
    <s v="Yes"/>
    <s v="No"/>
    <s v="No"/>
    <s v="No"/>
    <x v="1"/>
    <s v="Yes"/>
    <x v="3"/>
    <n v="82.95"/>
    <n v="4903.1499999999996"/>
    <s v="No"/>
    <n v="0"/>
    <x v="3"/>
  </r>
  <r>
    <s v="1821-BUCWY"/>
    <x v="1"/>
    <x v="0"/>
    <s v="No"/>
    <s v="No"/>
    <n v="30"/>
    <s v="Yes"/>
    <s v="No"/>
    <x v="0"/>
    <s v="Yes"/>
    <s v="No"/>
    <s v="Yes"/>
    <s v="No"/>
    <s v="No"/>
    <s v="No"/>
    <x v="2"/>
    <s v="Yes"/>
    <x v="1"/>
    <n v="55.65"/>
    <n v="1653.85"/>
    <s v="No"/>
    <n v="0"/>
    <x v="1"/>
  </r>
  <r>
    <s v="8263-JQAIK"/>
    <x v="1"/>
    <x v="1"/>
    <s v="No"/>
    <s v="No"/>
    <n v="2"/>
    <s v="No"/>
    <s v="No phone service"/>
    <x v="0"/>
    <s v="No"/>
    <s v="No"/>
    <s v="No"/>
    <s v="No"/>
    <s v="No"/>
    <s v="No"/>
    <x v="0"/>
    <s v="Yes"/>
    <x v="1"/>
    <n v="24.45"/>
    <n v="47.5"/>
    <s v="Yes"/>
    <n v="1"/>
    <x v="0"/>
  </r>
  <r>
    <s v="0023-UYUPN"/>
    <x v="0"/>
    <x v="1"/>
    <s v="Yes"/>
    <s v="No"/>
    <n v="5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"/>
    <n v="1306.3"/>
    <s v="No"/>
    <n v="0"/>
    <x v="3"/>
  </r>
  <r>
    <s v="8314-DPQHL"/>
    <x v="1"/>
    <x v="0"/>
    <s v="No"/>
    <s v="No"/>
    <n v="9"/>
    <s v="No"/>
    <s v="No phone service"/>
    <x v="0"/>
    <s v="Yes"/>
    <s v="No"/>
    <s v="Yes"/>
    <s v="Yes"/>
    <s v="No"/>
    <s v="Yes"/>
    <x v="1"/>
    <s v="No"/>
    <x v="1"/>
    <n v="50.8"/>
    <n v="463.6"/>
    <s v="No"/>
    <n v="0"/>
    <x v="0"/>
  </r>
  <r>
    <s v="1465-WCZVT"/>
    <x v="0"/>
    <x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60.65"/>
    <s v="No"/>
    <n v="0"/>
    <x v="0"/>
  </r>
  <r>
    <s v="9481-SFCQY"/>
    <x v="0"/>
    <x v="0"/>
    <s v="No"/>
    <s v="Yes"/>
    <n v="14"/>
    <s v="Yes"/>
    <s v="No"/>
    <x v="0"/>
    <s v="No"/>
    <s v="No"/>
    <s v="Yes"/>
    <s v="No"/>
    <s v="Yes"/>
    <s v="No"/>
    <x v="0"/>
    <s v="Yes"/>
    <x v="3"/>
    <n v="59.8"/>
    <n v="824.85"/>
    <s v="No"/>
    <n v="0"/>
    <x v="2"/>
  </r>
  <r>
    <s v="6360-SVNWV"/>
    <x v="0"/>
    <x v="1"/>
    <s v="No"/>
    <s v="No"/>
    <n v="31"/>
    <s v="Yes"/>
    <s v="No"/>
    <x v="1"/>
    <s v="Yes"/>
    <s v="No"/>
    <s v="No"/>
    <s v="No"/>
    <s v="No"/>
    <s v="No"/>
    <x v="0"/>
    <s v="Yes"/>
    <x v="3"/>
    <n v="73.55"/>
    <n v="2094.65"/>
    <s v="No"/>
    <n v="0"/>
    <x v="1"/>
  </r>
  <r>
    <s v="0567-GGCAC"/>
    <x v="0"/>
    <x v="0"/>
    <s v="No"/>
    <s v="No"/>
    <n v="7"/>
    <s v="Yes"/>
    <s v="No"/>
    <x v="0"/>
    <s v="Yes"/>
    <s v="Yes"/>
    <s v="Yes"/>
    <s v="No"/>
    <s v="No"/>
    <s v="No"/>
    <x v="0"/>
    <s v="No"/>
    <x v="0"/>
    <n v="61.4"/>
    <n v="438.9"/>
    <s v="No"/>
    <n v="0"/>
    <x v="0"/>
  </r>
  <r>
    <s v="7089-IVVAZ"/>
    <x v="0"/>
    <x v="0"/>
    <s v="No"/>
    <s v="No"/>
    <n v="8"/>
    <s v="Yes"/>
    <s v="Yes"/>
    <x v="1"/>
    <s v="Yes"/>
    <s v="No"/>
    <s v="No"/>
    <s v="Yes"/>
    <s v="Yes"/>
    <s v="Yes"/>
    <x v="0"/>
    <s v="Yes"/>
    <x v="2"/>
    <n v="103.35"/>
    <n v="847.3"/>
    <s v="Yes"/>
    <n v="1"/>
    <x v="0"/>
  </r>
  <r>
    <s v="8884-MRNSU"/>
    <x v="1"/>
    <x v="0"/>
    <s v="Yes"/>
    <s v="Yes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9.75"/>
    <s v="No"/>
    <n v="0"/>
    <x v="2"/>
  </r>
  <r>
    <s v="2171-UDMFD"/>
    <x v="1"/>
    <x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45"/>
    <n v="674.55"/>
    <s v="No"/>
    <n v="0"/>
    <x v="1"/>
  </r>
  <r>
    <s v="9050-IKDZA"/>
    <x v="0"/>
    <x v="1"/>
    <s v="No"/>
    <s v="No"/>
    <n v="2"/>
    <s v="Yes"/>
    <s v="No"/>
    <x v="1"/>
    <s v="No"/>
    <s v="No"/>
    <s v="No"/>
    <s v="No"/>
    <s v="Yes"/>
    <s v="No"/>
    <x v="0"/>
    <s v="No"/>
    <x v="1"/>
    <n v="81.5"/>
    <n v="162.55000000000001"/>
    <s v="No"/>
    <n v="0"/>
    <x v="0"/>
  </r>
  <r>
    <s v="2205-YMZZJ"/>
    <x v="1"/>
    <x v="1"/>
    <s v="No"/>
    <s v="No"/>
    <n v="7"/>
    <s v="Yes"/>
    <s v="Yes"/>
    <x v="1"/>
    <s v="No"/>
    <s v="No"/>
    <s v="No"/>
    <s v="No"/>
    <s v="Yes"/>
    <s v="No"/>
    <x v="0"/>
    <s v="Yes"/>
    <x v="0"/>
    <n v="84.8"/>
    <n v="546.95000000000005"/>
    <s v="Yes"/>
    <n v="1"/>
    <x v="0"/>
  </r>
  <r>
    <s v="9802-CAQUT"/>
    <x v="0"/>
    <x v="0"/>
    <s v="Yes"/>
    <s v="Yes"/>
    <n v="72"/>
    <s v="Yes"/>
    <s v="Yes"/>
    <x v="1"/>
    <s v="Yes"/>
    <s v="Yes"/>
    <s v="Yes"/>
    <s v="No"/>
    <s v="Yes"/>
    <s v="Yes"/>
    <x v="2"/>
    <s v="No"/>
    <x v="3"/>
    <n v="109.55"/>
    <n v="7887.25"/>
    <s v="No"/>
    <n v="0"/>
    <x v="3"/>
  </r>
  <r>
    <s v="1254-IZEYF"/>
    <x v="0"/>
    <x v="1"/>
    <s v="No"/>
    <s v="No"/>
    <n v="31"/>
    <s v="Yes"/>
    <s v="Yes"/>
    <x v="1"/>
    <s v="No"/>
    <s v="Yes"/>
    <s v="No"/>
    <s v="No"/>
    <s v="Yes"/>
    <s v="Yes"/>
    <x v="0"/>
    <s v="Yes"/>
    <x v="0"/>
    <n v="99.95"/>
    <n v="3186.65"/>
    <s v="Yes"/>
    <n v="1"/>
    <x v="1"/>
  </r>
  <r>
    <s v="0187-WZNAB"/>
    <x v="0"/>
    <x v="0"/>
    <s v="Yes"/>
    <s v="Yes"/>
    <n v="27"/>
    <s v="Yes"/>
    <s v="No"/>
    <x v="1"/>
    <s v="Yes"/>
    <s v="No"/>
    <s v="No"/>
    <s v="No"/>
    <s v="No"/>
    <s v="No"/>
    <x v="0"/>
    <s v="No"/>
    <x v="1"/>
    <n v="74.400000000000006"/>
    <n v="1972.35"/>
    <s v="No"/>
    <n v="0"/>
    <x v="1"/>
  </r>
  <r>
    <s v="9492-TOKRI"/>
    <x v="0"/>
    <x v="0"/>
    <s v="No"/>
    <s v="No"/>
    <n v="18"/>
    <s v="Yes"/>
    <s v="Yes"/>
    <x v="1"/>
    <s v="No"/>
    <s v="Yes"/>
    <s v="No"/>
    <s v="No"/>
    <s v="Yes"/>
    <s v="No"/>
    <x v="0"/>
    <s v="Yes"/>
    <x v="3"/>
    <n v="90"/>
    <n v="1527.35"/>
    <s v="Yes"/>
    <n v="1"/>
    <x v="2"/>
  </r>
  <r>
    <s v="1475-VWVDO"/>
    <x v="1"/>
    <x v="0"/>
    <s v="No"/>
    <s v="No"/>
    <n v="7"/>
    <s v="Yes"/>
    <s v="No"/>
    <x v="1"/>
    <s v="No"/>
    <s v="No"/>
    <s v="Yes"/>
    <s v="No"/>
    <s v="No"/>
    <s v="No"/>
    <x v="0"/>
    <s v="Yes"/>
    <x v="0"/>
    <n v="74.900000000000006"/>
    <n v="490.55"/>
    <s v="No"/>
    <n v="0"/>
    <x v="0"/>
  </r>
  <r>
    <s v="9221-OTIVJ"/>
    <x v="0"/>
    <x v="1"/>
    <s v="No"/>
    <s v="No"/>
    <n v="14"/>
    <s v="Yes"/>
    <s v="Yes"/>
    <x v="1"/>
    <s v="No"/>
    <s v="Yes"/>
    <s v="Yes"/>
    <s v="No"/>
    <s v="Yes"/>
    <s v="Yes"/>
    <x v="0"/>
    <s v="Yes"/>
    <x v="0"/>
    <n v="104.85"/>
    <n v="1531.4"/>
    <s v="Yes"/>
    <n v="1"/>
    <x v="2"/>
  </r>
  <r>
    <s v="1357-MVDOZ"/>
    <x v="1"/>
    <x v="0"/>
    <s v="Yes"/>
    <s v="Yes"/>
    <n v="11"/>
    <s v="Yes"/>
    <s v="No"/>
    <x v="0"/>
    <s v="No"/>
    <s v="No"/>
    <s v="Yes"/>
    <s v="No"/>
    <s v="Yes"/>
    <s v="No"/>
    <x v="0"/>
    <s v="Yes"/>
    <x v="2"/>
    <n v="59.65"/>
    <n v="683.25"/>
    <s v="No"/>
    <n v="0"/>
    <x v="0"/>
  </r>
  <r>
    <s v="7602-MVRMB"/>
    <x v="0"/>
    <x v="0"/>
    <s v="Yes"/>
    <s v="Yes"/>
    <n v="72"/>
    <s v="Yes"/>
    <s v="Yes"/>
    <x v="1"/>
    <s v="Yes"/>
    <s v="No"/>
    <s v="Yes"/>
    <s v="Yes"/>
    <s v="Yes"/>
    <s v="Yes"/>
    <x v="2"/>
    <s v="Yes"/>
    <x v="2"/>
    <n v="110.45"/>
    <n v="8058.85"/>
    <s v="No"/>
    <n v="0"/>
    <x v="3"/>
  </r>
  <r>
    <s v="3325-FUYCG"/>
    <x v="1"/>
    <x v="0"/>
    <s v="Yes"/>
    <s v="Yes"/>
    <n v="28"/>
    <s v="Yes"/>
    <s v="Yes"/>
    <x v="1"/>
    <s v="Yes"/>
    <s v="Yes"/>
    <s v="No"/>
    <s v="No"/>
    <s v="Yes"/>
    <s v="Yes"/>
    <x v="1"/>
    <s v="No"/>
    <x v="0"/>
    <n v="106.1"/>
    <n v="2847.4"/>
    <s v="Yes"/>
    <n v="1"/>
    <x v="1"/>
  </r>
  <r>
    <s v="5908-QMGOE"/>
    <x v="1"/>
    <x v="1"/>
    <s v="No"/>
    <s v="No"/>
    <n v="15"/>
    <s v="Yes"/>
    <s v="Yes"/>
    <x v="1"/>
    <s v="No"/>
    <s v="No"/>
    <s v="No"/>
    <s v="No"/>
    <s v="No"/>
    <s v="No"/>
    <x v="0"/>
    <s v="Yes"/>
    <x v="3"/>
    <n v="74.2"/>
    <n v="1133.9000000000001"/>
    <s v="Yes"/>
    <n v="1"/>
    <x v="2"/>
  </r>
  <r>
    <s v="1197-BVMVG"/>
    <x v="0"/>
    <x v="1"/>
    <s v="No"/>
    <s v="No"/>
    <n v="4"/>
    <s v="Yes"/>
    <s v="Yes"/>
    <x v="1"/>
    <s v="No"/>
    <s v="No"/>
    <s v="No"/>
    <s v="No"/>
    <s v="No"/>
    <s v="No"/>
    <x v="0"/>
    <s v="Yes"/>
    <x v="0"/>
    <n v="74.45"/>
    <n v="294.45"/>
    <s v="No"/>
    <n v="0"/>
    <x v="0"/>
  </r>
  <r>
    <s v="5406-KGRMX"/>
    <x v="0"/>
    <x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5"/>
    <n v="1719.15"/>
    <s v="No"/>
    <n v="0"/>
    <x v="3"/>
  </r>
  <r>
    <s v="8481-YYXWG"/>
    <x v="0"/>
    <x v="0"/>
    <s v="No"/>
    <s v="No"/>
    <n v="5"/>
    <s v="Yes"/>
    <s v="No"/>
    <x v="1"/>
    <s v="No"/>
    <s v="Yes"/>
    <s v="No"/>
    <s v="Yes"/>
    <s v="No"/>
    <s v="Yes"/>
    <x v="0"/>
    <s v="Yes"/>
    <x v="0"/>
    <n v="89.35"/>
    <n v="461.7"/>
    <s v="Yes"/>
    <n v="1"/>
    <x v="0"/>
  </r>
  <r>
    <s v="5968-HYJRZ"/>
    <x v="1"/>
    <x v="0"/>
    <s v="Yes"/>
    <s v="Yes"/>
    <n v="4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160.45"/>
    <s v="No"/>
    <n v="0"/>
    <x v="1"/>
  </r>
  <r>
    <s v="5198-EFNBM"/>
    <x v="1"/>
    <x v="1"/>
    <s v="Yes"/>
    <s v="No"/>
    <n v="57"/>
    <s v="Yes"/>
    <s v="No"/>
    <x v="1"/>
    <s v="No"/>
    <s v="Yes"/>
    <s v="Yes"/>
    <s v="No"/>
    <s v="Yes"/>
    <s v="No"/>
    <x v="1"/>
    <s v="Yes"/>
    <x v="0"/>
    <n v="90.65"/>
    <n v="5199.8"/>
    <s v="No"/>
    <n v="0"/>
    <x v="3"/>
  </r>
  <r>
    <s v="7516-GMHUV"/>
    <x v="1"/>
    <x v="1"/>
    <s v="Yes"/>
    <s v="No"/>
    <n v="50"/>
    <s v="Yes"/>
    <s v="Yes"/>
    <x v="1"/>
    <s v="Yes"/>
    <s v="No"/>
    <s v="Yes"/>
    <s v="No"/>
    <s v="Yes"/>
    <s v="Yes"/>
    <x v="2"/>
    <s v="Yes"/>
    <x v="3"/>
    <n v="105.05"/>
    <n v="5163.3"/>
    <s v="No"/>
    <n v="0"/>
    <x v="3"/>
  </r>
  <r>
    <s v="7140-ADSMJ"/>
    <x v="1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162.30000000000001"/>
    <s v="No"/>
    <n v="0"/>
    <x v="0"/>
  </r>
  <r>
    <s v="2230-XTUWL"/>
    <x v="0"/>
    <x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883.35"/>
    <s v="No"/>
    <n v="0"/>
    <x v="1"/>
  </r>
  <r>
    <s v="7706-YLMQA"/>
    <x v="0"/>
    <x v="0"/>
    <s v="No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n v="1341.5"/>
    <s v="No"/>
    <n v="0"/>
    <x v="3"/>
  </r>
  <r>
    <s v="2585-KTFRE"/>
    <x v="1"/>
    <x v="0"/>
    <s v="No"/>
    <s v="Yes"/>
    <n v="1"/>
    <s v="Yes"/>
    <s v="No"/>
    <x v="0"/>
    <s v="Yes"/>
    <s v="Yes"/>
    <s v="No"/>
    <s v="Yes"/>
    <s v="No"/>
    <s v="Yes"/>
    <x v="0"/>
    <s v="Yes"/>
    <x v="2"/>
    <n v="70.45"/>
    <n v="70.45"/>
    <s v="No"/>
    <n v="0"/>
    <x v="0"/>
  </r>
  <r>
    <s v="7994-UYIVZ"/>
    <x v="1"/>
    <x v="0"/>
    <s v="Yes"/>
    <s v="No"/>
    <n v="8"/>
    <s v="Yes"/>
    <s v="Yes"/>
    <x v="1"/>
    <s v="No"/>
    <s v="No"/>
    <s v="No"/>
    <s v="No"/>
    <s v="No"/>
    <s v="Yes"/>
    <x v="0"/>
    <s v="Yes"/>
    <x v="2"/>
    <n v="85.65"/>
    <n v="659.45"/>
    <s v="No"/>
    <n v="0"/>
    <x v="0"/>
  </r>
  <r>
    <s v="2609-IAICY"/>
    <x v="0"/>
    <x v="0"/>
    <s v="No"/>
    <s v="No"/>
    <n v="1"/>
    <s v="Yes"/>
    <s v="Yes"/>
    <x v="1"/>
    <s v="No"/>
    <s v="No"/>
    <s v="No"/>
    <s v="No"/>
    <s v="No"/>
    <s v="No"/>
    <x v="0"/>
    <s v="Yes"/>
    <x v="0"/>
    <n v="77.150000000000006"/>
    <n v="77.150000000000006"/>
    <s v="Yes"/>
    <n v="1"/>
    <x v="0"/>
  </r>
  <r>
    <s v="1740-CSDJP"/>
    <x v="1"/>
    <x v="0"/>
    <s v="No"/>
    <s v="No"/>
    <n v="1"/>
    <s v="No"/>
    <s v="No phone service"/>
    <x v="0"/>
    <s v="No"/>
    <s v="No"/>
    <s v="No"/>
    <s v="No"/>
    <s v="No"/>
    <s v="Yes"/>
    <x v="0"/>
    <s v="Yes"/>
    <x v="2"/>
    <n v="35.25"/>
    <n v="35.25"/>
    <s v="Yes"/>
    <n v="1"/>
    <x v="0"/>
  </r>
  <r>
    <s v="7717-BICXI"/>
    <x v="1"/>
    <x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205.05"/>
    <s v="No"/>
    <n v="0"/>
    <x v="3"/>
  </r>
  <r>
    <s v="6559-RAKOZ"/>
    <x v="1"/>
    <x v="0"/>
    <s v="Yes"/>
    <s v="Yes"/>
    <n v="49"/>
    <s v="Yes"/>
    <s v="Yes"/>
    <x v="1"/>
    <s v="No"/>
    <s v="No"/>
    <s v="No"/>
    <s v="Yes"/>
    <s v="Yes"/>
    <s v="Yes"/>
    <x v="1"/>
    <s v="Yes"/>
    <x v="0"/>
    <n v="97.95"/>
    <n v="4917.8999999999996"/>
    <s v="No"/>
    <n v="0"/>
    <x v="3"/>
  </r>
  <r>
    <s v="2636-OHFMN"/>
    <x v="1"/>
    <x v="0"/>
    <s v="Yes"/>
    <s v="No"/>
    <n v="4"/>
    <s v="No"/>
    <s v="No phone service"/>
    <x v="0"/>
    <s v="No"/>
    <s v="Yes"/>
    <s v="No"/>
    <s v="No"/>
    <s v="Yes"/>
    <s v="Yes"/>
    <x v="0"/>
    <s v="Yes"/>
    <x v="0"/>
    <n v="48.55"/>
    <n v="201"/>
    <s v="Yes"/>
    <n v="1"/>
    <x v="0"/>
  </r>
  <r>
    <s v="4716-MRVEN"/>
    <x v="0"/>
    <x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599.29999999999995"/>
    <s v="No"/>
    <n v="0"/>
    <x v="1"/>
  </r>
  <r>
    <s v="2143-LJULT"/>
    <x v="0"/>
    <x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25"/>
    <n v="1733.15"/>
    <s v="No"/>
    <n v="0"/>
    <x v="3"/>
  </r>
  <r>
    <s v="1323-OOEPC"/>
    <x v="0"/>
    <x v="0"/>
    <s v="Yes"/>
    <s v="No"/>
    <n v="53"/>
    <s v="Yes"/>
    <s v="Yes"/>
    <x v="1"/>
    <s v="No"/>
    <s v="Yes"/>
    <s v="No"/>
    <s v="No"/>
    <s v="Yes"/>
    <s v="Yes"/>
    <x v="0"/>
    <s v="Yes"/>
    <x v="3"/>
    <n v="98.4"/>
    <n v="5149.5"/>
    <s v="Yes"/>
    <n v="1"/>
    <x v="3"/>
  </r>
  <r>
    <s v="3200-MNQTF"/>
    <x v="1"/>
    <x v="0"/>
    <s v="Yes"/>
    <s v="No"/>
    <n v="67"/>
    <s v="Yes"/>
    <s v="Yes"/>
    <x v="0"/>
    <s v="Yes"/>
    <s v="Yes"/>
    <s v="Yes"/>
    <s v="Yes"/>
    <s v="No"/>
    <s v="No"/>
    <x v="2"/>
    <s v="No"/>
    <x v="3"/>
    <n v="70.900000000000006"/>
    <n v="4677.1000000000004"/>
    <s v="No"/>
    <n v="0"/>
    <x v="3"/>
  </r>
  <r>
    <s v="6164-HXUGH"/>
    <x v="0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19.3"/>
    <s v="No"/>
    <n v="0"/>
    <x v="0"/>
  </r>
  <r>
    <s v="5630-IXDXV"/>
    <x v="0"/>
    <x v="0"/>
    <s v="No"/>
    <s v="No"/>
    <n v="47"/>
    <s v="Yes"/>
    <s v="Yes"/>
    <x v="1"/>
    <s v="No"/>
    <s v="Yes"/>
    <s v="Yes"/>
    <s v="No"/>
    <s v="Yes"/>
    <s v="Yes"/>
    <x v="0"/>
    <s v="Yes"/>
    <x v="0"/>
    <n v="106.35"/>
    <n v="4849.1000000000004"/>
    <s v="No"/>
    <n v="0"/>
    <x v="1"/>
  </r>
  <r>
    <s v="0320-DWVTU"/>
    <x v="0"/>
    <x v="0"/>
    <s v="No"/>
    <s v="No"/>
    <n v="53"/>
    <s v="Yes"/>
    <s v="No"/>
    <x v="1"/>
    <s v="Yes"/>
    <s v="Yes"/>
    <s v="Yes"/>
    <s v="Yes"/>
    <s v="No"/>
    <s v="Yes"/>
    <x v="2"/>
    <s v="No"/>
    <x v="1"/>
    <n v="99.5"/>
    <n v="5424.25"/>
    <s v="No"/>
    <n v="0"/>
    <x v="3"/>
  </r>
  <r>
    <s v="9135-MGVPY"/>
    <x v="1"/>
    <x v="0"/>
    <s v="Yes"/>
    <s v="No"/>
    <n v="69"/>
    <s v="Yes"/>
    <s v="No"/>
    <x v="0"/>
    <s v="Yes"/>
    <s v="Yes"/>
    <s v="Yes"/>
    <s v="Yes"/>
    <s v="Yes"/>
    <s v="Yes"/>
    <x v="2"/>
    <s v="Yes"/>
    <x v="1"/>
    <n v="84.7"/>
    <n v="5878.9"/>
    <s v="No"/>
    <n v="0"/>
    <x v="3"/>
  </r>
  <r>
    <s v="1212-GLHMD"/>
    <x v="1"/>
    <x v="0"/>
    <s v="No"/>
    <s v="No"/>
    <n v="3"/>
    <s v="Yes"/>
    <s v="No"/>
    <x v="1"/>
    <s v="Yes"/>
    <s v="No"/>
    <s v="No"/>
    <s v="No"/>
    <s v="No"/>
    <s v="Yes"/>
    <x v="0"/>
    <s v="Yes"/>
    <x v="1"/>
    <n v="86.05"/>
    <n v="244.85"/>
    <s v="No"/>
    <n v="0"/>
    <x v="0"/>
  </r>
  <r>
    <s v="7878-JGDKK"/>
    <x v="1"/>
    <x v="0"/>
    <s v="No"/>
    <s v="No"/>
    <n v="4"/>
    <s v="Yes"/>
    <s v="No"/>
    <x v="0"/>
    <s v="No"/>
    <s v="No"/>
    <s v="No"/>
    <s v="No"/>
    <s v="No"/>
    <s v="No"/>
    <x v="0"/>
    <s v="No"/>
    <x v="1"/>
    <n v="44.55"/>
    <n v="220.75"/>
    <s v="No"/>
    <n v="0"/>
    <x v="0"/>
  </r>
  <r>
    <s v="1088-AUUZZ"/>
    <x v="1"/>
    <x v="0"/>
    <s v="Yes"/>
    <s v="Yes"/>
    <n v="56"/>
    <s v="Yes"/>
    <s v="Yes"/>
    <x v="0"/>
    <s v="Yes"/>
    <s v="Yes"/>
    <s v="No"/>
    <s v="Yes"/>
    <s v="No"/>
    <s v="Yes"/>
    <x v="2"/>
    <s v="Yes"/>
    <x v="3"/>
    <n v="75.849999999999994"/>
    <n v="4261.2"/>
    <s v="No"/>
    <n v="0"/>
    <x v="3"/>
  </r>
  <r>
    <s v="0397-GZBBC"/>
    <x v="1"/>
    <x v="1"/>
    <s v="Yes"/>
    <s v="No"/>
    <n v="59"/>
    <s v="Yes"/>
    <s v="Yes"/>
    <x v="1"/>
    <s v="No"/>
    <s v="No"/>
    <s v="No"/>
    <s v="No"/>
    <s v="Yes"/>
    <s v="Yes"/>
    <x v="0"/>
    <s v="Yes"/>
    <x v="2"/>
    <n v="93.85"/>
    <n v="5574.75"/>
    <s v="Yes"/>
    <n v="1"/>
    <x v="3"/>
  </r>
  <r>
    <s v="6614-YWYSC"/>
    <x v="1"/>
    <x v="1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501.75"/>
    <s v="No"/>
    <n v="0"/>
    <x v="3"/>
  </r>
  <r>
    <s v="9588-OZDMQ"/>
    <x v="0"/>
    <x v="0"/>
    <s v="Yes"/>
    <s v="No"/>
    <n v="2"/>
    <s v="Yes"/>
    <s v="No"/>
    <x v="0"/>
    <s v="No"/>
    <s v="No"/>
    <s v="No"/>
    <s v="No"/>
    <s v="No"/>
    <s v="No"/>
    <x v="0"/>
    <s v="Yes"/>
    <x v="0"/>
    <n v="45"/>
    <n v="89.75"/>
    <s v="No"/>
    <n v="0"/>
    <x v="0"/>
  </r>
  <r>
    <s v="7641-EUYET"/>
    <x v="1"/>
    <x v="1"/>
    <s v="Yes"/>
    <s v="Yes"/>
    <n v="46"/>
    <s v="Yes"/>
    <s v="Yes"/>
    <x v="1"/>
    <s v="Yes"/>
    <s v="Yes"/>
    <s v="Yes"/>
    <s v="No"/>
    <s v="Yes"/>
    <s v="No"/>
    <x v="0"/>
    <s v="Yes"/>
    <x v="0"/>
    <n v="100.7"/>
    <n v="4541.2"/>
    <s v="Yes"/>
    <n v="1"/>
    <x v="1"/>
  </r>
  <r>
    <s v="6476-EPYZR"/>
    <x v="1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55.5"/>
    <s v="No"/>
    <n v="0"/>
    <x v="0"/>
  </r>
  <r>
    <s v="9921-ZVRHG"/>
    <x v="0"/>
    <x v="0"/>
    <s v="No"/>
    <s v="No"/>
    <n v="14"/>
    <s v="Yes"/>
    <s v="Yes"/>
    <x v="1"/>
    <s v="No"/>
    <s v="No"/>
    <s v="Yes"/>
    <s v="No"/>
    <s v="No"/>
    <s v="No"/>
    <x v="0"/>
    <s v="Yes"/>
    <x v="0"/>
    <n v="80.45"/>
    <n v="1072"/>
    <s v="Yes"/>
    <n v="1"/>
    <x v="2"/>
  </r>
  <r>
    <s v="1174-FGIFN"/>
    <x v="0"/>
    <x v="0"/>
    <s v="Yes"/>
    <s v="Yes"/>
    <n v="28"/>
    <s v="Yes"/>
    <s v="Yes"/>
    <x v="1"/>
    <s v="No"/>
    <s v="No"/>
    <s v="No"/>
    <s v="Yes"/>
    <s v="No"/>
    <s v="Yes"/>
    <x v="1"/>
    <s v="Yes"/>
    <x v="0"/>
    <n v="90.45"/>
    <n v="2509.25"/>
    <s v="No"/>
    <n v="0"/>
    <x v="1"/>
  </r>
  <r>
    <s v="6620-HVDUJ"/>
    <x v="1"/>
    <x v="0"/>
    <s v="No"/>
    <s v="No"/>
    <n v="24"/>
    <s v="Yes"/>
    <s v="No"/>
    <x v="0"/>
    <s v="Yes"/>
    <s v="Yes"/>
    <s v="No"/>
    <s v="Yes"/>
    <s v="No"/>
    <s v="No"/>
    <x v="0"/>
    <s v="No"/>
    <x v="2"/>
    <n v="60.45"/>
    <n v="1440.75"/>
    <s v="No"/>
    <n v="0"/>
    <x v="2"/>
  </r>
  <r>
    <s v="4701-MLJPN"/>
    <x v="1"/>
    <x v="0"/>
    <s v="No"/>
    <s v="No"/>
    <n v="31"/>
    <s v="Yes"/>
    <s v="No"/>
    <x v="0"/>
    <s v="No"/>
    <s v="No"/>
    <s v="Yes"/>
    <s v="Yes"/>
    <s v="No"/>
    <s v="No"/>
    <x v="0"/>
    <s v="Yes"/>
    <x v="0"/>
    <n v="55.25"/>
    <n v="1715.65"/>
    <s v="Yes"/>
    <n v="1"/>
    <x v="1"/>
  </r>
  <r>
    <s v="1032-MAELW"/>
    <x v="0"/>
    <x v="0"/>
    <s v="Yes"/>
    <s v="Yes"/>
    <n v="68"/>
    <s v="Yes"/>
    <s v="Yes"/>
    <x v="0"/>
    <s v="Yes"/>
    <s v="Yes"/>
    <s v="Yes"/>
    <s v="Yes"/>
    <s v="No"/>
    <s v="Yes"/>
    <x v="1"/>
    <s v="Yes"/>
    <x v="0"/>
    <n v="78.45"/>
    <n v="5333.35"/>
    <s v="No"/>
    <n v="0"/>
    <x v="3"/>
  </r>
  <r>
    <s v="7641-TQFHN"/>
    <x v="1"/>
    <x v="0"/>
    <s v="No"/>
    <s v="Yes"/>
    <n v="39"/>
    <s v="Yes"/>
    <s v="Yes"/>
    <x v="1"/>
    <s v="No"/>
    <s v="No"/>
    <s v="No"/>
    <s v="Yes"/>
    <s v="Yes"/>
    <s v="Yes"/>
    <x v="2"/>
    <s v="No"/>
    <x v="1"/>
    <n v="100.55"/>
    <n v="3895.35"/>
    <s v="No"/>
    <n v="0"/>
    <x v="1"/>
  </r>
  <r>
    <s v="1552-TKMXS"/>
    <x v="0"/>
    <x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869.9"/>
    <s v="No"/>
    <n v="0"/>
    <x v="1"/>
  </r>
  <r>
    <s v="9206-GVPEQ"/>
    <x v="1"/>
    <x v="0"/>
    <s v="Yes"/>
    <s v="No"/>
    <n v="13"/>
    <s v="No"/>
    <s v="No phone service"/>
    <x v="0"/>
    <s v="Yes"/>
    <s v="No"/>
    <s v="No"/>
    <s v="Yes"/>
    <s v="Yes"/>
    <s v="Yes"/>
    <x v="0"/>
    <s v="Yes"/>
    <x v="0"/>
    <n v="54.45"/>
    <n v="706.85"/>
    <s v="Yes"/>
    <n v="1"/>
    <x v="2"/>
  </r>
  <r>
    <s v="8622-ZLFKO"/>
    <x v="0"/>
    <x v="0"/>
    <s v="Yes"/>
    <s v="No"/>
    <n v="6"/>
    <s v="Yes"/>
    <s v="Yes"/>
    <x v="1"/>
    <s v="No"/>
    <s v="Yes"/>
    <s v="No"/>
    <s v="No"/>
    <s v="No"/>
    <s v="Yes"/>
    <x v="0"/>
    <s v="Yes"/>
    <x v="0"/>
    <n v="90.75"/>
    <n v="512.25"/>
    <s v="No"/>
    <n v="0"/>
    <x v="0"/>
  </r>
  <r>
    <s v="1596-BBVTG"/>
    <x v="1"/>
    <x v="0"/>
    <s v="No"/>
    <s v="No"/>
    <n v="35"/>
    <s v="Yes"/>
    <s v="Yes"/>
    <x v="1"/>
    <s v="No"/>
    <s v="No"/>
    <s v="No"/>
    <s v="No"/>
    <s v="No"/>
    <s v="No"/>
    <x v="0"/>
    <s v="No"/>
    <x v="3"/>
    <n v="75.349999999999994"/>
    <n v="2636.05"/>
    <s v="Yes"/>
    <n v="1"/>
    <x v="1"/>
  </r>
  <r>
    <s v="6188-UXBBR"/>
    <x v="0"/>
    <x v="0"/>
    <s v="Yes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25"/>
    <n v="814.75"/>
    <s v="No"/>
    <n v="0"/>
    <x v="1"/>
  </r>
  <r>
    <s v="2333-KWEWW"/>
    <x v="1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388.6"/>
    <s v="No"/>
    <n v="0"/>
    <x v="2"/>
  </r>
  <r>
    <s v="5702-SKUOB"/>
    <x v="0"/>
    <x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93.45"/>
    <s v="No"/>
    <n v="0"/>
    <x v="0"/>
  </r>
  <r>
    <s v="1134-YWTYF"/>
    <x v="1"/>
    <x v="0"/>
    <s v="Yes"/>
    <s v="No"/>
    <n v="27"/>
    <s v="Yes"/>
    <s v="No"/>
    <x v="0"/>
    <s v="No"/>
    <s v="Yes"/>
    <s v="No"/>
    <s v="Yes"/>
    <s v="No"/>
    <s v="No"/>
    <x v="0"/>
    <s v="Yes"/>
    <x v="0"/>
    <n v="53.8"/>
    <n v="1389.85"/>
    <s v="No"/>
    <n v="0"/>
    <x v="1"/>
  </r>
  <r>
    <s v="6061-GWWAV"/>
    <x v="1"/>
    <x v="0"/>
    <s v="No"/>
    <s v="Yes"/>
    <n v="41"/>
    <s v="Yes"/>
    <s v="No"/>
    <x v="0"/>
    <s v="Yes"/>
    <s v="Yes"/>
    <s v="Yes"/>
    <s v="No"/>
    <s v="Yes"/>
    <s v="No"/>
    <x v="1"/>
    <s v="No"/>
    <x v="1"/>
    <n v="70.2"/>
    <n v="2894.55"/>
    <s v="No"/>
    <n v="0"/>
    <x v="1"/>
  </r>
  <r>
    <s v="0679-TDGAK"/>
    <x v="1"/>
    <x v="0"/>
    <s v="Yes"/>
    <s v="Yes"/>
    <n v="50"/>
    <s v="Yes"/>
    <s v="No"/>
    <x v="0"/>
    <s v="Yes"/>
    <s v="No"/>
    <s v="No"/>
    <s v="Yes"/>
    <s v="Yes"/>
    <s v="Yes"/>
    <x v="1"/>
    <s v="No"/>
    <x v="0"/>
    <n v="75.5"/>
    <n v="4025.6"/>
    <s v="No"/>
    <n v="0"/>
    <x v="3"/>
  </r>
  <r>
    <s v="6585-WCEWR"/>
    <x v="1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350000000000001"/>
    <n v="1354.4"/>
    <s v="No"/>
    <n v="0"/>
    <x v="3"/>
  </r>
  <r>
    <s v="9067-YGSCA"/>
    <x v="0"/>
    <x v="0"/>
    <s v="No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6.05"/>
    <n v="1856.4"/>
    <s v="No"/>
    <n v="0"/>
    <x v="3"/>
  </r>
  <r>
    <s v="9067-SQTNS"/>
    <x v="1"/>
    <x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6"/>
    <n v="926"/>
    <s v="No"/>
    <n v="0"/>
    <x v="1"/>
  </r>
  <r>
    <s v="8433-WXGNA"/>
    <x v="1"/>
    <x v="0"/>
    <s v="No"/>
    <s v="No"/>
    <n v="2"/>
    <s v="Yes"/>
    <s v="No"/>
    <x v="1"/>
    <s v="Yes"/>
    <s v="No"/>
    <s v="No"/>
    <s v="No"/>
    <s v="No"/>
    <s v="No"/>
    <x v="0"/>
    <s v="Yes"/>
    <x v="0"/>
    <n v="75.7"/>
    <n v="189.2"/>
    <s v="Yes"/>
    <n v="1"/>
    <x v="0"/>
  </r>
  <r>
    <s v="1776-SPBWV"/>
    <x v="0"/>
    <x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100000000000001"/>
    <n v="682.1"/>
    <s v="No"/>
    <n v="0"/>
    <x v="1"/>
  </r>
  <r>
    <s v="8735-SDUFN"/>
    <x v="0"/>
    <x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1778.7"/>
    <s v="No"/>
    <n v="0"/>
    <x v="3"/>
  </r>
  <r>
    <s v="9668-PUGNU"/>
    <x v="1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4.5"/>
    <n v="1816.2"/>
    <s v="No"/>
    <n v="0"/>
    <x v="3"/>
  </r>
  <r>
    <s v="9405-GPBBG"/>
    <x v="0"/>
    <x v="0"/>
    <s v="No"/>
    <s v="No"/>
    <n v="64"/>
    <s v="Yes"/>
    <s v="Yes"/>
    <x v="1"/>
    <s v="No"/>
    <s v="Yes"/>
    <s v="Yes"/>
    <s v="Yes"/>
    <s v="Yes"/>
    <s v="Yes"/>
    <x v="2"/>
    <s v="Yes"/>
    <x v="3"/>
    <n v="110.5"/>
    <n v="7069.25"/>
    <s v="No"/>
    <n v="0"/>
    <x v="3"/>
  </r>
  <r>
    <s v="1926-QUZNN"/>
    <x v="0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25"/>
    <n v="1841.2"/>
    <s v="No"/>
    <n v="0"/>
    <x v="3"/>
  </r>
  <r>
    <s v="3707-GNWHM"/>
    <x v="1"/>
    <x v="0"/>
    <s v="No"/>
    <s v="No"/>
    <n v="1"/>
    <s v="Yes"/>
    <s v="Yes"/>
    <x v="1"/>
    <s v="No"/>
    <s v="No"/>
    <s v="No"/>
    <s v="No"/>
    <s v="No"/>
    <s v="No"/>
    <x v="0"/>
    <s v="Yes"/>
    <x v="1"/>
    <n v="74.25"/>
    <n v="74.25"/>
    <s v="Yes"/>
    <n v="1"/>
    <x v="0"/>
  </r>
  <r>
    <s v="7016-NVRIC"/>
    <x v="1"/>
    <x v="1"/>
    <s v="Yes"/>
    <s v="No"/>
    <n v="29"/>
    <s v="Yes"/>
    <s v="No"/>
    <x v="1"/>
    <s v="Yes"/>
    <s v="No"/>
    <s v="Yes"/>
    <s v="No"/>
    <s v="No"/>
    <s v="Yes"/>
    <x v="1"/>
    <s v="No"/>
    <x v="2"/>
    <n v="90.1"/>
    <n v="2656.7"/>
    <s v="No"/>
    <n v="0"/>
    <x v="1"/>
  </r>
  <r>
    <s v="5829-NVSQN"/>
    <x v="0"/>
    <x v="0"/>
    <s v="Yes"/>
    <s v="No"/>
    <n v="23"/>
    <s v="Yes"/>
    <s v="No"/>
    <x v="0"/>
    <s v="Yes"/>
    <s v="No"/>
    <s v="Yes"/>
    <s v="Yes"/>
    <s v="No"/>
    <s v="Yes"/>
    <x v="1"/>
    <s v="Yes"/>
    <x v="2"/>
    <n v="68.75"/>
    <n v="1689.45"/>
    <s v="No"/>
    <n v="0"/>
    <x v="2"/>
  </r>
  <r>
    <s v="9565-AXSMR"/>
    <x v="1"/>
    <x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"/>
    <n v="1054.75"/>
    <s v="No"/>
    <n v="0"/>
    <x v="3"/>
  </r>
  <r>
    <s v="8922-LIEGH"/>
    <x v="0"/>
    <x v="1"/>
    <s v="No"/>
    <s v="No"/>
    <n v="25"/>
    <s v="Yes"/>
    <s v="Yes"/>
    <x v="1"/>
    <s v="No"/>
    <s v="Yes"/>
    <s v="No"/>
    <s v="No"/>
    <s v="No"/>
    <s v="Yes"/>
    <x v="0"/>
    <s v="Yes"/>
    <x v="0"/>
    <n v="89.7"/>
    <n v="2187.5500000000002"/>
    <s v="Yes"/>
    <n v="1"/>
    <x v="1"/>
  </r>
  <r>
    <s v="8869-LIHMK"/>
    <x v="0"/>
    <x v="0"/>
    <s v="No"/>
    <s v="No"/>
    <n v="64"/>
    <s v="Yes"/>
    <s v="Yes"/>
    <x v="1"/>
    <s v="Yes"/>
    <s v="Yes"/>
    <s v="Yes"/>
    <s v="Yes"/>
    <s v="Yes"/>
    <s v="Yes"/>
    <x v="2"/>
    <s v="Yes"/>
    <x v="2"/>
    <n v="115.1"/>
    <n v="7334.05"/>
    <s v="No"/>
    <n v="0"/>
    <x v="3"/>
  </r>
  <r>
    <s v="8245-UMPYT"/>
    <x v="0"/>
    <x v="1"/>
    <s v="No"/>
    <s v="No"/>
    <n v="16"/>
    <s v="Yes"/>
    <s v="Yes"/>
    <x v="1"/>
    <s v="No"/>
    <s v="No"/>
    <s v="No"/>
    <s v="No"/>
    <s v="Yes"/>
    <s v="Yes"/>
    <x v="0"/>
    <s v="Yes"/>
    <x v="0"/>
    <n v="96.4"/>
    <n v="1581.2"/>
    <s v="Yes"/>
    <n v="1"/>
    <x v="2"/>
  </r>
  <r>
    <s v="5186-SAMNZ"/>
    <x v="1"/>
    <x v="1"/>
    <s v="No"/>
    <s v="No"/>
    <n v="1"/>
    <s v="Yes"/>
    <s v="No"/>
    <x v="1"/>
    <s v="No"/>
    <s v="No"/>
    <s v="No"/>
    <s v="No"/>
    <s v="No"/>
    <s v="No"/>
    <x v="0"/>
    <s v="Yes"/>
    <x v="2"/>
    <n v="69.5"/>
    <n v="69.5"/>
    <s v="Yes"/>
    <n v="1"/>
    <x v="0"/>
  </r>
  <r>
    <s v="0447-RXSGD"/>
    <x v="1"/>
    <x v="0"/>
    <s v="No"/>
    <s v="No"/>
    <n v="24"/>
    <s v="Yes"/>
    <s v="Yes"/>
    <x v="1"/>
    <s v="No"/>
    <s v="Yes"/>
    <s v="No"/>
    <s v="No"/>
    <s v="Yes"/>
    <s v="Yes"/>
    <x v="0"/>
    <s v="Yes"/>
    <x v="2"/>
    <n v="99.65"/>
    <n v="2404.85"/>
    <s v="No"/>
    <n v="0"/>
    <x v="2"/>
  </r>
  <r>
    <s v="4927-WWOOZ"/>
    <x v="1"/>
    <x v="0"/>
    <s v="Yes"/>
    <s v="No"/>
    <n v="2"/>
    <s v="Yes"/>
    <s v="Yes"/>
    <x v="1"/>
    <s v="No"/>
    <s v="No"/>
    <s v="Yes"/>
    <s v="No"/>
    <s v="Yes"/>
    <s v="No"/>
    <x v="0"/>
    <s v="Yes"/>
    <x v="0"/>
    <n v="91.45"/>
    <n v="171.45"/>
    <s v="No"/>
    <n v="0"/>
    <x v="0"/>
  </r>
  <r>
    <s v="5788-YPOEG"/>
    <x v="0"/>
    <x v="0"/>
    <s v="Yes"/>
    <s v="Yes"/>
    <n v="34"/>
    <s v="Yes"/>
    <s v="No"/>
    <x v="0"/>
    <s v="Yes"/>
    <s v="Yes"/>
    <s v="Yes"/>
    <s v="Yes"/>
    <s v="Yes"/>
    <s v="Yes"/>
    <x v="2"/>
    <s v="No"/>
    <x v="1"/>
    <n v="84.75"/>
    <n v="2839.45"/>
    <s v="No"/>
    <n v="0"/>
    <x v="1"/>
  </r>
  <r>
    <s v="5373-SFODM"/>
    <x v="1"/>
    <x v="1"/>
    <s v="Yes"/>
    <s v="No"/>
    <n v="36"/>
    <s v="Yes"/>
    <s v="Yes"/>
    <x v="1"/>
    <s v="No"/>
    <s v="No"/>
    <s v="No"/>
    <s v="No"/>
    <s v="No"/>
    <s v="Yes"/>
    <x v="0"/>
    <s v="Yes"/>
    <x v="3"/>
    <n v="85.25"/>
    <n v="3132.75"/>
    <s v="Yes"/>
    <n v="1"/>
    <x v="1"/>
  </r>
  <r>
    <s v="0661-KBKPA"/>
    <x v="1"/>
    <x v="0"/>
    <s v="Yes"/>
    <s v="Yes"/>
    <n v="53"/>
    <s v="Yes"/>
    <s v="Yes"/>
    <x v="0"/>
    <s v="No"/>
    <s v="No"/>
    <s v="Yes"/>
    <s v="Yes"/>
    <s v="Yes"/>
    <s v="Yes"/>
    <x v="1"/>
    <s v="Yes"/>
    <x v="1"/>
    <n v="78.75"/>
    <n v="3942.45"/>
    <s v="No"/>
    <n v="0"/>
    <x v="3"/>
  </r>
  <r>
    <s v="9081-WWXKP"/>
    <x v="0"/>
    <x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873.4"/>
    <s v="No"/>
    <n v="0"/>
    <x v="1"/>
  </r>
  <r>
    <s v="0784-ZQJZX"/>
    <x v="1"/>
    <x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529.65"/>
    <s v="No"/>
    <n v="0"/>
    <x v="3"/>
  </r>
  <r>
    <s v="3133-PZNSR"/>
    <x v="1"/>
    <x v="0"/>
    <s v="Yes"/>
    <s v="Yes"/>
    <n v="72"/>
    <s v="Yes"/>
    <s v="Yes"/>
    <x v="1"/>
    <s v="Yes"/>
    <s v="Yes"/>
    <s v="No"/>
    <s v="Yes"/>
    <s v="No"/>
    <s v="Yes"/>
    <x v="2"/>
    <s v="Yes"/>
    <x v="3"/>
    <n v="97.75"/>
    <n v="6991.6"/>
    <s v="No"/>
    <n v="0"/>
    <x v="3"/>
  </r>
  <r>
    <s v="5766-ZJYBB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19.399999999999999"/>
    <s v="Yes"/>
    <n v="1"/>
    <x v="0"/>
  </r>
  <r>
    <s v="8931-GJJIQ"/>
    <x v="0"/>
    <x v="0"/>
    <s v="No"/>
    <s v="No"/>
    <n v="9"/>
    <s v="Yes"/>
    <s v="Yes"/>
    <x v="1"/>
    <s v="No"/>
    <s v="No"/>
    <s v="No"/>
    <s v="No"/>
    <s v="No"/>
    <s v="Yes"/>
    <x v="0"/>
    <s v="Yes"/>
    <x v="0"/>
    <n v="83.3"/>
    <n v="803.3"/>
    <s v="Yes"/>
    <n v="1"/>
    <x v="0"/>
  </r>
  <r>
    <s v="4277-PVRAN"/>
    <x v="0"/>
    <x v="0"/>
    <s v="No"/>
    <s v="No"/>
    <n v="8"/>
    <s v="Yes"/>
    <s v="No"/>
    <x v="1"/>
    <s v="No"/>
    <s v="No"/>
    <s v="No"/>
    <s v="No"/>
    <s v="Yes"/>
    <s v="No"/>
    <x v="0"/>
    <s v="Yes"/>
    <x v="2"/>
    <n v="80.099999999999994"/>
    <n v="679.3"/>
    <s v="Yes"/>
    <n v="1"/>
    <x v="0"/>
  </r>
  <r>
    <s v="0022-TCJCI"/>
    <x v="1"/>
    <x v="1"/>
    <s v="No"/>
    <s v="No"/>
    <n v="45"/>
    <s v="Yes"/>
    <s v="No"/>
    <x v="0"/>
    <s v="Yes"/>
    <s v="No"/>
    <s v="Yes"/>
    <s v="No"/>
    <s v="No"/>
    <s v="Yes"/>
    <x v="1"/>
    <s v="No"/>
    <x v="3"/>
    <n v="62.7"/>
    <n v="2791.5"/>
    <s v="Yes"/>
    <n v="1"/>
    <x v="1"/>
  </r>
  <r>
    <s v="0722-SVSFK"/>
    <x v="0"/>
    <x v="0"/>
    <s v="No"/>
    <s v="No"/>
    <n v="7"/>
    <s v="Yes"/>
    <s v="No"/>
    <x v="1"/>
    <s v="No"/>
    <s v="No"/>
    <s v="Yes"/>
    <s v="Yes"/>
    <s v="Yes"/>
    <s v="Yes"/>
    <x v="0"/>
    <s v="Yes"/>
    <x v="0"/>
    <n v="100.4"/>
    <n v="715"/>
    <s v="No"/>
    <n v="0"/>
    <x v="0"/>
  </r>
  <r>
    <s v="3612-YVGSJ"/>
    <x v="0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45"/>
    <n v="1681.6"/>
    <s v="No"/>
    <n v="0"/>
    <x v="3"/>
  </r>
  <r>
    <s v="9825-YCXWZ"/>
    <x v="0"/>
    <x v="1"/>
    <s v="No"/>
    <s v="No"/>
    <n v="41"/>
    <s v="Yes"/>
    <s v="No"/>
    <x v="1"/>
    <s v="No"/>
    <s v="No"/>
    <s v="Yes"/>
    <s v="Yes"/>
    <s v="Yes"/>
    <s v="Yes"/>
    <x v="1"/>
    <s v="Yes"/>
    <x v="2"/>
    <n v="101.1"/>
    <n v="4016.2"/>
    <s v="No"/>
    <n v="0"/>
    <x v="1"/>
  </r>
  <r>
    <s v="5397-NSKQG"/>
    <x v="1"/>
    <x v="0"/>
    <s v="Yes"/>
    <s v="Yes"/>
    <n v="67"/>
    <s v="No"/>
    <s v="No phone service"/>
    <x v="0"/>
    <s v="Yes"/>
    <s v="No"/>
    <s v="No"/>
    <s v="No"/>
    <s v="Yes"/>
    <s v="Yes"/>
    <x v="2"/>
    <s v="No"/>
    <x v="3"/>
    <n v="50.9"/>
    <n v="3281.65"/>
    <s v="No"/>
    <n v="0"/>
    <x v="3"/>
  </r>
  <r>
    <s v="8565-HBFNN"/>
    <x v="1"/>
    <x v="0"/>
    <s v="Yes"/>
    <s v="No"/>
    <n v="69"/>
    <s v="Yes"/>
    <s v="Yes"/>
    <x v="1"/>
    <s v="Yes"/>
    <s v="Yes"/>
    <s v="Yes"/>
    <s v="Yes"/>
    <s v="No"/>
    <s v="Yes"/>
    <x v="1"/>
    <s v="Yes"/>
    <x v="3"/>
    <n v="107.2"/>
    <n v="7317.1"/>
    <s v="No"/>
    <n v="0"/>
    <x v="3"/>
  </r>
  <r>
    <s v="2000-DHJUY"/>
    <x v="0"/>
    <x v="1"/>
    <s v="Yes"/>
    <s v="No"/>
    <n v="70"/>
    <s v="Yes"/>
    <s v="Yes"/>
    <x v="0"/>
    <s v="Yes"/>
    <s v="Yes"/>
    <s v="Yes"/>
    <s v="Yes"/>
    <s v="Yes"/>
    <s v="Yes"/>
    <x v="2"/>
    <s v="Yes"/>
    <x v="2"/>
    <n v="92.2"/>
    <n v="6474.45"/>
    <s v="No"/>
    <n v="0"/>
    <x v="3"/>
  </r>
  <r>
    <s v="0203-HHYIJ"/>
    <x v="1"/>
    <x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3"/>
    <n v="676.35"/>
    <s v="Yes"/>
    <n v="1"/>
    <x v="1"/>
  </r>
  <r>
    <s v="8670-ERCJH"/>
    <x v="1"/>
    <x v="0"/>
    <s v="No"/>
    <s v="No"/>
    <n v="72"/>
    <s v="Yes"/>
    <s v="Yes"/>
    <x v="1"/>
    <s v="Yes"/>
    <s v="Yes"/>
    <s v="Yes"/>
    <s v="Yes"/>
    <s v="Yes"/>
    <s v="Yes"/>
    <x v="2"/>
    <s v="No"/>
    <x v="2"/>
    <n v="113.4"/>
    <n v="8164.1"/>
    <s v="No"/>
    <n v="0"/>
    <x v="3"/>
  </r>
  <r>
    <s v="7758-UJWYS"/>
    <x v="1"/>
    <x v="0"/>
    <s v="Yes"/>
    <s v="Yes"/>
    <n v="34"/>
    <s v="No"/>
    <s v="No phone service"/>
    <x v="0"/>
    <s v="No"/>
    <s v="No"/>
    <s v="No"/>
    <s v="Yes"/>
    <s v="Yes"/>
    <s v="No"/>
    <x v="2"/>
    <s v="Yes"/>
    <x v="0"/>
    <n v="40.549999999999997"/>
    <n v="1325.85"/>
    <s v="No"/>
    <n v="0"/>
    <x v="1"/>
  </r>
  <r>
    <s v="2050-ONYDQ"/>
    <x v="0"/>
    <x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"/>
    <n v="1654.85"/>
    <s v="No"/>
    <n v="0"/>
    <x v="3"/>
  </r>
  <r>
    <s v="7055-JCGNI"/>
    <x v="0"/>
    <x v="0"/>
    <s v="No"/>
    <s v="No"/>
    <n v="70"/>
    <s v="Yes"/>
    <s v="Yes"/>
    <x v="1"/>
    <s v="Yes"/>
    <s v="Yes"/>
    <s v="Yes"/>
    <s v="Yes"/>
    <s v="Yes"/>
    <s v="Yes"/>
    <x v="2"/>
    <s v="Yes"/>
    <x v="3"/>
    <n v="111.95"/>
    <n v="7795.95"/>
    <s v="No"/>
    <n v="0"/>
    <x v="3"/>
  </r>
  <r>
    <s v="0739-UUAJR"/>
    <x v="0"/>
    <x v="0"/>
    <s v="Yes"/>
    <s v="Yes"/>
    <n v="72"/>
    <s v="No"/>
    <s v="No phone service"/>
    <x v="0"/>
    <s v="Yes"/>
    <s v="No"/>
    <s v="Yes"/>
    <s v="No"/>
    <s v="Yes"/>
    <s v="Yes"/>
    <x v="2"/>
    <s v="Yes"/>
    <x v="3"/>
    <n v="53.8"/>
    <n v="3952.45"/>
    <s v="No"/>
    <n v="0"/>
    <x v="3"/>
  </r>
  <r>
    <s v="4826-DXMUP"/>
    <x v="1"/>
    <x v="0"/>
    <s v="No"/>
    <s v="Yes"/>
    <n v="35"/>
    <s v="Yes"/>
    <s v="No"/>
    <x v="0"/>
    <s v="No"/>
    <s v="No"/>
    <s v="No"/>
    <s v="Yes"/>
    <s v="Yes"/>
    <s v="Yes"/>
    <x v="1"/>
    <s v="Yes"/>
    <x v="1"/>
    <n v="72.099999999999994"/>
    <n v="2495.15"/>
    <s v="No"/>
    <n v="0"/>
    <x v="1"/>
  </r>
  <r>
    <s v="0952-KMEEH"/>
    <x v="1"/>
    <x v="0"/>
    <s v="No"/>
    <s v="No"/>
    <n v="13"/>
    <s v="Yes"/>
    <s v="Yes"/>
    <x v="1"/>
    <s v="Yes"/>
    <s v="No"/>
    <s v="No"/>
    <s v="No"/>
    <s v="Yes"/>
    <s v="Yes"/>
    <x v="0"/>
    <s v="No"/>
    <x v="1"/>
    <n v="98.15"/>
    <n v="1230.25"/>
    <s v="Yes"/>
    <n v="1"/>
    <x v="2"/>
  </r>
  <r>
    <s v="7285-KLOTR"/>
    <x v="0"/>
    <x v="0"/>
    <s v="Yes"/>
    <s v="No"/>
    <n v="12"/>
    <s v="Yes"/>
    <s v="Yes"/>
    <x v="0"/>
    <s v="Yes"/>
    <s v="No"/>
    <s v="Yes"/>
    <s v="No"/>
    <s v="Yes"/>
    <s v="Yes"/>
    <x v="1"/>
    <s v="No"/>
    <x v="0"/>
    <n v="78.849999999999994"/>
    <n v="876.75"/>
    <s v="No"/>
    <n v="0"/>
    <x v="0"/>
  </r>
  <r>
    <s v="0654-PQKDW"/>
    <x v="0"/>
    <x v="0"/>
    <s v="Yes"/>
    <s v="Yes"/>
    <n v="62"/>
    <s v="Yes"/>
    <s v="No"/>
    <x v="0"/>
    <s v="Yes"/>
    <s v="No"/>
    <s v="Yes"/>
    <s v="Yes"/>
    <s v="Yes"/>
    <s v="No"/>
    <x v="1"/>
    <s v="Yes"/>
    <x v="2"/>
    <n v="70.75"/>
    <n v="4263.45"/>
    <s v="No"/>
    <n v="0"/>
    <x v="3"/>
  </r>
  <r>
    <s v="7175-NTIXE"/>
    <x v="0"/>
    <x v="0"/>
    <s v="No"/>
    <s v="No"/>
    <n v="25"/>
    <s v="Yes"/>
    <s v="No"/>
    <x v="0"/>
    <s v="Yes"/>
    <s v="No"/>
    <s v="No"/>
    <s v="Yes"/>
    <s v="Yes"/>
    <s v="Yes"/>
    <x v="0"/>
    <s v="Yes"/>
    <x v="3"/>
    <n v="76.150000000000006"/>
    <n v="1992.95"/>
    <s v="No"/>
    <n v="0"/>
    <x v="1"/>
  </r>
  <r>
    <s v="7963-SHNDT"/>
    <x v="0"/>
    <x v="0"/>
    <s v="No"/>
    <s v="No"/>
    <n v="52"/>
    <s v="No"/>
    <s v="No phone service"/>
    <x v="0"/>
    <s v="Yes"/>
    <s v="Yes"/>
    <s v="No"/>
    <s v="Yes"/>
    <s v="No"/>
    <s v="No"/>
    <x v="2"/>
    <s v="No"/>
    <x v="1"/>
    <n v="39.1"/>
    <n v="1982.1"/>
    <s v="No"/>
    <n v="0"/>
    <x v="3"/>
  </r>
  <r>
    <s v="9796-BPKIW"/>
    <x v="1"/>
    <x v="1"/>
    <s v="No"/>
    <s v="No"/>
    <n v="8"/>
    <s v="Yes"/>
    <s v="No"/>
    <x v="1"/>
    <s v="No"/>
    <s v="No"/>
    <s v="No"/>
    <s v="No"/>
    <s v="No"/>
    <s v="No"/>
    <x v="0"/>
    <s v="Yes"/>
    <x v="3"/>
    <n v="69.95"/>
    <n v="562.70000000000005"/>
    <s v="No"/>
    <n v="0"/>
    <x v="0"/>
  </r>
  <r>
    <s v="0188-GWFLE"/>
    <x v="1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33.700000000000003"/>
    <s v="No"/>
    <n v="0"/>
    <x v="0"/>
  </r>
  <r>
    <s v="8129-GMVGI"/>
    <x v="0"/>
    <x v="0"/>
    <s v="Yes"/>
    <s v="Yes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1090.0999999999999"/>
    <s v="No"/>
    <n v="0"/>
    <x v="3"/>
  </r>
  <r>
    <s v="2882-DDZPG"/>
    <x v="0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45"/>
    <n v="227.45"/>
    <s v="No"/>
    <n v="0"/>
    <x v="0"/>
  </r>
  <r>
    <s v="3547-LQRIK"/>
    <x v="0"/>
    <x v="0"/>
    <s v="Yes"/>
    <s v="No"/>
    <n v="47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6.9"/>
    <n v="1250.8499999999999"/>
    <s v="No"/>
    <n v="0"/>
    <x v="1"/>
  </r>
  <r>
    <s v="9137-NOQKA"/>
    <x v="1"/>
    <x v="1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"/>
    <n v="37.200000000000003"/>
    <s v="No"/>
    <n v="0"/>
    <x v="0"/>
  </r>
  <r>
    <s v="5843-TTHGI"/>
    <x v="0"/>
    <x v="0"/>
    <s v="No"/>
    <s v="No"/>
    <n v="18"/>
    <s v="Yes"/>
    <s v="No"/>
    <x v="0"/>
    <s v="No"/>
    <s v="No"/>
    <s v="Yes"/>
    <s v="No"/>
    <s v="No"/>
    <s v="No"/>
    <x v="0"/>
    <s v="Yes"/>
    <x v="1"/>
    <n v="50"/>
    <n v="892.7"/>
    <s v="No"/>
    <n v="0"/>
    <x v="2"/>
  </r>
  <r>
    <s v="1849-RJYIG"/>
    <x v="0"/>
    <x v="0"/>
    <s v="No"/>
    <s v="No"/>
    <n v="8"/>
    <s v="Yes"/>
    <s v="No"/>
    <x v="0"/>
    <s v="Yes"/>
    <s v="No"/>
    <s v="No"/>
    <s v="No"/>
    <s v="Yes"/>
    <s v="No"/>
    <x v="0"/>
    <s v="Yes"/>
    <x v="0"/>
    <n v="60"/>
    <n v="487.75"/>
    <s v="No"/>
    <n v="0"/>
    <x v="0"/>
  </r>
  <r>
    <s v="8868-GAGIO"/>
    <x v="1"/>
    <x v="0"/>
    <s v="Yes"/>
    <s v="No"/>
    <n v="45"/>
    <s v="Yes"/>
    <s v="Yes"/>
    <x v="1"/>
    <s v="Yes"/>
    <s v="No"/>
    <s v="Yes"/>
    <s v="No"/>
    <s v="No"/>
    <s v="No"/>
    <x v="0"/>
    <s v="Yes"/>
    <x v="1"/>
    <n v="84.55"/>
    <n v="3713.95"/>
    <s v="No"/>
    <n v="0"/>
    <x v="1"/>
  </r>
  <r>
    <s v="4061-UKJWL"/>
    <x v="1"/>
    <x v="0"/>
    <s v="No"/>
    <s v="No"/>
    <n v="3"/>
    <s v="Yes"/>
    <s v="No"/>
    <x v="0"/>
    <s v="No"/>
    <s v="No"/>
    <s v="No"/>
    <s v="No"/>
    <s v="No"/>
    <s v="No"/>
    <x v="0"/>
    <s v="No"/>
    <x v="1"/>
    <n v="45.45"/>
    <n v="141.69999999999999"/>
    <s v="No"/>
    <n v="0"/>
    <x v="0"/>
  </r>
  <r>
    <s v="5380-XPJNZ"/>
    <x v="0"/>
    <x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678.2"/>
    <s v="No"/>
    <n v="0"/>
    <x v="1"/>
  </r>
  <r>
    <s v="8263-QMNTJ"/>
    <x v="1"/>
    <x v="0"/>
    <s v="Yes"/>
    <s v="No"/>
    <n v="72"/>
    <s v="Yes"/>
    <s v="Yes"/>
    <x v="1"/>
    <s v="Yes"/>
    <s v="Yes"/>
    <s v="Yes"/>
    <s v="Yes"/>
    <s v="Yes"/>
    <s v="Yes"/>
    <x v="2"/>
    <s v="Yes"/>
    <x v="0"/>
    <n v="115.55"/>
    <n v="8425.2999999999993"/>
    <s v="No"/>
    <n v="0"/>
    <x v="3"/>
  </r>
  <r>
    <s v="8178-EYZUO"/>
    <x v="1"/>
    <x v="0"/>
    <s v="No"/>
    <s v="No"/>
    <n v="46"/>
    <s v="Yes"/>
    <s v="Yes"/>
    <x v="1"/>
    <s v="Yes"/>
    <s v="Yes"/>
    <s v="No"/>
    <s v="No"/>
    <s v="No"/>
    <s v="Yes"/>
    <x v="0"/>
    <s v="Yes"/>
    <x v="0"/>
    <n v="93.7"/>
    <n v="4154.8"/>
    <s v="Yes"/>
    <n v="1"/>
    <x v="1"/>
  </r>
  <r>
    <s v="3230-JCNZS"/>
    <x v="0"/>
    <x v="0"/>
    <s v="Yes"/>
    <s v="Yes"/>
    <n v="71"/>
    <s v="Yes"/>
    <s v="Yes"/>
    <x v="1"/>
    <s v="Yes"/>
    <s v="Yes"/>
    <s v="Yes"/>
    <s v="No"/>
    <s v="Yes"/>
    <s v="No"/>
    <x v="2"/>
    <s v="Yes"/>
    <x v="3"/>
    <n v="99"/>
    <n v="7061.65"/>
    <s v="No"/>
    <n v="0"/>
    <x v="3"/>
  </r>
  <r>
    <s v="0277-ORXQS"/>
    <x v="1"/>
    <x v="0"/>
    <s v="Yes"/>
    <s v="Yes"/>
    <n v="66"/>
    <s v="No"/>
    <s v="No phone service"/>
    <x v="0"/>
    <s v="No"/>
    <s v="No"/>
    <s v="No"/>
    <s v="Yes"/>
    <s v="Yes"/>
    <s v="Yes"/>
    <x v="2"/>
    <s v="No"/>
    <x v="2"/>
    <n v="50.55"/>
    <n v="3364.55"/>
    <s v="No"/>
    <n v="0"/>
    <x v="3"/>
  </r>
  <r>
    <s v="5130-IEKQT"/>
    <x v="1"/>
    <x v="1"/>
    <s v="No"/>
    <s v="No"/>
    <n v="25"/>
    <s v="Yes"/>
    <s v="Yes"/>
    <x v="1"/>
    <s v="No"/>
    <s v="Yes"/>
    <s v="Yes"/>
    <s v="No"/>
    <s v="Yes"/>
    <s v="Yes"/>
    <x v="0"/>
    <s v="No"/>
    <x v="1"/>
    <n v="105.95"/>
    <n v="2655.25"/>
    <s v="Yes"/>
    <n v="1"/>
    <x v="1"/>
  </r>
  <r>
    <s v="3230-WYKIR"/>
    <x v="1"/>
    <x v="0"/>
    <s v="No"/>
    <s v="No"/>
    <n v="18"/>
    <s v="Yes"/>
    <s v="Yes"/>
    <x v="0"/>
    <s v="No"/>
    <s v="No"/>
    <s v="Yes"/>
    <s v="Yes"/>
    <s v="Yes"/>
    <s v="Yes"/>
    <x v="1"/>
    <s v="Yes"/>
    <x v="3"/>
    <n v="82"/>
    <n v="1425.45"/>
    <s v="Yes"/>
    <n v="1"/>
    <x v="2"/>
  </r>
  <r>
    <s v="7996-BPXHY"/>
    <x v="0"/>
    <x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"/>
    <n v="332.5"/>
    <s v="No"/>
    <n v="0"/>
    <x v="2"/>
  </r>
  <r>
    <s v="3227-WLKLI"/>
    <x v="0"/>
    <x v="0"/>
    <s v="Yes"/>
    <s v="Yes"/>
    <n v="65"/>
    <s v="Yes"/>
    <s v="Yes"/>
    <x v="0"/>
    <s v="Yes"/>
    <s v="Yes"/>
    <s v="Yes"/>
    <s v="Yes"/>
    <s v="Yes"/>
    <s v="Yes"/>
    <x v="2"/>
    <s v="No"/>
    <x v="2"/>
    <n v="91.55"/>
    <n v="5963.95"/>
    <s v="No"/>
    <n v="0"/>
    <x v="3"/>
  </r>
  <r>
    <s v="0407-BDJKB"/>
    <x v="1"/>
    <x v="0"/>
    <s v="Yes"/>
    <s v="No"/>
    <n v="60"/>
    <s v="Yes"/>
    <s v="Yes"/>
    <x v="1"/>
    <s v="No"/>
    <s v="Yes"/>
    <s v="Yes"/>
    <s v="No"/>
    <s v="Yes"/>
    <s v="No"/>
    <x v="0"/>
    <s v="Yes"/>
    <x v="0"/>
    <n v="95.75"/>
    <n v="5742.9"/>
    <s v="Yes"/>
    <n v="1"/>
    <x v="3"/>
  </r>
  <r>
    <s v="2266-FUBDZ"/>
    <x v="1"/>
    <x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278.85000000000002"/>
    <s v="No"/>
    <n v="0"/>
    <x v="2"/>
  </r>
  <r>
    <s v="8237-ULIXL"/>
    <x v="0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5"/>
    <n v="1871.85"/>
    <s v="No"/>
    <n v="0"/>
    <x v="3"/>
  </r>
  <r>
    <s v="9600-UDOPK"/>
    <x v="1"/>
    <x v="0"/>
    <s v="Yes"/>
    <s v="No"/>
    <n v="30"/>
    <s v="Yes"/>
    <s v="Yes"/>
    <x v="1"/>
    <s v="No"/>
    <s v="No"/>
    <s v="No"/>
    <s v="No"/>
    <s v="Yes"/>
    <s v="Yes"/>
    <x v="0"/>
    <s v="Yes"/>
    <x v="3"/>
    <n v="94.05"/>
    <n v="2866.45"/>
    <s v="Yes"/>
    <n v="1"/>
    <x v="1"/>
  </r>
  <r>
    <s v="8216-AZUUZ"/>
    <x v="0"/>
    <x v="0"/>
    <s v="Yes"/>
    <s v="Yes"/>
    <n v="42"/>
    <s v="Yes"/>
    <s v="No"/>
    <x v="1"/>
    <s v="No"/>
    <s v="No"/>
    <s v="Yes"/>
    <s v="Yes"/>
    <s v="Yes"/>
    <s v="Yes"/>
    <x v="2"/>
    <s v="Yes"/>
    <x v="0"/>
    <n v="100.4"/>
    <n v="4303.6499999999996"/>
    <s v="No"/>
    <n v="0"/>
    <x v="1"/>
  </r>
  <r>
    <s v="9153-BTBVV"/>
    <x v="0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753"/>
    <s v="No"/>
    <n v="0"/>
    <x v="3"/>
  </r>
  <r>
    <s v="4074-SJFFA"/>
    <x v="0"/>
    <x v="0"/>
    <s v="No"/>
    <s v="No"/>
    <n v="1"/>
    <s v="Yes"/>
    <s v="No"/>
    <x v="0"/>
    <s v="No"/>
    <s v="No"/>
    <s v="No"/>
    <s v="No"/>
    <s v="No"/>
    <s v="Yes"/>
    <x v="0"/>
    <s v="Yes"/>
    <x v="1"/>
    <n v="54.75"/>
    <n v="54.75"/>
    <s v="Yes"/>
    <n v="1"/>
    <x v="0"/>
  </r>
  <r>
    <s v="3269-ATYWD"/>
    <x v="1"/>
    <x v="1"/>
    <s v="No"/>
    <s v="No"/>
    <n v="39"/>
    <s v="Yes"/>
    <s v="Yes"/>
    <x v="1"/>
    <s v="No"/>
    <s v="No"/>
    <s v="No"/>
    <s v="No"/>
    <s v="Yes"/>
    <s v="Yes"/>
    <x v="0"/>
    <s v="Yes"/>
    <x v="2"/>
    <n v="95.65"/>
    <n v="3759.05"/>
    <s v="Yes"/>
    <n v="1"/>
    <x v="1"/>
  </r>
  <r>
    <s v="5186-PEIZU"/>
    <x v="0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5"/>
    <n v="617.65"/>
    <s v="No"/>
    <n v="0"/>
    <x v="1"/>
  </r>
  <r>
    <s v="1074-AMIOH"/>
    <x v="0"/>
    <x v="0"/>
    <s v="Yes"/>
    <s v="Yes"/>
    <n v="53"/>
    <s v="Yes"/>
    <s v="No"/>
    <x v="1"/>
    <s v="No"/>
    <s v="Yes"/>
    <s v="Yes"/>
    <s v="Yes"/>
    <s v="Yes"/>
    <s v="Yes"/>
    <x v="0"/>
    <s v="Yes"/>
    <x v="2"/>
    <n v="108.25"/>
    <n v="5935.1"/>
    <s v="No"/>
    <n v="0"/>
    <x v="3"/>
  </r>
  <r>
    <s v="4910-GMJOT"/>
    <x v="0"/>
    <x v="0"/>
    <s v="No"/>
    <s v="No"/>
    <n v="1"/>
    <s v="Yes"/>
    <s v="Yes"/>
    <x v="1"/>
    <s v="No"/>
    <s v="No"/>
    <s v="No"/>
    <s v="No"/>
    <s v="Yes"/>
    <s v="Yes"/>
    <x v="0"/>
    <s v="Yes"/>
    <x v="0"/>
    <n v="94.6"/>
    <n v="94.6"/>
    <s v="Yes"/>
    <n v="1"/>
    <x v="0"/>
  </r>
  <r>
    <s v="0354-WYROK"/>
    <x v="0"/>
    <x v="1"/>
    <s v="Yes"/>
    <s v="Yes"/>
    <n v="31"/>
    <s v="Yes"/>
    <s v="No"/>
    <x v="1"/>
    <s v="No"/>
    <s v="No"/>
    <s v="Yes"/>
    <s v="Yes"/>
    <s v="Yes"/>
    <s v="Yes"/>
    <x v="0"/>
    <s v="Yes"/>
    <x v="0"/>
    <n v="98.9"/>
    <n v="2911.3"/>
    <s v="Yes"/>
    <n v="1"/>
    <x v="1"/>
  </r>
  <r>
    <s v="4361-FEBGN"/>
    <x v="1"/>
    <x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82.95"/>
    <s v="No"/>
    <n v="0"/>
    <x v="1"/>
  </r>
  <r>
    <s v="7748-UMTRK"/>
    <x v="0"/>
    <x v="1"/>
    <s v="No"/>
    <s v="Yes"/>
    <n v="30"/>
    <s v="Yes"/>
    <s v="Yes"/>
    <x v="1"/>
    <s v="No"/>
    <s v="No"/>
    <s v="No"/>
    <s v="Yes"/>
    <s v="Yes"/>
    <s v="Yes"/>
    <x v="0"/>
    <s v="Yes"/>
    <x v="0"/>
    <n v="101.3"/>
    <n v="2974.5"/>
    <s v="No"/>
    <n v="0"/>
    <x v="1"/>
  </r>
  <r>
    <s v="0380-ZCSBI"/>
    <x v="1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"/>
    <n v="198.7"/>
    <s v="No"/>
    <n v="0"/>
    <x v="0"/>
  </r>
  <r>
    <s v="7145-FEJWU"/>
    <x v="0"/>
    <x v="0"/>
    <s v="No"/>
    <s v="Yes"/>
    <n v="12"/>
    <s v="Yes"/>
    <s v="Yes"/>
    <x v="1"/>
    <s v="No"/>
    <s v="Yes"/>
    <s v="Yes"/>
    <s v="No"/>
    <s v="Yes"/>
    <s v="Yes"/>
    <x v="0"/>
    <s v="Yes"/>
    <x v="0"/>
    <n v="105.3"/>
    <n v="1275.6500000000001"/>
    <s v="No"/>
    <n v="0"/>
    <x v="0"/>
  </r>
  <r>
    <s v="6463-MVYRY"/>
    <x v="0"/>
    <x v="1"/>
    <s v="No"/>
    <s v="No"/>
    <n v="57"/>
    <s v="Yes"/>
    <s v="No"/>
    <x v="0"/>
    <s v="Yes"/>
    <s v="No"/>
    <s v="Yes"/>
    <s v="Yes"/>
    <s v="Yes"/>
    <s v="No"/>
    <x v="2"/>
    <s v="No"/>
    <x v="2"/>
    <n v="69.849999999999994"/>
    <n v="4003"/>
    <s v="No"/>
    <n v="0"/>
    <x v="3"/>
  </r>
  <r>
    <s v="3969-JQABI"/>
    <x v="0"/>
    <x v="0"/>
    <s v="Yes"/>
    <s v="No"/>
    <n v="58"/>
    <s v="Yes"/>
    <s v="No"/>
    <x v="0"/>
    <s v="Yes"/>
    <s v="Yes"/>
    <s v="No"/>
    <s v="No"/>
    <s v="Yes"/>
    <s v="No"/>
    <x v="0"/>
    <s v="Yes"/>
    <x v="3"/>
    <n v="65.25"/>
    <n v="3791.6"/>
    <s v="No"/>
    <n v="0"/>
    <x v="3"/>
  </r>
  <r>
    <s v="9624-EGDEQ"/>
    <x v="0"/>
    <x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"/>
    <n v="813.3"/>
    <s v="No"/>
    <n v="0"/>
    <x v="1"/>
  </r>
  <r>
    <s v="1051-EQPZR"/>
    <x v="0"/>
    <x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780.25"/>
    <s v="No"/>
    <n v="0"/>
    <x v="1"/>
  </r>
  <r>
    <s v="5849-ASHZJ"/>
    <x v="1"/>
    <x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552.9"/>
    <s v="No"/>
    <n v="0"/>
    <x v="1"/>
  </r>
  <r>
    <s v="5780-INQIK"/>
    <x v="0"/>
    <x v="0"/>
    <s v="No"/>
    <s v="No"/>
    <n v="8"/>
    <s v="Yes"/>
    <s v="No"/>
    <x v="0"/>
    <s v="No"/>
    <s v="No"/>
    <s v="No"/>
    <s v="Yes"/>
    <s v="No"/>
    <s v="No"/>
    <x v="0"/>
    <s v="No"/>
    <x v="0"/>
    <n v="49.4"/>
    <n v="408.25"/>
    <s v="No"/>
    <n v="0"/>
    <x v="0"/>
  </r>
  <r>
    <s v="7576-OYWBN"/>
    <x v="1"/>
    <x v="1"/>
    <s v="No"/>
    <s v="No"/>
    <n v="3"/>
    <s v="Yes"/>
    <s v="Yes"/>
    <x v="1"/>
    <s v="No"/>
    <s v="No"/>
    <s v="No"/>
    <s v="No"/>
    <s v="No"/>
    <s v="No"/>
    <x v="0"/>
    <s v="Yes"/>
    <x v="0"/>
    <n v="76.05"/>
    <n v="231.8"/>
    <s v="Yes"/>
    <n v="1"/>
    <x v="0"/>
  </r>
  <r>
    <s v="4526-ZJJTM"/>
    <x v="0"/>
    <x v="1"/>
    <s v="Yes"/>
    <s v="No"/>
    <n v="25"/>
    <s v="Yes"/>
    <s v="No"/>
    <x v="1"/>
    <s v="No"/>
    <s v="Yes"/>
    <s v="Yes"/>
    <s v="No"/>
    <s v="No"/>
    <s v="Yes"/>
    <x v="0"/>
    <s v="No"/>
    <x v="2"/>
    <n v="88.4"/>
    <n v="2191.15"/>
    <s v="No"/>
    <n v="0"/>
    <x v="1"/>
  </r>
  <r>
    <s v="8384-FZBJK"/>
    <x v="0"/>
    <x v="0"/>
    <s v="Yes"/>
    <s v="Yes"/>
    <n v="57"/>
    <s v="Yes"/>
    <s v="Yes"/>
    <x v="1"/>
    <s v="No"/>
    <s v="Yes"/>
    <s v="No"/>
    <s v="No"/>
    <s v="Yes"/>
    <s v="Yes"/>
    <x v="0"/>
    <s v="Yes"/>
    <x v="0"/>
    <n v="100.6"/>
    <n v="5611.7"/>
    <s v="No"/>
    <n v="0"/>
    <x v="3"/>
  </r>
  <r>
    <s v="3750-RNQKR"/>
    <x v="0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246.25"/>
    <s v="No"/>
    <n v="0"/>
    <x v="0"/>
  </r>
  <r>
    <s v="0962-CQPWQ"/>
    <x v="0"/>
    <x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1296.1500000000001"/>
    <s v="No"/>
    <n v="0"/>
    <x v="3"/>
  </r>
  <r>
    <s v="3096-YXENJ"/>
    <x v="0"/>
    <x v="0"/>
    <s v="Yes"/>
    <s v="No"/>
    <n v="65"/>
    <s v="Yes"/>
    <s v="Yes"/>
    <x v="1"/>
    <s v="No"/>
    <s v="Yes"/>
    <s v="Yes"/>
    <s v="Yes"/>
    <s v="Yes"/>
    <s v="Yes"/>
    <x v="2"/>
    <s v="Yes"/>
    <x v="2"/>
    <n v="107.65"/>
    <n v="7082.85"/>
    <s v="No"/>
    <n v="0"/>
    <x v="3"/>
  </r>
  <r>
    <s v="1265-BCFEO"/>
    <x v="0"/>
    <x v="0"/>
    <s v="Yes"/>
    <s v="No"/>
    <n v="71"/>
    <s v="Yes"/>
    <s v="Yes"/>
    <x v="0"/>
    <s v="No"/>
    <s v="No"/>
    <s v="Yes"/>
    <s v="Yes"/>
    <s v="Yes"/>
    <s v="Yes"/>
    <x v="2"/>
    <s v="Yes"/>
    <x v="2"/>
    <n v="80.45"/>
    <n v="5662.25"/>
    <s v="No"/>
    <n v="0"/>
    <x v="3"/>
  </r>
  <r>
    <s v="5837-LXSDN"/>
    <x v="0"/>
    <x v="0"/>
    <s v="Yes"/>
    <s v="Yes"/>
    <n v="21"/>
    <s v="Yes"/>
    <s v="No"/>
    <x v="0"/>
    <s v="No"/>
    <s v="Yes"/>
    <s v="No"/>
    <s v="No"/>
    <s v="Yes"/>
    <s v="No"/>
    <x v="1"/>
    <s v="Yes"/>
    <x v="3"/>
    <n v="58.85"/>
    <n v="1215.45"/>
    <s v="No"/>
    <n v="0"/>
    <x v="2"/>
  </r>
  <r>
    <s v="5945-AZYHT"/>
    <x v="1"/>
    <x v="0"/>
    <s v="Yes"/>
    <s v="No"/>
    <n v="71"/>
    <s v="Yes"/>
    <s v="Yes"/>
    <x v="1"/>
    <s v="Yes"/>
    <s v="Yes"/>
    <s v="Yes"/>
    <s v="No"/>
    <s v="Yes"/>
    <s v="Yes"/>
    <x v="1"/>
    <s v="Yes"/>
    <x v="0"/>
    <n v="109.6"/>
    <n v="7854.15"/>
    <s v="No"/>
    <n v="0"/>
    <x v="3"/>
  </r>
  <r>
    <s v="8325-QRPZR"/>
    <x v="0"/>
    <x v="0"/>
    <s v="No"/>
    <s v="No"/>
    <n v="7"/>
    <s v="Yes"/>
    <s v="No"/>
    <x v="1"/>
    <s v="No"/>
    <s v="No"/>
    <s v="Yes"/>
    <s v="No"/>
    <s v="No"/>
    <s v="No"/>
    <x v="0"/>
    <s v="Yes"/>
    <x v="0"/>
    <n v="75.150000000000006"/>
    <n v="525"/>
    <s v="No"/>
    <n v="0"/>
    <x v="0"/>
  </r>
  <r>
    <s v="6384-VMJHP"/>
    <x v="0"/>
    <x v="0"/>
    <s v="No"/>
    <s v="No"/>
    <n v="72"/>
    <s v="Yes"/>
    <s v="No"/>
    <x v="0"/>
    <s v="Yes"/>
    <s v="Yes"/>
    <s v="Yes"/>
    <s v="Yes"/>
    <s v="No"/>
    <s v="Yes"/>
    <x v="2"/>
    <s v="Yes"/>
    <x v="3"/>
    <n v="73"/>
    <n v="5265.2"/>
    <s v="No"/>
    <n v="0"/>
    <x v="3"/>
  </r>
  <r>
    <s v="2262-SLNVK"/>
    <x v="0"/>
    <x v="0"/>
    <s v="No"/>
    <s v="No"/>
    <n v="1"/>
    <s v="Yes"/>
    <s v="No"/>
    <x v="1"/>
    <s v="No"/>
    <s v="No"/>
    <s v="No"/>
    <s v="No"/>
    <s v="No"/>
    <s v="No"/>
    <x v="0"/>
    <s v="No"/>
    <x v="0"/>
    <n v="70.099999999999994"/>
    <n v="70.099999999999994"/>
    <s v="No"/>
    <n v="0"/>
    <x v="0"/>
  </r>
  <r>
    <s v="7730-CLDSV"/>
    <x v="0"/>
    <x v="0"/>
    <s v="Yes"/>
    <s v="Yes"/>
    <n v="72"/>
    <s v="Yes"/>
    <s v="Yes"/>
    <x v="1"/>
    <s v="No"/>
    <s v="Yes"/>
    <s v="Yes"/>
    <s v="Yes"/>
    <s v="No"/>
    <s v="Yes"/>
    <x v="2"/>
    <s v="Yes"/>
    <x v="2"/>
    <n v="98.65"/>
    <n v="7129.45"/>
    <s v="No"/>
    <n v="0"/>
    <x v="3"/>
  </r>
  <r>
    <s v="1135-HIORI"/>
    <x v="0"/>
    <x v="0"/>
    <s v="Yes"/>
    <s v="Yes"/>
    <n v="64"/>
    <s v="Yes"/>
    <s v="Yes"/>
    <x v="1"/>
    <s v="No"/>
    <s v="Yes"/>
    <s v="Yes"/>
    <s v="Yes"/>
    <s v="Yes"/>
    <s v="Yes"/>
    <x v="1"/>
    <s v="Yes"/>
    <x v="0"/>
    <n v="111.45"/>
    <n v="7266.95"/>
    <s v="No"/>
    <n v="0"/>
    <x v="3"/>
  </r>
  <r>
    <s v="0164-APGRB"/>
    <x v="0"/>
    <x v="0"/>
    <s v="No"/>
    <s v="No"/>
    <n v="72"/>
    <s v="Yes"/>
    <s v="Yes"/>
    <x v="1"/>
    <s v="Yes"/>
    <s v="Yes"/>
    <s v="Yes"/>
    <s v="Yes"/>
    <s v="Yes"/>
    <s v="Yes"/>
    <x v="2"/>
    <s v="Yes"/>
    <x v="0"/>
    <n v="114.9"/>
    <n v="8496.7000000000007"/>
    <s v="No"/>
    <n v="0"/>
    <x v="3"/>
  </r>
  <r>
    <s v="6481-ESCNL"/>
    <x v="0"/>
    <x v="0"/>
    <s v="No"/>
    <s v="No"/>
    <n v="29"/>
    <s v="Yes"/>
    <s v="Yes"/>
    <x v="1"/>
    <s v="No"/>
    <s v="No"/>
    <s v="Yes"/>
    <s v="No"/>
    <s v="Yes"/>
    <s v="Yes"/>
    <x v="0"/>
    <s v="No"/>
    <x v="2"/>
    <n v="100.55"/>
    <n v="2878.75"/>
    <s v="No"/>
    <n v="0"/>
    <x v="1"/>
  </r>
  <r>
    <s v="1790-NESIO"/>
    <x v="0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399999999999999"/>
    <n v="261.3"/>
    <s v="No"/>
    <n v="0"/>
    <x v="2"/>
  </r>
  <r>
    <s v="1550-EENBN"/>
    <x v="0"/>
    <x v="0"/>
    <s v="No"/>
    <s v="No"/>
    <n v="31"/>
    <s v="Yes"/>
    <s v="Yes"/>
    <x v="1"/>
    <s v="Yes"/>
    <s v="Yes"/>
    <s v="No"/>
    <s v="No"/>
    <s v="Yes"/>
    <s v="Yes"/>
    <x v="0"/>
    <s v="No"/>
    <x v="0"/>
    <n v="104.35"/>
    <n v="3205.6"/>
    <s v="No"/>
    <n v="0"/>
    <x v="1"/>
  </r>
  <r>
    <s v="5539-TMZLF"/>
    <x v="1"/>
    <x v="1"/>
    <s v="No"/>
    <s v="No"/>
    <n v="1"/>
    <s v="Yes"/>
    <s v="No"/>
    <x v="1"/>
    <s v="No"/>
    <s v="No"/>
    <s v="No"/>
    <s v="No"/>
    <s v="No"/>
    <s v="No"/>
    <x v="0"/>
    <s v="Yes"/>
    <x v="0"/>
    <n v="69.75"/>
    <n v="69.75"/>
    <s v="Yes"/>
    <n v="1"/>
    <x v="0"/>
  </r>
  <r>
    <s v="4323-SADQS"/>
    <x v="1"/>
    <x v="0"/>
    <s v="Yes"/>
    <s v="Yes"/>
    <n v="7"/>
    <s v="No"/>
    <s v="No phone service"/>
    <x v="0"/>
    <s v="Yes"/>
    <s v="No"/>
    <s v="No"/>
    <s v="Yes"/>
    <s v="No"/>
    <s v="No"/>
    <x v="0"/>
    <s v="Yes"/>
    <x v="0"/>
    <n v="34.5"/>
    <n v="279.25"/>
    <s v="Yes"/>
    <n v="1"/>
    <x v="0"/>
  </r>
  <r>
    <s v="4446-BZKHU"/>
    <x v="1"/>
    <x v="0"/>
    <s v="Yes"/>
    <s v="No"/>
    <n v="61"/>
    <s v="Yes"/>
    <s v="Yes"/>
    <x v="1"/>
    <s v="No"/>
    <s v="Yes"/>
    <s v="Yes"/>
    <s v="No"/>
    <s v="Yes"/>
    <s v="Yes"/>
    <x v="0"/>
    <s v="Yes"/>
    <x v="0"/>
    <n v="105.55"/>
    <n v="6281.45"/>
    <s v="Yes"/>
    <n v="1"/>
    <x v="3"/>
  </r>
  <r>
    <s v="5202-IVJNU"/>
    <x v="0"/>
    <x v="0"/>
    <s v="No"/>
    <s v="Yes"/>
    <n v="39"/>
    <s v="No"/>
    <s v="No phone service"/>
    <x v="0"/>
    <s v="No"/>
    <s v="No"/>
    <s v="Yes"/>
    <s v="No"/>
    <s v="No"/>
    <s v="No"/>
    <x v="0"/>
    <s v="No"/>
    <x v="3"/>
    <n v="30.1"/>
    <n v="1131.3"/>
    <s v="Yes"/>
    <n v="1"/>
    <x v="1"/>
  </r>
  <r>
    <s v="5976-JCJRH"/>
    <x v="1"/>
    <x v="0"/>
    <s v="Yes"/>
    <s v="No"/>
    <n v="10"/>
    <s v="Yes"/>
    <s v="No"/>
    <x v="1"/>
    <s v="No"/>
    <s v="No"/>
    <s v="No"/>
    <s v="No"/>
    <s v="No"/>
    <s v="No"/>
    <x v="0"/>
    <s v="Yes"/>
    <x v="0"/>
    <n v="70.3"/>
    <n v="738.2"/>
    <s v="Yes"/>
    <n v="1"/>
    <x v="0"/>
  </r>
  <r>
    <s v="8198-RKSZG"/>
    <x v="0"/>
    <x v="0"/>
    <s v="Yes"/>
    <s v="Yes"/>
    <n v="14"/>
    <s v="Yes"/>
    <s v="Yes"/>
    <x v="0"/>
    <s v="No"/>
    <s v="Yes"/>
    <s v="No"/>
    <s v="Yes"/>
    <s v="Yes"/>
    <s v="Yes"/>
    <x v="0"/>
    <s v="No"/>
    <x v="3"/>
    <n v="80.45"/>
    <n v="1137.05"/>
    <s v="No"/>
    <n v="0"/>
    <x v="2"/>
  </r>
  <r>
    <s v="0137-OCGAB"/>
    <x v="0"/>
    <x v="0"/>
    <s v="No"/>
    <s v="No"/>
    <n v="1"/>
    <s v="Yes"/>
    <s v="Yes"/>
    <x v="1"/>
    <s v="No"/>
    <s v="Yes"/>
    <s v="No"/>
    <s v="No"/>
    <s v="No"/>
    <s v="No"/>
    <x v="0"/>
    <s v="Yes"/>
    <x v="1"/>
    <n v="80.2"/>
    <n v="80.2"/>
    <s v="Yes"/>
    <n v="1"/>
    <x v="0"/>
  </r>
  <r>
    <s v="3351-NQLDI"/>
    <x v="0"/>
    <x v="0"/>
    <s v="Yes"/>
    <s v="Yes"/>
    <n v="67"/>
    <s v="Yes"/>
    <s v="Yes"/>
    <x v="1"/>
    <s v="Yes"/>
    <s v="No"/>
    <s v="No"/>
    <s v="Yes"/>
    <s v="No"/>
    <s v="Yes"/>
    <x v="1"/>
    <s v="Yes"/>
    <x v="3"/>
    <n v="94.35"/>
    <n v="6341.45"/>
    <s v="Yes"/>
    <n v="1"/>
    <x v="3"/>
  </r>
  <r>
    <s v="9297-EONCV"/>
    <x v="0"/>
    <x v="0"/>
    <s v="No"/>
    <s v="No"/>
    <n v="72"/>
    <s v="Yes"/>
    <s v="Yes"/>
    <x v="0"/>
    <s v="Yes"/>
    <s v="Yes"/>
    <s v="Yes"/>
    <s v="Yes"/>
    <s v="Yes"/>
    <s v="Yes"/>
    <x v="2"/>
    <s v="Yes"/>
    <x v="2"/>
    <n v="91.35"/>
    <n v="6697.2"/>
    <s v="No"/>
    <n v="0"/>
    <x v="3"/>
  </r>
  <r>
    <s v="7593-JNWRU"/>
    <x v="1"/>
    <x v="0"/>
    <s v="Yes"/>
    <s v="Yes"/>
    <n v="6"/>
    <s v="Yes"/>
    <s v="No"/>
    <x v="0"/>
    <s v="No"/>
    <s v="No"/>
    <s v="No"/>
    <s v="No"/>
    <s v="No"/>
    <s v="No"/>
    <x v="0"/>
    <s v="Yes"/>
    <x v="2"/>
    <n v="44.6"/>
    <n v="260.8"/>
    <s v="Yes"/>
    <n v="1"/>
    <x v="0"/>
  </r>
  <r>
    <s v="4588-YBNIB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s v="Yes"/>
    <n v="1"/>
    <x v="0"/>
  </r>
  <r>
    <s v="1069-QJOEE"/>
    <x v="1"/>
    <x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505.45"/>
    <s v="No"/>
    <n v="0"/>
    <x v="1"/>
  </r>
  <r>
    <s v="3336-JORSO"/>
    <x v="0"/>
    <x v="1"/>
    <s v="No"/>
    <s v="No"/>
    <n v="33"/>
    <s v="Yes"/>
    <s v="Yes"/>
    <x v="1"/>
    <s v="No"/>
    <s v="Yes"/>
    <s v="Yes"/>
    <s v="Yes"/>
    <s v="Yes"/>
    <s v="Yes"/>
    <x v="0"/>
    <s v="Yes"/>
    <x v="0"/>
    <n v="110.45"/>
    <n v="3655.45"/>
    <s v="Yes"/>
    <n v="1"/>
    <x v="1"/>
  </r>
  <r>
    <s v="7799-DSEWS"/>
    <x v="1"/>
    <x v="0"/>
    <s v="No"/>
    <s v="No"/>
    <n v="18"/>
    <s v="Yes"/>
    <s v="No"/>
    <x v="0"/>
    <s v="Yes"/>
    <s v="No"/>
    <s v="Yes"/>
    <s v="Yes"/>
    <s v="Yes"/>
    <s v="No"/>
    <x v="0"/>
    <s v="Yes"/>
    <x v="0"/>
    <n v="68.349999999999994"/>
    <n v="1299.8"/>
    <s v="No"/>
    <n v="0"/>
    <x v="2"/>
  </r>
  <r>
    <s v="8766-PAFNE"/>
    <x v="1"/>
    <x v="0"/>
    <s v="Yes"/>
    <s v="No"/>
    <n v="71"/>
    <s v="Yes"/>
    <s v="No"/>
    <x v="0"/>
    <s v="No"/>
    <s v="Yes"/>
    <s v="Yes"/>
    <s v="Yes"/>
    <s v="Yes"/>
    <s v="Yes"/>
    <x v="2"/>
    <s v="Yes"/>
    <x v="3"/>
    <n v="79.099999999999994"/>
    <n v="5564.85"/>
    <s v="No"/>
    <n v="0"/>
    <x v="3"/>
  </r>
  <r>
    <s v="5315-CKEQK"/>
    <x v="1"/>
    <x v="1"/>
    <s v="Yes"/>
    <s v="Yes"/>
    <n v="28"/>
    <s v="Yes"/>
    <s v="Yes"/>
    <x v="0"/>
    <s v="No"/>
    <s v="No"/>
    <s v="No"/>
    <s v="No"/>
    <s v="No"/>
    <s v="No"/>
    <x v="1"/>
    <s v="Yes"/>
    <x v="0"/>
    <n v="51"/>
    <n v="1381.8"/>
    <s v="No"/>
    <n v="0"/>
    <x v="1"/>
  </r>
  <r>
    <s v="3130-ICDUP"/>
    <x v="0"/>
    <x v="0"/>
    <s v="No"/>
    <s v="Yes"/>
    <n v="2"/>
    <s v="Yes"/>
    <s v="Yes"/>
    <x v="1"/>
    <s v="Yes"/>
    <s v="No"/>
    <s v="No"/>
    <s v="No"/>
    <s v="No"/>
    <s v="No"/>
    <x v="0"/>
    <s v="No"/>
    <x v="3"/>
    <n v="80.55"/>
    <n v="188.1"/>
    <s v="No"/>
    <n v="0"/>
    <x v="0"/>
  </r>
  <r>
    <s v="0820-FNRNX"/>
    <x v="1"/>
    <x v="0"/>
    <s v="Yes"/>
    <s v="Yes"/>
    <n v="17"/>
    <s v="Yes"/>
    <s v="Yes"/>
    <x v="0"/>
    <s v="No"/>
    <s v="Yes"/>
    <s v="Yes"/>
    <s v="Yes"/>
    <s v="No"/>
    <s v="No"/>
    <x v="0"/>
    <s v="Yes"/>
    <x v="1"/>
    <n v="66.7"/>
    <n v="1077.05"/>
    <s v="No"/>
    <n v="0"/>
    <x v="2"/>
  </r>
  <r>
    <s v="0880-FVFWF"/>
    <x v="1"/>
    <x v="0"/>
    <s v="No"/>
    <s v="No"/>
    <n v="56"/>
    <s v="Yes"/>
    <s v="Yes"/>
    <x v="1"/>
    <s v="Yes"/>
    <s v="Yes"/>
    <s v="No"/>
    <s v="No"/>
    <s v="No"/>
    <s v="No"/>
    <x v="0"/>
    <s v="Yes"/>
    <x v="0"/>
    <n v="86.4"/>
    <n v="4922.3999999999996"/>
    <s v="No"/>
    <n v="0"/>
    <x v="3"/>
  </r>
  <r>
    <s v="4611-ANLQC"/>
    <x v="0"/>
    <x v="0"/>
    <s v="Yes"/>
    <s v="No"/>
    <n v="60"/>
    <s v="No"/>
    <s v="No phone service"/>
    <x v="0"/>
    <s v="Yes"/>
    <s v="Yes"/>
    <s v="Yes"/>
    <s v="No"/>
    <s v="No"/>
    <s v="Yes"/>
    <x v="1"/>
    <s v="No"/>
    <x v="0"/>
    <n v="50.05"/>
    <n v="2911.5"/>
    <s v="No"/>
    <n v="0"/>
    <x v="3"/>
  </r>
  <r>
    <s v="4213-HKBJO"/>
    <x v="0"/>
    <x v="0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7"/>
    <n v="826.1"/>
    <s v="No"/>
    <n v="0"/>
    <x v="1"/>
  </r>
  <r>
    <s v="2792-LSHWX"/>
    <x v="0"/>
    <x v="0"/>
    <s v="No"/>
    <s v="No"/>
    <n v="1"/>
    <s v="Yes"/>
    <s v="No"/>
    <x v="1"/>
    <s v="Yes"/>
    <s v="Yes"/>
    <s v="No"/>
    <s v="Yes"/>
    <s v="No"/>
    <s v="No"/>
    <x v="0"/>
    <s v="Yes"/>
    <x v="1"/>
    <n v="83.4"/>
    <n v="83.4"/>
    <s v="No"/>
    <n v="0"/>
    <x v="0"/>
  </r>
  <r>
    <s v="5028-GZLDO"/>
    <x v="1"/>
    <x v="0"/>
    <s v="No"/>
    <s v="No"/>
    <n v="2"/>
    <s v="Yes"/>
    <s v="No"/>
    <x v="1"/>
    <s v="No"/>
    <s v="No"/>
    <s v="No"/>
    <s v="No"/>
    <s v="No"/>
    <s v="No"/>
    <x v="0"/>
    <s v="No"/>
    <x v="3"/>
    <n v="70.7"/>
    <n v="140.69999999999999"/>
    <s v="Yes"/>
    <n v="1"/>
    <x v="0"/>
  </r>
  <r>
    <s v="0014-BMAQU"/>
    <x v="1"/>
    <x v="0"/>
    <s v="Yes"/>
    <s v="No"/>
    <n v="63"/>
    <s v="Yes"/>
    <s v="Yes"/>
    <x v="1"/>
    <s v="Yes"/>
    <s v="No"/>
    <s v="No"/>
    <s v="Yes"/>
    <s v="No"/>
    <s v="No"/>
    <x v="2"/>
    <s v="Yes"/>
    <x v="3"/>
    <n v="84.65"/>
    <n v="5377.8"/>
    <s v="No"/>
    <n v="0"/>
    <x v="3"/>
  </r>
  <r>
    <s v="6861-XWTWQ"/>
    <x v="1"/>
    <x v="1"/>
    <s v="Yes"/>
    <s v="No"/>
    <n v="7"/>
    <s v="Yes"/>
    <s v="Yes"/>
    <x v="1"/>
    <s v="No"/>
    <s v="No"/>
    <s v="Yes"/>
    <s v="No"/>
    <s v="Yes"/>
    <s v="Yes"/>
    <x v="0"/>
    <s v="Yes"/>
    <x v="0"/>
    <n v="99.25"/>
    <n v="665.45"/>
    <s v="Yes"/>
    <n v="1"/>
    <x v="0"/>
  </r>
  <r>
    <s v="9018-PCIOK"/>
    <x v="0"/>
    <x v="0"/>
    <s v="No"/>
    <s v="No"/>
    <n v="55"/>
    <s v="Yes"/>
    <s v="No"/>
    <x v="0"/>
    <s v="No"/>
    <s v="Yes"/>
    <s v="Yes"/>
    <s v="No"/>
    <s v="No"/>
    <s v="Yes"/>
    <x v="2"/>
    <s v="Yes"/>
    <x v="1"/>
    <n v="64.75"/>
    <n v="3617.1"/>
    <s v="No"/>
    <n v="0"/>
    <x v="3"/>
  </r>
  <r>
    <s v="4837-QUSFT"/>
    <x v="0"/>
    <x v="0"/>
    <s v="Yes"/>
    <s v="No"/>
    <n v="65"/>
    <s v="Yes"/>
    <s v="Yes"/>
    <x v="1"/>
    <s v="Yes"/>
    <s v="Yes"/>
    <s v="No"/>
    <s v="Yes"/>
    <s v="Yes"/>
    <s v="No"/>
    <x v="1"/>
    <s v="Yes"/>
    <x v="2"/>
    <n v="100.15"/>
    <n v="6643.5"/>
    <s v="No"/>
    <n v="0"/>
    <x v="3"/>
  </r>
  <r>
    <s v="6877-TJMBR"/>
    <x v="1"/>
    <x v="0"/>
    <s v="Yes"/>
    <s v="No"/>
    <n v="1"/>
    <s v="Yes"/>
    <s v="No"/>
    <x v="1"/>
    <s v="No"/>
    <s v="No"/>
    <s v="No"/>
    <s v="Yes"/>
    <s v="Yes"/>
    <s v="No"/>
    <x v="0"/>
    <s v="Yes"/>
    <x v="0"/>
    <n v="84.8"/>
    <n v="84.8"/>
    <s v="Yes"/>
    <n v="1"/>
    <x v="0"/>
  </r>
  <r>
    <s v="9953-ZMKSM"/>
    <x v="1"/>
    <x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559.3"/>
    <s v="No"/>
    <n v="0"/>
    <x v="3"/>
  </r>
  <r>
    <s v="0907-HQNTS"/>
    <x v="0"/>
    <x v="1"/>
    <s v="Yes"/>
    <s v="No"/>
    <n v="70"/>
    <s v="Yes"/>
    <s v="Yes"/>
    <x v="1"/>
    <s v="Yes"/>
    <s v="Yes"/>
    <s v="Yes"/>
    <s v="Yes"/>
    <s v="Yes"/>
    <s v="Yes"/>
    <x v="2"/>
    <s v="Yes"/>
    <x v="3"/>
    <n v="113"/>
    <n v="7987.6"/>
    <s v="No"/>
    <n v="0"/>
    <x v="3"/>
  </r>
  <r>
    <s v="7665-NKLAV"/>
    <x v="0"/>
    <x v="0"/>
    <s v="Yes"/>
    <s v="Yes"/>
    <n v="36"/>
    <s v="No"/>
    <s v="No phone service"/>
    <x v="0"/>
    <s v="Yes"/>
    <s v="No"/>
    <s v="Yes"/>
    <s v="Yes"/>
    <s v="No"/>
    <s v="No"/>
    <x v="2"/>
    <s v="No"/>
    <x v="3"/>
    <n v="40.65"/>
    <n v="1547.35"/>
    <s v="No"/>
    <n v="0"/>
    <x v="1"/>
  </r>
  <r>
    <s v="6769-DCQLI"/>
    <x v="1"/>
    <x v="0"/>
    <s v="No"/>
    <s v="No"/>
    <n v="52"/>
    <s v="Yes"/>
    <s v="No"/>
    <x v="1"/>
    <s v="No"/>
    <s v="Yes"/>
    <s v="Yes"/>
    <s v="Yes"/>
    <s v="Yes"/>
    <s v="Yes"/>
    <x v="1"/>
    <s v="Yes"/>
    <x v="2"/>
    <n v="105"/>
    <n v="5426.85"/>
    <s v="Yes"/>
    <n v="1"/>
    <x v="3"/>
  </r>
  <r>
    <s v="2433-KMEAS"/>
    <x v="1"/>
    <x v="0"/>
    <s v="No"/>
    <s v="No"/>
    <n v="22"/>
    <s v="Yes"/>
    <s v="Yes"/>
    <x v="0"/>
    <s v="Yes"/>
    <s v="No"/>
    <s v="No"/>
    <s v="No"/>
    <s v="No"/>
    <s v="No"/>
    <x v="0"/>
    <s v="Yes"/>
    <x v="0"/>
    <n v="54.45"/>
    <n v="1127.3499999999999"/>
    <s v="Yes"/>
    <n v="1"/>
    <x v="2"/>
  </r>
  <r>
    <s v="4391-LNRXK"/>
    <x v="1"/>
    <x v="0"/>
    <s v="No"/>
    <s v="No"/>
    <n v="22"/>
    <s v="Yes"/>
    <s v="No"/>
    <x v="1"/>
    <s v="No"/>
    <s v="Yes"/>
    <s v="Yes"/>
    <s v="Yes"/>
    <s v="No"/>
    <s v="Yes"/>
    <x v="0"/>
    <s v="Yes"/>
    <x v="2"/>
    <n v="94.95"/>
    <n v="2142.8000000000002"/>
    <s v="No"/>
    <n v="0"/>
    <x v="2"/>
  </r>
  <r>
    <s v="8250-ZNGGW"/>
    <x v="0"/>
    <x v="1"/>
    <s v="No"/>
    <s v="No"/>
    <n v="5"/>
    <s v="Yes"/>
    <s v="No"/>
    <x v="0"/>
    <s v="Yes"/>
    <s v="Yes"/>
    <s v="No"/>
    <s v="Yes"/>
    <s v="No"/>
    <s v="No"/>
    <x v="0"/>
    <s v="No"/>
    <x v="3"/>
    <n v="59.9"/>
    <n v="287.85000000000002"/>
    <s v="No"/>
    <n v="0"/>
    <x v="0"/>
  </r>
  <r>
    <s v="2195-ZRVAX"/>
    <x v="0"/>
    <x v="0"/>
    <s v="Yes"/>
    <s v="No"/>
    <n v="47"/>
    <s v="Yes"/>
    <s v="No"/>
    <x v="1"/>
    <s v="No"/>
    <s v="No"/>
    <s v="Yes"/>
    <s v="No"/>
    <s v="No"/>
    <s v="Yes"/>
    <x v="0"/>
    <s v="Yes"/>
    <x v="0"/>
    <n v="85.3"/>
    <n v="4045.65"/>
    <s v="Yes"/>
    <n v="1"/>
    <x v="1"/>
  </r>
  <r>
    <s v="3550-SAHFP"/>
    <x v="0"/>
    <x v="0"/>
    <s v="No"/>
    <s v="No"/>
    <n v="33"/>
    <s v="Yes"/>
    <s v="Yes"/>
    <x v="1"/>
    <s v="No"/>
    <s v="No"/>
    <s v="No"/>
    <s v="No"/>
    <s v="No"/>
    <s v="Yes"/>
    <x v="0"/>
    <s v="Yes"/>
    <x v="0"/>
    <n v="83.35"/>
    <n v="2757.85"/>
    <s v="Yes"/>
    <n v="1"/>
    <x v="1"/>
  </r>
  <r>
    <s v="2011-TRQYE"/>
    <x v="1"/>
    <x v="0"/>
    <s v="No"/>
    <s v="No"/>
    <n v="18"/>
    <s v="No"/>
    <s v="No phone service"/>
    <x v="0"/>
    <s v="No"/>
    <s v="Yes"/>
    <s v="Yes"/>
    <s v="No"/>
    <s v="No"/>
    <s v="No"/>
    <x v="0"/>
    <s v="Yes"/>
    <x v="3"/>
    <n v="33.5"/>
    <n v="600"/>
    <s v="Yes"/>
    <n v="1"/>
    <x v="2"/>
  </r>
  <r>
    <s v="8562-GHPPI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"/>
    <n v="19.8"/>
    <s v="No"/>
    <n v="0"/>
    <x v="0"/>
  </r>
  <r>
    <s v="5893-PYOLZ"/>
    <x v="1"/>
    <x v="0"/>
    <s v="No"/>
    <s v="No"/>
    <n v="56"/>
    <s v="Yes"/>
    <s v="No"/>
    <x v="0"/>
    <s v="No"/>
    <s v="Yes"/>
    <s v="Yes"/>
    <s v="Yes"/>
    <s v="Yes"/>
    <s v="Yes"/>
    <x v="2"/>
    <s v="Yes"/>
    <x v="3"/>
    <n v="81.8"/>
    <n v="4534.45"/>
    <s v="No"/>
    <n v="0"/>
    <x v="3"/>
  </r>
  <r>
    <s v="4986-MXSFP"/>
    <x v="0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"/>
    <n v="40.9"/>
    <s v="No"/>
    <n v="0"/>
    <x v="0"/>
  </r>
  <r>
    <s v="6131-FOYAS"/>
    <x v="1"/>
    <x v="0"/>
    <s v="No"/>
    <s v="No"/>
    <n v="35"/>
    <s v="Yes"/>
    <s v="Yes"/>
    <x v="0"/>
    <s v="Yes"/>
    <s v="No"/>
    <s v="Yes"/>
    <s v="No"/>
    <s v="No"/>
    <s v="No"/>
    <x v="0"/>
    <s v="Yes"/>
    <x v="0"/>
    <n v="59.6"/>
    <n v="2094.9"/>
    <s v="No"/>
    <n v="0"/>
    <x v="1"/>
  </r>
  <r>
    <s v="3027-YNWZU"/>
    <x v="0"/>
    <x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"/>
    <n v="1584.8"/>
    <s v="No"/>
    <n v="0"/>
    <x v="3"/>
  </r>
  <r>
    <s v="5609-IMCGG"/>
    <x v="0"/>
    <x v="0"/>
    <s v="No"/>
    <s v="No"/>
    <n v="15"/>
    <s v="Yes"/>
    <s v="Yes"/>
    <x v="1"/>
    <s v="Yes"/>
    <s v="No"/>
    <s v="Yes"/>
    <s v="No"/>
    <s v="No"/>
    <s v="No"/>
    <x v="0"/>
    <s v="Yes"/>
    <x v="3"/>
    <n v="84.35"/>
    <n v="1302.6500000000001"/>
    <s v="No"/>
    <n v="0"/>
    <x v="2"/>
  </r>
  <r>
    <s v="4873-ILOLJ"/>
    <x v="1"/>
    <x v="0"/>
    <s v="No"/>
    <s v="No"/>
    <n v="24"/>
    <s v="Yes"/>
    <s v="No"/>
    <x v="1"/>
    <s v="No"/>
    <s v="No"/>
    <s v="No"/>
    <s v="No"/>
    <s v="Yes"/>
    <s v="Yes"/>
    <x v="0"/>
    <s v="Yes"/>
    <x v="0"/>
    <n v="90.35"/>
    <n v="2238.5"/>
    <s v="Yes"/>
    <n v="1"/>
    <x v="2"/>
  </r>
  <r>
    <s v="4727-MCYZG"/>
    <x v="1"/>
    <x v="0"/>
    <s v="No"/>
    <s v="No"/>
    <n v="1"/>
    <s v="Yes"/>
    <s v="No"/>
    <x v="0"/>
    <s v="No"/>
    <s v="No"/>
    <s v="No"/>
    <s v="No"/>
    <s v="No"/>
    <s v="Yes"/>
    <x v="0"/>
    <s v="No"/>
    <x v="1"/>
    <n v="55.55"/>
    <n v="55.55"/>
    <s v="No"/>
    <n v="0"/>
    <x v="0"/>
  </r>
  <r>
    <s v="9481-WHGWY"/>
    <x v="0"/>
    <x v="0"/>
    <s v="Yes"/>
    <s v="Yes"/>
    <n v="70"/>
    <s v="Yes"/>
    <s v="No"/>
    <x v="0"/>
    <s v="Yes"/>
    <s v="No"/>
    <s v="No"/>
    <s v="Yes"/>
    <s v="Yes"/>
    <s v="Yes"/>
    <x v="2"/>
    <s v="No"/>
    <x v="3"/>
    <n v="75.349999999999994"/>
    <n v="5437.75"/>
    <s v="No"/>
    <n v="0"/>
    <x v="3"/>
  </r>
  <r>
    <s v="2725-KXXWT"/>
    <x v="1"/>
    <x v="0"/>
    <s v="Yes"/>
    <s v="No"/>
    <n v="1"/>
    <s v="Yes"/>
    <s v="No"/>
    <x v="1"/>
    <s v="No"/>
    <s v="No"/>
    <s v="No"/>
    <s v="No"/>
    <s v="Yes"/>
    <s v="Yes"/>
    <x v="0"/>
    <s v="Yes"/>
    <x v="0"/>
    <n v="90.75"/>
    <n v="90.75"/>
    <s v="Yes"/>
    <n v="1"/>
    <x v="0"/>
  </r>
  <r>
    <s v="9565-DJPIB"/>
    <x v="0"/>
    <x v="0"/>
    <s v="No"/>
    <s v="Yes"/>
    <n v="4"/>
    <s v="Yes"/>
    <s v="Yes"/>
    <x v="1"/>
    <s v="No"/>
    <s v="Yes"/>
    <s v="No"/>
    <s v="No"/>
    <s v="Yes"/>
    <s v="No"/>
    <x v="0"/>
    <s v="No"/>
    <x v="1"/>
    <n v="89.6"/>
    <n v="365.65"/>
    <s v="Yes"/>
    <n v="1"/>
    <x v="0"/>
  </r>
  <r>
    <s v="4328-VUFWD"/>
    <x v="0"/>
    <x v="0"/>
    <s v="No"/>
    <s v="No"/>
    <n v="39"/>
    <s v="Yes"/>
    <s v="No"/>
    <x v="0"/>
    <s v="No"/>
    <s v="No"/>
    <s v="No"/>
    <s v="Yes"/>
    <s v="No"/>
    <s v="Yes"/>
    <x v="1"/>
    <s v="No"/>
    <x v="0"/>
    <n v="59.3"/>
    <n v="2209.15"/>
    <s v="No"/>
    <n v="0"/>
    <x v="1"/>
  </r>
  <r>
    <s v="3301-LSLWQ"/>
    <x v="0"/>
    <x v="0"/>
    <s v="No"/>
    <s v="No"/>
    <n v="29"/>
    <s v="Yes"/>
    <s v="Yes"/>
    <x v="0"/>
    <s v="Yes"/>
    <s v="No"/>
    <s v="No"/>
    <s v="No"/>
    <s v="No"/>
    <s v="Yes"/>
    <x v="0"/>
    <s v="Yes"/>
    <x v="0"/>
    <n v="66.099999999999994"/>
    <n v="1912.15"/>
    <s v="No"/>
    <n v="0"/>
    <x v="1"/>
  </r>
  <r>
    <s v="7473-ZBDSN"/>
    <x v="0"/>
    <x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8"/>
    <n v="255.55"/>
    <s v="No"/>
    <n v="0"/>
    <x v="2"/>
  </r>
  <r>
    <s v="3166-PNEOF"/>
    <x v="0"/>
    <x v="0"/>
    <s v="No"/>
    <s v="No"/>
    <n v="61"/>
    <s v="Yes"/>
    <s v="Yes"/>
    <x v="0"/>
    <s v="Yes"/>
    <s v="No"/>
    <s v="Yes"/>
    <s v="Yes"/>
    <s v="Yes"/>
    <s v="Yes"/>
    <x v="2"/>
    <s v="No"/>
    <x v="3"/>
    <n v="86.45"/>
    <n v="5175.3"/>
    <s v="No"/>
    <n v="0"/>
    <x v="3"/>
  </r>
  <r>
    <s v="5639-NTUPK"/>
    <x v="1"/>
    <x v="0"/>
    <s v="No"/>
    <s v="Yes"/>
    <n v="13"/>
    <s v="Yes"/>
    <s v="No"/>
    <x v="0"/>
    <s v="Yes"/>
    <s v="No"/>
    <s v="No"/>
    <s v="No"/>
    <s v="No"/>
    <s v="No"/>
    <x v="0"/>
    <s v="Yes"/>
    <x v="3"/>
    <n v="52.1"/>
    <n v="670.65"/>
    <s v="No"/>
    <n v="0"/>
    <x v="2"/>
  </r>
  <r>
    <s v="8780-YRMTT"/>
    <x v="0"/>
    <x v="0"/>
    <s v="No"/>
    <s v="No"/>
    <n v="66"/>
    <s v="No"/>
    <s v="No phone service"/>
    <x v="0"/>
    <s v="Yes"/>
    <s v="Yes"/>
    <s v="Yes"/>
    <s v="Yes"/>
    <s v="No"/>
    <s v="No"/>
    <x v="2"/>
    <s v="Yes"/>
    <x v="1"/>
    <n v="47.4"/>
    <n v="3177.25"/>
    <s v="No"/>
    <n v="0"/>
    <x v="3"/>
  </r>
  <r>
    <s v="8348-HFYIV"/>
    <x v="1"/>
    <x v="0"/>
    <s v="No"/>
    <s v="No"/>
    <n v="2"/>
    <s v="No"/>
    <s v="No phone service"/>
    <x v="0"/>
    <s v="No"/>
    <s v="No"/>
    <s v="Yes"/>
    <s v="No"/>
    <s v="Yes"/>
    <s v="Yes"/>
    <x v="0"/>
    <s v="Yes"/>
    <x v="0"/>
    <n v="49.25"/>
    <n v="90.35"/>
    <s v="Yes"/>
    <n v="1"/>
    <x v="0"/>
  </r>
  <r>
    <s v="5140-FOMCQ"/>
    <x v="0"/>
    <x v="0"/>
    <s v="Yes"/>
    <s v="No"/>
    <n v="59"/>
    <s v="Yes"/>
    <s v="Yes"/>
    <x v="1"/>
    <s v="Yes"/>
    <s v="Yes"/>
    <s v="Yes"/>
    <s v="No"/>
    <s v="Yes"/>
    <s v="Yes"/>
    <x v="1"/>
    <s v="Yes"/>
    <x v="3"/>
    <n v="109.15"/>
    <n v="6557.75"/>
    <s v="No"/>
    <n v="0"/>
    <x v="3"/>
  </r>
  <r>
    <s v="6242-SGYTS"/>
    <x v="1"/>
    <x v="0"/>
    <s v="Yes"/>
    <s v="Yes"/>
    <n v="62"/>
    <s v="Yes"/>
    <s v="Yes"/>
    <x v="1"/>
    <s v="Yes"/>
    <s v="Yes"/>
    <s v="No"/>
    <s v="No"/>
    <s v="Yes"/>
    <s v="No"/>
    <x v="1"/>
    <s v="Yes"/>
    <x v="3"/>
    <n v="94.95"/>
    <n v="5791.85"/>
    <s v="No"/>
    <n v="0"/>
    <x v="3"/>
  </r>
  <r>
    <s v="8166-ORCHU"/>
    <x v="1"/>
    <x v="1"/>
    <s v="Yes"/>
    <s v="No"/>
    <n v="33"/>
    <s v="Yes"/>
    <s v="No"/>
    <x v="1"/>
    <s v="Yes"/>
    <s v="Yes"/>
    <s v="No"/>
    <s v="Yes"/>
    <s v="No"/>
    <s v="Yes"/>
    <x v="1"/>
    <s v="Yes"/>
    <x v="0"/>
    <n v="93.55"/>
    <n v="3055.5"/>
    <s v="No"/>
    <n v="0"/>
    <x v="1"/>
  </r>
  <r>
    <s v="8414-OOEEL"/>
    <x v="1"/>
    <x v="0"/>
    <s v="No"/>
    <s v="Yes"/>
    <n v="66"/>
    <s v="Yes"/>
    <s v="No"/>
    <x v="0"/>
    <s v="No"/>
    <s v="Yes"/>
    <s v="Yes"/>
    <s v="Yes"/>
    <s v="Yes"/>
    <s v="Yes"/>
    <x v="2"/>
    <s v="Yes"/>
    <x v="3"/>
    <n v="79.5"/>
    <n v="5196.1000000000004"/>
    <s v="No"/>
    <n v="0"/>
    <x v="3"/>
  </r>
  <r>
    <s v="8454-AATJP"/>
    <x v="0"/>
    <x v="0"/>
    <s v="No"/>
    <s v="No"/>
    <n v="72"/>
    <s v="Yes"/>
    <s v="Yes"/>
    <x v="1"/>
    <s v="Yes"/>
    <s v="Yes"/>
    <s v="Yes"/>
    <s v="Yes"/>
    <s v="Yes"/>
    <s v="Yes"/>
    <x v="2"/>
    <s v="No"/>
    <x v="3"/>
    <n v="115.05"/>
    <n v="8405"/>
    <s v="No"/>
    <n v="0"/>
    <x v="3"/>
  </r>
  <r>
    <s v="6849-WLEYG"/>
    <x v="1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s v="Yes"/>
    <n v="1"/>
    <x v="0"/>
  </r>
  <r>
    <s v="4659-NZRUF"/>
    <x v="0"/>
    <x v="0"/>
    <s v="No"/>
    <s v="No"/>
    <n v="19"/>
    <s v="Yes"/>
    <s v="Yes"/>
    <x v="1"/>
    <s v="Yes"/>
    <s v="Yes"/>
    <s v="No"/>
    <s v="No"/>
    <s v="No"/>
    <s v="Yes"/>
    <x v="0"/>
    <s v="Yes"/>
    <x v="0"/>
    <n v="95.15"/>
    <n v="1789.25"/>
    <s v="Yes"/>
    <n v="1"/>
    <x v="2"/>
  </r>
  <r>
    <s v="4531-AUZNK"/>
    <x v="0"/>
    <x v="0"/>
    <s v="Yes"/>
    <s v="Yes"/>
    <n v="51"/>
    <s v="Yes"/>
    <s v="Yes"/>
    <x v="1"/>
    <s v="Yes"/>
    <s v="No"/>
    <s v="No"/>
    <s v="Yes"/>
    <s v="Yes"/>
    <s v="No"/>
    <x v="1"/>
    <s v="Yes"/>
    <x v="1"/>
    <n v="95.15"/>
    <n v="5000.05"/>
    <s v="No"/>
    <n v="0"/>
    <x v="3"/>
  </r>
  <r>
    <s v="4191-XOVOM"/>
    <x v="1"/>
    <x v="0"/>
    <s v="No"/>
    <s v="No"/>
    <n v="63"/>
    <s v="Yes"/>
    <s v="Yes"/>
    <x v="1"/>
    <s v="No"/>
    <s v="Yes"/>
    <s v="No"/>
    <s v="Yes"/>
    <s v="Yes"/>
    <s v="Yes"/>
    <x v="0"/>
    <s v="No"/>
    <x v="0"/>
    <n v="105.4"/>
    <n v="6713.2"/>
    <s v="No"/>
    <n v="0"/>
    <x v="3"/>
  </r>
  <r>
    <s v="2150-OEGBV"/>
    <x v="1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562.6"/>
    <s v="No"/>
    <n v="0"/>
    <x v="1"/>
  </r>
  <r>
    <s v="8429-XIBUM"/>
    <x v="1"/>
    <x v="0"/>
    <s v="No"/>
    <s v="No"/>
    <n v="22"/>
    <s v="Yes"/>
    <s v="Yes"/>
    <x v="1"/>
    <s v="Yes"/>
    <s v="No"/>
    <s v="No"/>
    <s v="No"/>
    <s v="Yes"/>
    <s v="Yes"/>
    <x v="0"/>
    <s v="Yes"/>
    <x v="2"/>
    <n v="101.35"/>
    <n v="2317.1"/>
    <s v="Yes"/>
    <n v="1"/>
    <x v="2"/>
  </r>
  <r>
    <s v="1855-CFULU"/>
    <x v="0"/>
    <x v="1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91.45"/>
    <s v="No"/>
    <n v="0"/>
    <x v="0"/>
  </r>
  <r>
    <s v="4878-BUNFV"/>
    <x v="1"/>
    <x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"/>
    <n v="828.85"/>
    <s v="No"/>
    <n v="0"/>
    <x v="1"/>
  </r>
  <r>
    <s v="1872-EBWSC"/>
    <x v="0"/>
    <x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617.35"/>
    <s v="No"/>
    <n v="0"/>
    <x v="1"/>
  </r>
  <r>
    <s v="2608-BHKFN"/>
    <x v="0"/>
    <x v="0"/>
    <s v="No"/>
    <s v="No"/>
    <n v="4"/>
    <s v="Yes"/>
    <s v="No"/>
    <x v="1"/>
    <s v="No"/>
    <s v="No"/>
    <s v="No"/>
    <s v="No"/>
    <s v="No"/>
    <s v="No"/>
    <x v="0"/>
    <s v="Yes"/>
    <x v="3"/>
    <n v="70.05"/>
    <n v="266.89999999999998"/>
    <s v="Yes"/>
    <n v="1"/>
    <x v="0"/>
  </r>
  <r>
    <s v="7026-YMSBE"/>
    <x v="1"/>
    <x v="0"/>
    <s v="No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625.04999999999995"/>
    <s v="No"/>
    <n v="0"/>
    <x v="1"/>
  </r>
  <r>
    <s v="7341-LXCAF"/>
    <x v="1"/>
    <x v="0"/>
    <s v="Yes"/>
    <s v="No"/>
    <n v="4"/>
    <s v="Yes"/>
    <s v="Yes"/>
    <x v="1"/>
    <s v="No"/>
    <s v="No"/>
    <s v="No"/>
    <s v="No"/>
    <s v="No"/>
    <s v="No"/>
    <x v="0"/>
    <s v="Yes"/>
    <x v="0"/>
    <n v="74.650000000000006"/>
    <n v="301.39999999999998"/>
    <s v="Yes"/>
    <n v="1"/>
    <x v="0"/>
  </r>
  <r>
    <s v="6997-UVGOX"/>
    <x v="1"/>
    <x v="0"/>
    <s v="Yes"/>
    <s v="Yes"/>
    <n v="71"/>
    <s v="Yes"/>
    <s v="No"/>
    <x v="0"/>
    <s v="Yes"/>
    <s v="Yes"/>
    <s v="Yes"/>
    <s v="Yes"/>
    <s v="Yes"/>
    <s v="Yes"/>
    <x v="2"/>
    <s v="No"/>
    <x v="2"/>
    <n v="85.45"/>
    <n v="6029.9"/>
    <s v="No"/>
    <n v="0"/>
    <x v="3"/>
  </r>
  <r>
    <s v="9674-EHPPG"/>
    <x v="1"/>
    <x v="0"/>
    <s v="Yes"/>
    <s v="No"/>
    <n v="46"/>
    <s v="No"/>
    <s v="No phone service"/>
    <x v="0"/>
    <s v="Yes"/>
    <s v="No"/>
    <s v="Yes"/>
    <s v="Yes"/>
    <s v="No"/>
    <s v="No"/>
    <x v="2"/>
    <s v="No"/>
    <x v="3"/>
    <n v="40.4"/>
    <n v="1842.7"/>
    <s v="No"/>
    <n v="0"/>
    <x v="1"/>
  </r>
  <r>
    <s v="9462-MJUAW"/>
    <x v="1"/>
    <x v="0"/>
    <s v="No"/>
    <s v="No"/>
    <n v="4"/>
    <s v="Yes"/>
    <s v="Yes"/>
    <x v="0"/>
    <s v="No"/>
    <s v="No"/>
    <s v="No"/>
    <s v="No"/>
    <s v="No"/>
    <s v="No"/>
    <x v="0"/>
    <s v="No"/>
    <x v="1"/>
    <n v="50.4"/>
    <n v="206.6"/>
    <s v="Yes"/>
    <n v="1"/>
    <x v="0"/>
  </r>
  <r>
    <s v="8128-YVJRG"/>
    <x v="0"/>
    <x v="0"/>
    <s v="No"/>
    <s v="No"/>
    <n v="7"/>
    <s v="Yes"/>
    <s v="Yes"/>
    <x v="1"/>
    <s v="Yes"/>
    <s v="No"/>
    <s v="No"/>
    <s v="No"/>
    <s v="No"/>
    <s v="No"/>
    <x v="0"/>
    <s v="Yes"/>
    <x v="1"/>
    <n v="79.650000000000006"/>
    <n v="604.70000000000005"/>
    <s v="Yes"/>
    <n v="1"/>
    <x v="0"/>
  </r>
  <r>
    <s v="5440-VHLUL"/>
    <x v="1"/>
    <x v="0"/>
    <s v="No"/>
    <s v="No"/>
    <n v="69"/>
    <s v="Yes"/>
    <s v="Yes"/>
    <x v="1"/>
    <s v="No"/>
    <s v="Yes"/>
    <s v="No"/>
    <s v="Yes"/>
    <s v="Yes"/>
    <s v="Yes"/>
    <x v="1"/>
    <s v="Yes"/>
    <x v="2"/>
    <n v="105.2"/>
    <n v="7386.05"/>
    <s v="No"/>
    <n v="0"/>
    <x v="3"/>
  </r>
  <r>
    <s v="5781-BKHOP"/>
    <x v="0"/>
    <x v="0"/>
    <s v="Yes"/>
    <s v="No"/>
    <n v="72"/>
    <s v="Yes"/>
    <s v="Yes"/>
    <x v="1"/>
    <s v="Yes"/>
    <s v="Yes"/>
    <s v="Yes"/>
    <s v="No"/>
    <s v="Yes"/>
    <s v="No"/>
    <x v="2"/>
    <s v="No"/>
    <x v="2"/>
    <n v="100.65"/>
    <n v="7334.05"/>
    <s v="No"/>
    <n v="0"/>
    <x v="3"/>
  </r>
  <r>
    <s v="4283-FUTGF"/>
    <x v="1"/>
    <x v="1"/>
    <s v="No"/>
    <s v="No"/>
    <n v="19"/>
    <s v="Yes"/>
    <s v="Yes"/>
    <x v="1"/>
    <s v="No"/>
    <s v="No"/>
    <s v="Yes"/>
    <s v="No"/>
    <s v="No"/>
    <s v="No"/>
    <x v="0"/>
    <s v="Yes"/>
    <x v="0"/>
    <n v="79.849999999999994"/>
    <n v="1471.75"/>
    <s v="Yes"/>
    <n v="1"/>
    <x v="2"/>
  </r>
  <r>
    <s v="5213-TWWJU"/>
    <x v="1"/>
    <x v="0"/>
    <s v="No"/>
    <s v="No"/>
    <n v="28"/>
    <s v="Yes"/>
    <s v="No"/>
    <x v="1"/>
    <s v="No"/>
    <s v="No"/>
    <s v="Yes"/>
    <s v="Yes"/>
    <s v="No"/>
    <s v="Yes"/>
    <x v="0"/>
    <s v="No"/>
    <x v="0"/>
    <n v="91"/>
    <n v="2626.15"/>
    <s v="No"/>
    <n v="0"/>
    <x v="1"/>
  </r>
  <r>
    <s v="1569-TTNYJ"/>
    <x v="1"/>
    <x v="0"/>
    <s v="Yes"/>
    <s v="No"/>
    <n v="5"/>
    <s v="Yes"/>
    <s v="Yes"/>
    <x v="1"/>
    <s v="No"/>
    <s v="Yes"/>
    <s v="No"/>
    <s v="No"/>
    <s v="No"/>
    <s v="No"/>
    <x v="0"/>
    <s v="Yes"/>
    <x v="0"/>
    <n v="78.75"/>
    <n v="412.1"/>
    <s v="Yes"/>
    <n v="1"/>
    <x v="0"/>
  </r>
  <r>
    <s v="8628-MFKAX"/>
    <x v="0"/>
    <x v="1"/>
    <s v="Yes"/>
    <s v="No"/>
    <n v="72"/>
    <s v="Yes"/>
    <s v="Yes"/>
    <x v="1"/>
    <s v="Yes"/>
    <s v="Yes"/>
    <s v="Yes"/>
    <s v="Yes"/>
    <s v="Yes"/>
    <s v="Yes"/>
    <x v="2"/>
    <s v="Yes"/>
    <x v="3"/>
    <n v="116.75"/>
    <n v="8277.0499999999993"/>
    <s v="No"/>
    <n v="0"/>
    <x v="3"/>
  </r>
  <r>
    <s v="2397-BRLOM"/>
    <x v="1"/>
    <x v="1"/>
    <s v="Yes"/>
    <s v="Yes"/>
    <n v="8"/>
    <s v="Yes"/>
    <s v="No"/>
    <x v="1"/>
    <s v="No"/>
    <s v="No"/>
    <s v="No"/>
    <s v="No"/>
    <s v="Yes"/>
    <s v="No"/>
    <x v="0"/>
    <s v="Yes"/>
    <x v="3"/>
    <n v="80.45"/>
    <n v="583.45000000000005"/>
    <s v="Yes"/>
    <n v="1"/>
    <x v="0"/>
  </r>
  <r>
    <s v="7629-WIXZF"/>
    <x v="0"/>
    <x v="0"/>
    <s v="No"/>
    <s v="No"/>
    <n v="7"/>
    <s v="Yes"/>
    <s v="No"/>
    <x v="0"/>
    <s v="Yes"/>
    <s v="No"/>
    <s v="No"/>
    <s v="No"/>
    <s v="No"/>
    <s v="Yes"/>
    <x v="1"/>
    <s v="Yes"/>
    <x v="0"/>
    <n v="59.1"/>
    <n v="369.25"/>
    <s v="No"/>
    <n v="0"/>
    <x v="0"/>
  </r>
  <r>
    <s v="5445-GLVOT"/>
    <x v="0"/>
    <x v="0"/>
    <s v="No"/>
    <s v="No"/>
    <n v="22"/>
    <s v="Yes"/>
    <s v="No"/>
    <x v="0"/>
    <s v="Yes"/>
    <s v="No"/>
    <s v="No"/>
    <s v="No"/>
    <s v="No"/>
    <s v="No"/>
    <x v="0"/>
    <s v="Yes"/>
    <x v="0"/>
    <n v="49.8"/>
    <n v="1049.05"/>
    <s v="No"/>
    <n v="0"/>
    <x v="2"/>
  </r>
  <r>
    <s v="3976-HXHCE"/>
    <x v="1"/>
    <x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1414.8"/>
    <s v="No"/>
    <n v="0"/>
    <x v="3"/>
  </r>
  <r>
    <s v="2466-NEJOJ"/>
    <x v="1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649999999999999"/>
    <n v="169.75"/>
    <s v="No"/>
    <n v="0"/>
    <x v="0"/>
  </r>
  <r>
    <s v="0254-KCJGT"/>
    <x v="1"/>
    <x v="0"/>
    <s v="Yes"/>
    <s v="No"/>
    <n v="52"/>
    <s v="Yes"/>
    <s v="Yes"/>
    <x v="0"/>
    <s v="Yes"/>
    <s v="Yes"/>
    <s v="Yes"/>
    <s v="Yes"/>
    <s v="No"/>
    <s v="Yes"/>
    <x v="1"/>
    <s v="Yes"/>
    <x v="3"/>
    <n v="81.400000000000006"/>
    <n v="4354.45"/>
    <s v="No"/>
    <n v="0"/>
    <x v="3"/>
  </r>
  <r>
    <s v="5472-CVMDX"/>
    <x v="0"/>
    <x v="0"/>
    <s v="No"/>
    <s v="No"/>
    <n v="68"/>
    <s v="No"/>
    <s v="No phone service"/>
    <x v="0"/>
    <s v="Yes"/>
    <s v="No"/>
    <s v="Yes"/>
    <s v="Yes"/>
    <s v="No"/>
    <s v="No"/>
    <x v="2"/>
    <s v="No"/>
    <x v="1"/>
    <n v="38.9"/>
    <n v="2719.2"/>
    <s v="No"/>
    <n v="0"/>
    <x v="3"/>
  </r>
  <r>
    <s v="6461-SZMCV"/>
    <x v="0"/>
    <x v="0"/>
    <s v="Yes"/>
    <s v="No"/>
    <n v="71"/>
    <s v="Yes"/>
    <s v="Yes"/>
    <x v="0"/>
    <s v="Yes"/>
    <s v="Yes"/>
    <s v="Yes"/>
    <s v="Yes"/>
    <s v="Yes"/>
    <s v="Yes"/>
    <x v="2"/>
    <s v="No"/>
    <x v="2"/>
    <n v="87.95"/>
    <n v="6365.35"/>
    <s v="No"/>
    <n v="0"/>
    <x v="3"/>
  </r>
  <r>
    <s v="8150-QUDFX"/>
    <x v="1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1.6"/>
    <s v="No"/>
    <n v="0"/>
    <x v="0"/>
  </r>
  <r>
    <s v="9508-ILZDG"/>
    <x v="0"/>
    <x v="1"/>
    <s v="No"/>
    <s v="No"/>
    <n v="34"/>
    <s v="Yes"/>
    <s v="Yes"/>
    <x v="1"/>
    <s v="No"/>
    <s v="Yes"/>
    <s v="No"/>
    <s v="Yes"/>
    <s v="Yes"/>
    <s v="No"/>
    <x v="0"/>
    <s v="Yes"/>
    <x v="0"/>
    <n v="96.35"/>
    <n v="3190.25"/>
    <s v="No"/>
    <n v="0"/>
    <x v="1"/>
  </r>
  <r>
    <s v="2346-DJQTB"/>
    <x v="0"/>
    <x v="0"/>
    <s v="No"/>
    <s v="No"/>
    <n v="35"/>
    <s v="No"/>
    <s v="No phone service"/>
    <x v="0"/>
    <s v="No"/>
    <s v="No"/>
    <s v="No"/>
    <s v="No"/>
    <s v="No"/>
    <s v="No"/>
    <x v="0"/>
    <s v="No"/>
    <x v="0"/>
    <n v="24.15"/>
    <n v="812.5"/>
    <s v="No"/>
    <n v="0"/>
    <x v="1"/>
  </r>
  <r>
    <s v="1697-LYYYX"/>
    <x v="0"/>
    <x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100000000000001"/>
    <n v="1143.8"/>
    <s v="No"/>
    <n v="0"/>
    <x v="3"/>
  </r>
  <r>
    <s v="1942-OQFRW"/>
    <x v="1"/>
    <x v="0"/>
    <s v="No"/>
    <s v="No"/>
    <n v="1"/>
    <s v="Yes"/>
    <s v="No"/>
    <x v="0"/>
    <s v="No"/>
    <s v="No"/>
    <s v="No"/>
    <s v="No"/>
    <s v="No"/>
    <s v="No"/>
    <x v="0"/>
    <s v="No"/>
    <x v="0"/>
    <n v="44"/>
    <n v="44"/>
    <s v="No"/>
    <n v="0"/>
    <x v="0"/>
  </r>
  <r>
    <s v="4749-VFKVB"/>
    <x v="0"/>
    <x v="0"/>
    <s v="No"/>
    <s v="No"/>
    <n v="1"/>
    <s v="Yes"/>
    <s v="Yes"/>
    <x v="0"/>
    <s v="No"/>
    <s v="No"/>
    <s v="No"/>
    <s v="No"/>
    <s v="No"/>
    <s v="No"/>
    <x v="0"/>
    <s v="Yes"/>
    <x v="1"/>
    <n v="50.1"/>
    <n v="50.1"/>
    <s v="Yes"/>
    <n v="1"/>
    <x v="0"/>
  </r>
  <r>
    <s v="9640-ZSLDC"/>
    <x v="0"/>
    <x v="0"/>
    <s v="Yes"/>
    <s v="Yes"/>
    <n v="53"/>
    <s v="Yes"/>
    <s v="No"/>
    <x v="0"/>
    <s v="No"/>
    <s v="No"/>
    <s v="Yes"/>
    <s v="No"/>
    <s v="No"/>
    <s v="Yes"/>
    <x v="1"/>
    <s v="No"/>
    <x v="3"/>
    <n v="60.6"/>
    <n v="3297"/>
    <s v="No"/>
    <n v="0"/>
    <x v="3"/>
  </r>
  <r>
    <s v="4231-LZUYM"/>
    <x v="0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65"/>
    <n v="1887"/>
    <s v="No"/>
    <n v="0"/>
    <x v="3"/>
  </r>
  <r>
    <s v="7598-UAASY"/>
    <x v="1"/>
    <x v="0"/>
    <s v="Yes"/>
    <s v="No"/>
    <n v="2"/>
    <s v="Yes"/>
    <s v="No"/>
    <x v="1"/>
    <s v="No"/>
    <s v="No"/>
    <s v="Yes"/>
    <s v="No"/>
    <s v="No"/>
    <s v="No"/>
    <x v="0"/>
    <s v="No"/>
    <x v="0"/>
    <n v="76.400000000000006"/>
    <n v="151.80000000000001"/>
    <s v="Yes"/>
    <n v="1"/>
    <x v="0"/>
  </r>
  <r>
    <s v="7938-OUHIO"/>
    <x v="1"/>
    <x v="0"/>
    <s v="No"/>
    <s v="No"/>
    <n v="3"/>
    <s v="Yes"/>
    <s v="No"/>
    <x v="1"/>
    <s v="No"/>
    <s v="No"/>
    <s v="Yes"/>
    <s v="Yes"/>
    <s v="Yes"/>
    <s v="Yes"/>
    <x v="0"/>
    <s v="Yes"/>
    <x v="0"/>
    <n v="98.7"/>
    <n v="293.64999999999998"/>
    <s v="Yes"/>
    <n v="1"/>
    <x v="0"/>
  </r>
  <r>
    <s v="8510-AWCXC"/>
    <x v="0"/>
    <x v="1"/>
    <s v="No"/>
    <s v="No"/>
    <n v="13"/>
    <s v="Yes"/>
    <s v="Yes"/>
    <x v="1"/>
    <s v="Yes"/>
    <s v="No"/>
    <s v="No"/>
    <s v="No"/>
    <s v="Yes"/>
    <s v="Yes"/>
    <x v="0"/>
    <s v="Yes"/>
    <x v="0"/>
    <n v="100.8"/>
    <n v="1308.0999999999999"/>
    <s v="Yes"/>
    <n v="1"/>
    <x v="2"/>
  </r>
  <r>
    <s v="6128-AQBMT"/>
    <x v="1"/>
    <x v="1"/>
    <s v="Yes"/>
    <s v="No"/>
    <n v="41"/>
    <s v="No"/>
    <s v="No phone service"/>
    <x v="0"/>
    <s v="No"/>
    <s v="Yes"/>
    <s v="Yes"/>
    <s v="No"/>
    <s v="Yes"/>
    <s v="Yes"/>
    <x v="0"/>
    <s v="Yes"/>
    <x v="0"/>
    <n v="53.95"/>
    <n v="2215.4"/>
    <s v="No"/>
    <n v="0"/>
    <x v="1"/>
  </r>
  <r>
    <s v="3594-BDSOA"/>
    <x v="0"/>
    <x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99999999999999"/>
    <n v="482.8"/>
    <s v="No"/>
    <n v="0"/>
    <x v="2"/>
  </r>
  <r>
    <s v="0431-APWVY"/>
    <x v="0"/>
    <x v="0"/>
    <s v="Yes"/>
    <s v="Yes"/>
    <n v="28"/>
    <s v="Yes"/>
    <s v="No"/>
    <x v="1"/>
    <s v="No"/>
    <s v="No"/>
    <s v="No"/>
    <s v="No"/>
    <s v="Yes"/>
    <s v="Yes"/>
    <x v="1"/>
    <s v="Yes"/>
    <x v="2"/>
    <n v="90.1"/>
    <n v="2598.9499999999998"/>
    <s v="Yes"/>
    <n v="1"/>
    <x v="1"/>
  </r>
  <r>
    <s v="5133-VRSAB"/>
    <x v="1"/>
    <x v="0"/>
    <s v="No"/>
    <s v="No"/>
    <n v="8"/>
    <s v="No"/>
    <s v="No phone service"/>
    <x v="0"/>
    <s v="Yes"/>
    <s v="No"/>
    <s v="No"/>
    <s v="No"/>
    <s v="No"/>
    <s v="No"/>
    <x v="0"/>
    <s v="No"/>
    <x v="1"/>
    <n v="29.35"/>
    <n v="216.45"/>
    <s v="No"/>
    <n v="0"/>
    <x v="0"/>
  </r>
  <r>
    <s v="5996-DAOQL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s v="No"/>
    <n v="0"/>
    <x v="0"/>
  </r>
  <r>
    <s v="6838-YAUVY"/>
    <x v="0"/>
    <x v="0"/>
    <s v="No"/>
    <s v="No"/>
    <n v="54"/>
    <s v="Yes"/>
    <s v="Yes"/>
    <x v="1"/>
    <s v="No"/>
    <s v="No"/>
    <s v="Yes"/>
    <s v="Yes"/>
    <s v="No"/>
    <s v="Yes"/>
    <x v="2"/>
    <s v="Yes"/>
    <x v="2"/>
    <n v="95.1"/>
    <n v="5064.8500000000004"/>
    <s v="No"/>
    <n v="0"/>
    <x v="3"/>
  </r>
  <r>
    <s v="0484-JPBRU"/>
    <x v="1"/>
    <x v="0"/>
    <s v="No"/>
    <s v="No"/>
    <n v="4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25"/>
    <n v="996.45"/>
    <s v="No"/>
    <n v="0"/>
    <x v="1"/>
  </r>
  <r>
    <s v="7883-ROJOC"/>
    <x v="0"/>
    <x v="0"/>
    <s v="Yes"/>
    <s v="No"/>
    <n v="19"/>
    <s v="Yes"/>
    <s v="No"/>
    <x v="0"/>
    <s v="No"/>
    <s v="No"/>
    <s v="No"/>
    <s v="No"/>
    <s v="No"/>
    <s v="No"/>
    <x v="0"/>
    <s v="No"/>
    <x v="1"/>
    <n v="44.9"/>
    <n v="839.65"/>
    <s v="No"/>
    <n v="0"/>
    <x v="2"/>
  </r>
  <r>
    <s v="0244-LGNFY"/>
    <x v="0"/>
    <x v="0"/>
    <s v="Yes"/>
    <s v="Yes"/>
    <n v="72"/>
    <s v="Yes"/>
    <s v="Yes"/>
    <x v="0"/>
    <s v="Yes"/>
    <s v="Yes"/>
    <s v="Yes"/>
    <s v="Yes"/>
    <s v="Yes"/>
    <s v="Yes"/>
    <x v="2"/>
    <s v="No"/>
    <x v="2"/>
    <n v="92.65"/>
    <n v="6733"/>
    <s v="No"/>
    <n v="0"/>
    <x v="3"/>
  </r>
  <r>
    <s v="7274-CGTOD"/>
    <x v="1"/>
    <x v="0"/>
    <s v="No"/>
    <s v="No"/>
    <n v="62"/>
    <s v="No"/>
    <s v="No phone service"/>
    <x v="0"/>
    <s v="Yes"/>
    <s v="Yes"/>
    <s v="Yes"/>
    <s v="Yes"/>
    <s v="No"/>
    <s v="No"/>
    <x v="2"/>
    <s v="Yes"/>
    <x v="2"/>
    <n v="43.7"/>
    <n v="2618.3000000000002"/>
    <s v="No"/>
    <n v="0"/>
    <x v="3"/>
  </r>
  <r>
    <s v="4295-YURET"/>
    <x v="0"/>
    <x v="1"/>
    <s v="Yes"/>
    <s v="Yes"/>
    <n v="56"/>
    <s v="Yes"/>
    <s v="No"/>
    <x v="0"/>
    <s v="Yes"/>
    <s v="No"/>
    <s v="No"/>
    <s v="Yes"/>
    <s v="Yes"/>
    <s v="Yes"/>
    <x v="2"/>
    <s v="Yes"/>
    <x v="3"/>
    <n v="72.599999999999994"/>
    <n v="4084.35"/>
    <s v="No"/>
    <n v="0"/>
    <x v="3"/>
  </r>
  <r>
    <s v="3426-NIYYL"/>
    <x v="1"/>
    <x v="0"/>
    <s v="No"/>
    <s v="No"/>
    <n v="15"/>
    <s v="Yes"/>
    <s v="Yes"/>
    <x v="0"/>
    <s v="No"/>
    <s v="No"/>
    <s v="No"/>
    <s v="No"/>
    <s v="No"/>
    <s v="No"/>
    <x v="0"/>
    <s v="No"/>
    <x v="0"/>
    <n v="51.55"/>
    <n v="765.5"/>
    <s v="Yes"/>
    <n v="1"/>
    <x v="2"/>
  </r>
  <r>
    <s v="8225-BTJAU"/>
    <x v="1"/>
    <x v="1"/>
    <s v="No"/>
    <s v="No"/>
    <n v="10"/>
    <s v="Yes"/>
    <s v="No"/>
    <x v="1"/>
    <s v="No"/>
    <s v="No"/>
    <s v="No"/>
    <s v="No"/>
    <s v="No"/>
    <s v="Yes"/>
    <x v="0"/>
    <s v="Yes"/>
    <x v="0"/>
    <n v="79.25"/>
    <n v="793.55"/>
    <s v="Yes"/>
    <n v="1"/>
    <x v="0"/>
  </r>
  <r>
    <s v="4635-EJYPD"/>
    <x v="1"/>
    <x v="0"/>
    <s v="Yes"/>
    <s v="Yes"/>
    <n v="3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8.95"/>
    <n v="613.95000000000005"/>
    <s v="No"/>
    <n v="0"/>
    <x v="1"/>
  </r>
  <r>
    <s v="1866-ZSLJM"/>
    <x v="1"/>
    <x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"/>
    <n v="402.85"/>
    <s v="No"/>
    <n v="0"/>
    <x v="2"/>
  </r>
  <r>
    <s v="4636-TVXVG"/>
    <x v="1"/>
    <x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95"/>
    <n v="1244.8"/>
    <s v="No"/>
    <n v="0"/>
    <x v="3"/>
  </r>
  <r>
    <s v="4236-UJPWO"/>
    <x v="0"/>
    <x v="0"/>
    <s v="No"/>
    <s v="No"/>
    <n v="2"/>
    <s v="No"/>
    <s v="No phone service"/>
    <x v="0"/>
    <s v="No"/>
    <s v="No"/>
    <s v="No"/>
    <s v="No"/>
    <s v="No"/>
    <s v="No"/>
    <x v="0"/>
    <s v="No"/>
    <x v="0"/>
    <n v="24.5"/>
    <n v="46.4"/>
    <s v="No"/>
    <n v="0"/>
    <x v="0"/>
  </r>
  <r>
    <s v="9392-XBGTD"/>
    <x v="1"/>
    <x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581.85"/>
    <s v="No"/>
    <n v="0"/>
    <x v="1"/>
  </r>
  <r>
    <s v="3387-VATUS"/>
    <x v="1"/>
    <x v="0"/>
    <s v="No"/>
    <s v="No"/>
    <n v="5"/>
    <s v="Yes"/>
    <s v="Yes"/>
    <x v="1"/>
    <s v="No"/>
    <s v="No"/>
    <s v="No"/>
    <s v="No"/>
    <s v="Yes"/>
    <s v="Yes"/>
    <x v="0"/>
    <s v="Yes"/>
    <x v="2"/>
    <n v="94.85"/>
    <n v="462.8"/>
    <s v="Yes"/>
    <n v="1"/>
    <x v="0"/>
  </r>
  <r>
    <s v="6402-SSEJG"/>
    <x v="0"/>
    <x v="0"/>
    <s v="No"/>
    <s v="No"/>
    <n v="25"/>
    <s v="No"/>
    <s v="No phone service"/>
    <x v="0"/>
    <s v="Yes"/>
    <s v="Yes"/>
    <s v="Yes"/>
    <s v="No"/>
    <s v="Yes"/>
    <s v="Yes"/>
    <x v="1"/>
    <s v="No"/>
    <x v="0"/>
    <n v="61.05"/>
    <n v="1540.2"/>
    <s v="No"/>
    <n v="0"/>
    <x v="1"/>
  </r>
  <r>
    <s v="1143-NMNQJ"/>
    <x v="0"/>
    <x v="0"/>
    <s v="No"/>
    <s v="No"/>
    <n v="2"/>
    <s v="Yes"/>
    <s v="Yes"/>
    <x v="1"/>
    <s v="No"/>
    <s v="No"/>
    <s v="No"/>
    <s v="No"/>
    <s v="No"/>
    <s v="Yes"/>
    <x v="0"/>
    <s v="Yes"/>
    <x v="0"/>
    <n v="85.7"/>
    <n v="169.8"/>
    <s v="Yes"/>
    <n v="1"/>
    <x v="0"/>
  </r>
  <r>
    <s v="1169-SAOCL"/>
    <x v="1"/>
    <x v="0"/>
    <s v="No"/>
    <s v="No"/>
    <n v="49"/>
    <s v="Yes"/>
    <s v="Yes"/>
    <x v="1"/>
    <s v="No"/>
    <s v="Yes"/>
    <s v="No"/>
    <s v="Yes"/>
    <s v="Yes"/>
    <s v="Yes"/>
    <x v="1"/>
    <s v="Yes"/>
    <x v="2"/>
    <n v="106.65"/>
    <n v="5168.1000000000004"/>
    <s v="No"/>
    <n v="0"/>
    <x v="3"/>
  </r>
  <r>
    <s v="1110-KYLGQ"/>
    <x v="0"/>
    <x v="0"/>
    <s v="No"/>
    <s v="No"/>
    <n v="63"/>
    <s v="Yes"/>
    <s v="Yes"/>
    <x v="1"/>
    <s v="Yes"/>
    <s v="Yes"/>
    <s v="Yes"/>
    <s v="No"/>
    <s v="Yes"/>
    <s v="Yes"/>
    <x v="0"/>
    <s v="No"/>
    <x v="3"/>
    <n v="108.25"/>
    <n v="6780.1"/>
    <s v="No"/>
    <n v="0"/>
    <x v="3"/>
  </r>
  <r>
    <s v="9929-PLVPA"/>
    <x v="0"/>
    <x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99999999999999"/>
    <n v="94.5"/>
    <s v="No"/>
    <n v="0"/>
    <x v="0"/>
  </r>
  <r>
    <s v="3518-PZXZQ"/>
    <x v="0"/>
    <x v="0"/>
    <s v="Yes"/>
    <s v="No"/>
    <n v="1"/>
    <s v="Yes"/>
    <s v="No"/>
    <x v="0"/>
    <s v="No"/>
    <s v="No"/>
    <s v="No"/>
    <s v="No"/>
    <s v="Yes"/>
    <s v="No"/>
    <x v="0"/>
    <s v="Yes"/>
    <x v="1"/>
    <n v="55.3"/>
    <n v="55.3"/>
    <s v="No"/>
    <n v="0"/>
    <x v="0"/>
  </r>
  <r>
    <s v="2371-JUNGC"/>
    <x v="1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8"/>
    <s v="No"/>
    <n v="0"/>
    <x v="0"/>
  </r>
  <r>
    <s v="7693-QPEFS"/>
    <x v="1"/>
    <x v="1"/>
    <s v="No"/>
    <s v="No"/>
    <n v="52"/>
    <s v="Yes"/>
    <s v="Yes"/>
    <x v="1"/>
    <s v="No"/>
    <s v="No"/>
    <s v="No"/>
    <s v="No"/>
    <s v="No"/>
    <s v="No"/>
    <x v="0"/>
    <s v="Yes"/>
    <x v="2"/>
    <n v="72.95"/>
    <n v="3829.75"/>
    <s v="No"/>
    <n v="0"/>
    <x v="3"/>
  </r>
  <r>
    <s v="0924-BJCRC"/>
    <x v="0"/>
    <x v="1"/>
    <s v="Yes"/>
    <s v="No"/>
    <n v="60"/>
    <s v="Yes"/>
    <s v="Yes"/>
    <x v="1"/>
    <s v="No"/>
    <s v="Yes"/>
    <s v="No"/>
    <s v="No"/>
    <s v="No"/>
    <s v="Yes"/>
    <x v="0"/>
    <s v="No"/>
    <x v="0"/>
    <n v="89.45"/>
    <n v="5294.6"/>
    <s v="No"/>
    <n v="0"/>
    <x v="3"/>
  </r>
  <r>
    <s v="5074-FBGHB"/>
    <x v="1"/>
    <x v="0"/>
    <s v="No"/>
    <s v="No"/>
    <n v="64"/>
    <s v="Yes"/>
    <s v="Yes"/>
    <x v="1"/>
    <s v="No"/>
    <s v="No"/>
    <s v="Yes"/>
    <s v="Yes"/>
    <s v="Yes"/>
    <s v="Yes"/>
    <x v="1"/>
    <s v="Yes"/>
    <x v="3"/>
    <n v="104.65"/>
    <n v="6889.8"/>
    <s v="No"/>
    <n v="0"/>
    <x v="3"/>
  </r>
  <r>
    <s v="2351-BKRZW"/>
    <x v="0"/>
    <x v="0"/>
    <s v="Yes"/>
    <s v="Yes"/>
    <n v="43"/>
    <s v="Yes"/>
    <s v="No"/>
    <x v="0"/>
    <s v="Yes"/>
    <s v="No"/>
    <s v="Yes"/>
    <s v="No"/>
    <s v="Yes"/>
    <s v="Yes"/>
    <x v="2"/>
    <s v="No"/>
    <x v="2"/>
    <n v="75.2"/>
    <n v="3254.35"/>
    <s v="No"/>
    <n v="0"/>
    <x v="1"/>
  </r>
  <r>
    <s v="4455-BFSPD"/>
    <x v="0"/>
    <x v="0"/>
    <s v="Yes"/>
    <s v="No"/>
    <n v="61"/>
    <s v="Yes"/>
    <s v="Yes"/>
    <x v="1"/>
    <s v="No"/>
    <s v="No"/>
    <s v="No"/>
    <s v="Yes"/>
    <s v="Yes"/>
    <s v="Yes"/>
    <x v="1"/>
    <s v="No"/>
    <x v="2"/>
    <n v="101.15"/>
    <n v="6383.9"/>
    <s v="No"/>
    <n v="0"/>
    <x v="3"/>
  </r>
  <r>
    <s v="0415-MOSGF"/>
    <x v="0"/>
    <x v="0"/>
    <s v="No"/>
    <s v="No"/>
    <n v="1"/>
    <s v="Yes"/>
    <s v="No"/>
    <x v="0"/>
    <s v="No"/>
    <s v="No"/>
    <s v="No"/>
    <s v="No"/>
    <s v="No"/>
    <s v="No"/>
    <x v="0"/>
    <s v="No"/>
    <x v="1"/>
    <n v="44.4"/>
    <n v="44.4"/>
    <s v="Yes"/>
    <n v="1"/>
    <x v="0"/>
  </r>
  <r>
    <s v="1724-BQUHA"/>
    <x v="1"/>
    <x v="1"/>
    <s v="No"/>
    <s v="No"/>
    <n v="5"/>
    <s v="Yes"/>
    <s v="No"/>
    <x v="1"/>
    <s v="No"/>
    <s v="No"/>
    <s v="No"/>
    <s v="No"/>
    <s v="Yes"/>
    <s v="Yes"/>
    <x v="0"/>
    <s v="Yes"/>
    <x v="0"/>
    <n v="89.5"/>
    <n v="477.7"/>
    <s v="Yes"/>
    <n v="1"/>
    <x v="0"/>
  </r>
  <r>
    <s v="3948-KXDUF"/>
    <x v="1"/>
    <x v="0"/>
    <s v="No"/>
    <s v="No"/>
    <n v="66"/>
    <s v="Yes"/>
    <s v="Yes"/>
    <x v="0"/>
    <s v="Yes"/>
    <s v="Yes"/>
    <s v="Yes"/>
    <s v="Yes"/>
    <s v="No"/>
    <s v="No"/>
    <x v="2"/>
    <s v="No"/>
    <x v="2"/>
    <n v="68.75"/>
    <n v="4447.55"/>
    <s v="No"/>
    <n v="0"/>
    <x v="3"/>
  </r>
  <r>
    <s v="2323-ARSVR"/>
    <x v="1"/>
    <x v="0"/>
    <s v="Yes"/>
    <s v="No"/>
    <n v="67"/>
    <s v="Yes"/>
    <s v="No"/>
    <x v="1"/>
    <s v="Yes"/>
    <s v="Yes"/>
    <s v="Yes"/>
    <s v="Yes"/>
    <s v="Yes"/>
    <s v="Yes"/>
    <x v="2"/>
    <s v="Yes"/>
    <x v="0"/>
    <n v="111.05"/>
    <n v="7321.05"/>
    <s v="No"/>
    <n v="0"/>
    <x v="3"/>
  </r>
  <r>
    <s v="0815-MFZGM"/>
    <x v="0"/>
    <x v="0"/>
    <s v="Yes"/>
    <s v="No"/>
    <n v="42"/>
    <s v="Yes"/>
    <s v="No"/>
    <x v="1"/>
    <s v="No"/>
    <s v="No"/>
    <s v="Yes"/>
    <s v="Yes"/>
    <s v="Yes"/>
    <s v="Yes"/>
    <x v="2"/>
    <s v="Yes"/>
    <x v="3"/>
    <n v="99"/>
    <n v="4135"/>
    <s v="No"/>
    <n v="0"/>
    <x v="1"/>
  </r>
  <r>
    <s v="4826-XTSOH"/>
    <x v="1"/>
    <x v="1"/>
    <s v="Yes"/>
    <s v="No"/>
    <n v="1"/>
    <s v="Yes"/>
    <s v="Yes"/>
    <x v="1"/>
    <s v="No"/>
    <s v="No"/>
    <s v="No"/>
    <s v="No"/>
    <s v="Yes"/>
    <s v="No"/>
    <x v="0"/>
    <s v="Yes"/>
    <x v="0"/>
    <n v="86.05"/>
    <n v="86.05"/>
    <s v="Yes"/>
    <n v="1"/>
    <x v="0"/>
  </r>
  <r>
    <s v="5480-XTFFL"/>
    <x v="0"/>
    <x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1"/>
    <n v="697.7"/>
    <s v="No"/>
    <n v="0"/>
    <x v="1"/>
  </r>
  <r>
    <s v="8295-FHIVV"/>
    <x v="1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68.65"/>
    <s v="No"/>
    <n v="0"/>
    <x v="0"/>
  </r>
  <r>
    <s v="2495-INZWQ"/>
    <x v="1"/>
    <x v="0"/>
    <s v="No"/>
    <s v="No"/>
    <n v="4"/>
    <s v="No"/>
    <s v="No phone service"/>
    <x v="0"/>
    <s v="No"/>
    <s v="No"/>
    <s v="No"/>
    <s v="No"/>
    <s v="Yes"/>
    <s v="Yes"/>
    <x v="0"/>
    <s v="Yes"/>
    <x v="0"/>
    <n v="44.55"/>
    <n v="174.3"/>
    <s v="Yes"/>
    <n v="1"/>
    <x v="0"/>
  </r>
  <r>
    <s v="9086-YJYXS"/>
    <x v="1"/>
    <x v="0"/>
    <s v="Yes"/>
    <s v="Yes"/>
    <n v="34"/>
    <s v="Yes"/>
    <s v="Yes"/>
    <x v="0"/>
    <s v="No"/>
    <s v="No"/>
    <s v="Yes"/>
    <s v="No"/>
    <s v="Yes"/>
    <s v="Yes"/>
    <x v="1"/>
    <s v="No"/>
    <x v="2"/>
    <n v="77.2"/>
    <n v="2753.8"/>
    <s v="No"/>
    <n v="0"/>
    <x v="1"/>
  </r>
  <r>
    <s v="1179-INLAT"/>
    <x v="1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45"/>
    <n v="69.25"/>
    <s v="No"/>
    <n v="0"/>
    <x v="0"/>
  </r>
  <r>
    <s v="7909-FIOIY"/>
    <x v="0"/>
    <x v="0"/>
    <s v="Yes"/>
    <s v="Yes"/>
    <n v="19"/>
    <s v="No"/>
    <s v="No phone service"/>
    <x v="0"/>
    <s v="No"/>
    <s v="No"/>
    <s v="No"/>
    <s v="No"/>
    <s v="No"/>
    <s v="No"/>
    <x v="0"/>
    <s v="Yes"/>
    <x v="1"/>
    <n v="24.85"/>
    <n v="434.8"/>
    <s v="No"/>
    <n v="0"/>
    <x v="2"/>
  </r>
  <r>
    <s v="4139-SUGLD"/>
    <x v="1"/>
    <x v="0"/>
    <s v="Yes"/>
    <s v="Yes"/>
    <n v="31"/>
    <s v="No"/>
    <s v="No phone service"/>
    <x v="0"/>
    <s v="Yes"/>
    <s v="No"/>
    <s v="No"/>
    <s v="Yes"/>
    <s v="No"/>
    <s v="No"/>
    <x v="0"/>
    <s v="No"/>
    <x v="2"/>
    <n v="35.4"/>
    <n v="1077.5"/>
    <s v="Yes"/>
    <n v="1"/>
    <x v="1"/>
  </r>
  <r>
    <s v="6857-VWJDT"/>
    <x v="0"/>
    <x v="0"/>
    <s v="No"/>
    <s v="No"/>
    <n v="1"/>
    <s v="Yes"/>
    <s v="Yes"/>
    <x v="1"/>
    <s v="No"/>
    <s v="No"/>
    <s v="No"/>
    <s v="No"/>
    <s v="Yes"/>
    <s v="Yes"/>
    <x v="0"/>
    <s v="No"/>
    <x v="1"/>
    <n v="95.65"/>
    <n v="95.65"/>
    <s v="Yes"/>
    <n v="1"/>
    <x v="0"/>
  </r>
  <r>
    <s v="6351-SCJKT"/>
    <x v="1"/>
    <x v="0"/>
    <s v="No"/>
    <s v="No"/>
    <n v="3"/>
    <s v="No"/>
    <s v="No phone service"/>
    <x v="0"/>
    <s v="Yes"/>
    <s v="No"/>
    <s v="Yes"/>
    <s v="Yes"/>
    <s v="No"/>
    <s v="No"/>
    <x v="0"/>
    <s v="No"/>
    <x v="1"/>
    <n v="41.35"/>
    <n v="107.25"/>
    <s v="No"/>
    <n v="0"/>
    <x v="0"/>
  </r>
  <r>
    <s v="5468-BPMMO"/>
    <x v="1"/>
    <x v="0"/>
    <s v="Yes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851.2"/>
    <s v="No"/>
    <n v="0"/>
    <x v="1"/>
  </r>
  <r>
    <s v="5624-BQSSA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5"/>
    <n v="20.95"/>
    <s v="Yes"/>
    <n v="1"/>
    <x v="0"/>
  </r>
  <r>
    <s v="0197-PNKNK"/>
    <x v="0"/>
    <x v="0"/>
    <s v="Yes"/>
    <s v="Yes"/>
    <n v="69"/>
    <s v="Yes"/>
    <s v="Yes"/>
    <x v="1"/>
    <s v="Yes"/>
    <s v="No"/>
    <s v="Yes"/>
    <s v="No"/>
    <s v="No"/>
    <s v="No"/>
    <x v="1"/>
    <s v="No"/>
    <x v="2"/>
    <n v="84.45"/>
    <n v="5848.6"/>
    <s v="No"/>
    <n v="0"/>
    <x v="3"/>
  </r>
  <r>
    <s v="2439-QKJUL"/>
    <x v="1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09.8"/>
    <s v="No"/>
    <n v="0"/>
    <x v="0"/>
  </r>
  <r>
    <s v="1194-SPVSP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19.649999999999999"/>
    <s v="No"/>
    <n v="0"/>
    <x v="0"/>
  </r>
  <r>
    <s v="9534-NSXEM"/>
    <x v="1"/>
    <x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65"/>
    <n v="595.5"/>
    <s v="No"/>
    <n v="0"/>
    <x v="1"/>
  </r>
  <r>
    <s v="2408-WITXK"/>
    <x v="0"/>
    <x v="1"/>
    <s v="No"/>
    <s v="No"/>
    <n v="10"/>
    <s v="No"/>
    <s v="No phone service"/>
    <x v="0"/>
    <s v="No"/>
    <s v="No"/>
    <s v="No"/>
    <s v="No"/>
    <s v="No"/>
    <s v="Yes"/>
    <x v="0"/>
    <s v="Yes"/>
    <x v="0"/>
    <n v="34.700000000000003"/>
    <n v="329.8"/>
    <s v="Yes"/>
    <n v="1"/>
    <x v="0"/>
  </r>
  <r>
    <s v="8929-KSWIH"/>
    <x v="1"/>
    <x v="0"/>
    <s v="No"/>
    <s v="No"/>
    <n v="25"/>
    <s v="Yes"/>
    <s v="No"/>
    <x v="1"/>
    <s v="No"/>
    <s v="No"/>
    <s v="Yes"/>
    <s v="Yes"/>
    <s v="Yes"/>
    <s v="Yes"/>
    <x v="2"/>
    <s v="No"/>
    <x v="2"/>
    <n v="99.3"/>
    <n v="2513.5"/>
    <s v="No"/>
    <n v="0"/>
    <x v="1"/>
  </r>
  <r>
    <s v="2250-IVBWA"/>
    <x v="1"/>
    <x v="0"/>
    <s v="Yes"/>
    <s v="Yes"/>
    <n v="64"/>
    <s v="Yes"/>
    <s v="No"/>
    <x v="1"/>
    <s v="Yes"/>
    <s v="Yes"/>
    <s v="No"/>
    <s v="No"/>
    <s v="No"/>
    <s v="No"/>
    <x v="0"/>
    <s v="No"/>
    <x v="0"/>
    <n v="81.05"/>
    <n v="5135.3500000000004"/>
    <s v="No"/>
    <n v="0"/>
    <x v="3"/>
  </r>
  <r>
    <s v="1810-MVMAI"/>
    <x v="1"/>
    <x v="0"/>
    <s v="Yes"/>
    <s v="Yes"/>
    <n v="30"/>
    <s v="Yes"/>
    <s v="Yes"/>
    <x v="0"/>
    <s v="Yes"/>
    <s v="Yes"/>
    <s v="Yes"/>
    <s v="Yes"/>
    <s v="No"/>
    <s v="No"/>
    <x v="0"/>
    <s v="No"/>
    <x v="0"/>
    <n v="67.599999999999994"/>
    <n v="2000.2"/>
    <s v="No"/>
    <n v="0"/>
    <x v="1"/>
  </r>
  <r>
    <s v="9506-UXUSK"/>
    <x v="1"/>
    <x v="0"/>
    <s v="No"/>
    <s v="No"/>
    <n v="13"/>
    <s v="Yes"/>
    <s v="No"/>
    <x v="1"/>
    <s v="No"/>
    <s v="No"/>
    <s v="No"/>
    <s v="No"/>
    <s v="No"/>
    <s v="No"/>
    <x v="0"/>
    <s v="Yes"/>
    <x v="0"/>
    <n v="70.150000000000006"/>
    <n v="931.75"/>
    <s v="No"/>
    <n v="0"/>
    <x v="2"/>
  </r>
  <r>
    <s v="1229-RCALF"/>
    <x v="0"/>
    <x v="0"/>
    <s v="Yes"/>
    <s v="No"/>
    <n v="64"/>
    <s v="Yes"/>
    <s v="Yes"/>
    <x v="1"/>
    <s v="Yes"/>
    <s v="Yes"/>
    <s v="Yes"/>
    <s v="Yes"/>
    <s v="Yes"/>
    <s v="Yes"/>
    <x v="1"/>
    <s v="Yes"/>
    <x v="0"/>
    <n v="115"/>
    <n v="7396.15"/>
    <s v="No"/>
    <n v="0"/>
    <x v="3"/>
  </r>
  <r>
    <s v="3572-UOLYZ"/>
    <x v="0"/>
    <x v="0"/>
    <s v="No"/>
    <s v="Yes"/>
    <n v="46"/>
    <s v="Yes"/>
    <s v="Yes"/>
    <x v="1"/>
    <s v="No"/>
    <s v="No"/>
    <s v="Yes"/>
    <s v="Yes"/>
    <s v="No"/>
    <s v="No"/>
    <x v="0"/>
    <s v="Yes"/>
    <x v="2"/>
    <n v="84.8"/>
    <n v="3958.85"/>
    <s v="No"/>
    <n v="0"/>
    <x v="1"/>
  </r>
  <r>
    <s v="1429-UYJSV"/>
    <x v="0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260.89999999999998"/>
    <s v="No"/>
    <n v="0"/>
    <x v="0"/>
  </r>
  <r>
    <s v="5577-OTWWW"/>
    <x v="0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75"/>
    <n v="297.3"/>
    <s v="Yes"/>
    <n v="1"/>
    <x v="2"/>
  </r>
  <r>
    <s v="6100-QQHEB"/>
    <x v="1"/>
    <x v="0"/>
    <s v="Yes"/>
    <s v="Yes"/>
    <n v="17"/>
    <s v="Yes"/>
    <s v="Yes"/>
    <x v="1"/>
    <s v="No"/>
    <s v="No"/>
    <s v="No"/>
    <s v="No"/>
    <s v="Yes"/>
    <s v="Yes"/>
    <x v="0"/>
    <s v="Yes"/>
    <x v="0"/>
    <n v="92.55"/>
    <n v="1515.1"/>
    <s v="Yes"/>
    <n v="1"/>
    <x v="2"/>
  </r>
  <r>
    <s v="6366-XIVKZ"/>
    <x v="0"/>
    <x v="0"/>
    <s v="Yes"/>
    <s v="Yes"/>
    <n v="13"/>
    <s v="Yes"/>
    <s v="No"/>
    <x v="0"/>
    <s v="Yes"/>
    <s v="No"/>
    <s v="Yes"/>
    <s v="No"/>
    <s v="No"/>
    <s v="Yes"/>
    <x v="0"/>
    <s v="Yes"/>
    <x v="1"/>
    <n v="63.15"/>
    <n v="816.8"/>
    <s v="No"/>
    <n v="0"/>
    <x v="2"/>
  </r>
  <r>
    <s v="3470-OBUET"/>
    <x v="0"/>
    <x v="0"/>
    <s v="Yes"/>
    <s v="Yes"/>
    <n v="67"/>
    <s v="Yes"/>
    <s v="Yes"/>
    <x v="0"/>
    <s v="Yes"/>
    <s v="Yes"/>
    <s v="No"/>
    <s v="Yes"/>
    <s v="Yes"/>
    <s v="No"/>
    <x v="2"/>
    <s v="No"/>
    <x v="3"/>
    <n v="74"/>
    <n v="4868.3999999999996"/>
    <s v="No"/>
    <n v="0"/>
    <x v="3"/>
  </r>
  <r>
    <s v="2770-NSVDG"/>
    <x v="1"/>
    <x v="0"/>
    <s v="Yes"/>
    <s v="No"/>
    <n v="24"/>
    <s v="No"/>
    <s v="No phone service"/>
    <x v="0"/>
    <s v="No"/>
    <s v="No"/>
    <s v="Yes"/>
    <s v="No"/>
    <s v="No"/>
    <s v="No"/>
    <x v="0"/>
    <s v="No"/>
    <x v="0"/>
    <n v="29.1"/>
    <n v="688"/>
    <s v="No"/>
    <n v="0"/>
    <x v="2"/>
  </r>
  <r>
    <s v="9375-MHRRS"/>
    <x v="1"/>
    <x v="0"/>
    <s v="No"/>
    <s v="No"/>
    <n v="6"/>
    <s v="Yes"/>
    <s v="No"/>
    <x v="0"/>
    <s v="No"/>
    <s v="No"/>
    <s v="No"/>
    <s v="Yes"/>
    <s v="No"/>
    <s v="No"/>
    <x v="0"/>
    <s v="No"/>
    <x v="1"/>
    <n v="50.05"/>
    <n v="288.35000000000002"/>
    <s v="No"/>
    <n v="0"/>
    <x v="0"/>
  </r>
  <r>
    <s v="2634-HCZGT"/>
    <x v="1"/>
    <x v="1"/>
    <s v="Yes"/>
    <s v="No"/>
    <n v="53"/>
    <s v="Yes"/>
    <s v="Yes"/>
    <x v="0"/>
    <s v="Yes"/>
    <s v="No"/>
    <s v="No"/>
    <s v="Yes"/>
    <s v="No"/>
    <s v="No"/>
    <x v="1"/>
    <s v="Yes"/>
    <x v="0"/>
    <n v="60.05"/>
    <n v="3229.65"/>
    <s v="Yes"/>
    <n v="1"/>
    <x v="3"/>
  </r>
  <r>
    <s v="7503-QQRVF"/>
    <x v="1"/>
    <x v="1"/>
    <s v="Yes"/>
    <s v="No"/>
    <n v="16"/>
    <s v="Yes"/>
    <s v="No"/>
    <x v="1"/>
    <s v="No"/>
    <s v="Yes"/>
    <s v="No"/>
    <s v="No"/>
    <s v="No"/>
    <s v="No"/>
    <x v="0"/>
    <s v="Yes"/>
    <x v="3"/>
    <n v="74.3"/>
    <n v="1178.25"/>
    <s v="Yes"/>
    <n v="1"/>
    <x v="2"/>
  </r>
  <r>
    <s v="4860-YZGZM"/>
    <x v="1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"/>
    <n v="185.4"/>
    <s v="No"/>
    <n v="0"/>
    <x v="0"/>
  </r>
  <r>
    <s v="6599-GZWCM"/>
    <x v="0"/>
    <x v="0"/>
    <s v="No"/>
    <s v="No"/>
    <n v="13"/>
    <s v="Yes"/>
    <s v="No"/>
    <x v="1"/>
    <s v="No"/>
    <s v="Yes"/>
    <s v="No"/>
    <s v="No"/>
    <s v="No"/>
    <s v="No"/>
    <x v="1"/>
    <s v="Yes"/>
    <x v="1"/>
    <n v="74.650000000000006"/>
    <n v="966.25"/>
    <s v="No"/>
    <n v="0"/>
    <x v="2"/>
  </r>
  <r>
    <s v="2691-NZETQ"/>
    <x v="1"/>
    <x v="0"/>
    <s v="No"/>
    <s v="No"/>
    <n v="9"/>
    <s v="Yes"/>
    <s v="Yes"/>
    <x v="1"/>
    <s v="No"/>
    <s v="No"/>
    <s v="No"/>
    <s v="No"/>
    <s v="Yes"/>
    <s v="No"/>
    <x v="0"/>
    <s v="Yes"/>
    <x v="0"/>
    <n v="85.35"/>
    <n v="758.6"/>
    <s v="Yes"/>
    <n v="1"/>
    <x v="0"/>
  </r>
  <r>
    <s v="4404-HIBDJ"/>
    <x v="0"/>
    <x v="0"/>
    <s v="No"/>
    <s v="No"/>
    <n v="25"/>
    <s v="Yes"/>
    <s v="No"/>
    <x v="0"/>
    <s v="Yes"/>
    <s v="Yes"/>
    <s v="Yes"/>
    <s v="Yes"/>
    <s v="Yes"/>
    <s v="No"/>
    <x v="1"/>
    <s v="No"/>
    <x v="1"/>
    <n v="74.3"/>
    <n v="1863.8"/>
    <s v="Yes"/>
    <n v="1"/>
    <x v="1"/>
  </r>
  <r>
    <s v="5533-NHFRF"/>
    <x v="1"/>
    <x v="1"/>
    <s v="No"/>
    <s v="No"/>
    <n v="7"/>
    <s v="No"/>
    <s v="No phone service"/>
    <x v="0"/>
    <s v="No"/>
    <s v="Yes"/>
    <s v="No"/>
    <s v="Yes"/>
    <s v="No"/>
    <s v="Yes"/>
    <x v="0"/>
    <s v="Yes"/>
    <x v="0"/>
    <n v="44.4"/>
    <n v="265.8"/>
    <s v="No"/>
    <n v="0"/>
    <x v="0"/>
  </r>
  <r>
    <s v="7037-MTYVW"/>
    <x v="1"/>
    <x v="0"/>
    <s v="Yes"/>
    <s v="Yes"/>
    <n v="38"/>
    <s v="Yes"/>
    <s v="Yes"/>
    <x v="0"/>
    <s v="Yes"/>
    <s v="No"/>
    <s v="Yes"/>
    <s v="Yes"/>
    <s v="Yes"/>
    <s v="Yes"/>
    <x v="2"/>
    <s v="Yes"/>
    <x v="2"/>
    <n v="85.4"/>
    <n v="3297"/>
    <s v="No"/>
    <n v="0"/>
    <x v="1"/>
  </r>
  <r>
    <s v="4760-THGOT"/>
    <x v="0"/>
    <x v="0"/>
    <s v="Yes"/>
    <s v="No"/>
    <n v="43"/>
    <s v="Yes"/>
    <s v="Yes"/>
    <x v="1"/>
    <s v="Yes"/>
    <s v="Yes"/>
    <s v="No"/>
    <s v="No"/>
    <s v="No"/>
    <s v="Yes"/>
    <x v="0"/>
    <s v="Yes"/>
    <x v="0"/>
    <n v="94.1"/>
    <n v="4107.3"/>
    <s v="No"/>
    <n v="0"/>
    <x v="1"/>
  </r>
  <r>
    <s v="7295-JOMMD"/>
    <x v="0"/>
    <x v="0"/>
    <s v="No"/>
    <s v="Yes"/>
    <n v="4"/>
    <s v="Yes"/>
    <s v="No"/>
    <x v="1"/>
    <s v="No"/>
    <s v="No"/>
    <s v="Yes"/>
    <s v="Yes"/>
    <s v="Yes"/>
    <s v="Yes"/>
    <x v="0"/>
    <s v="Yes"/>
    <x v="2"/>
    <n v="98.1"/>
    <n v="396.3"/>
    <s v="Yes"/>
    <n v="1"/>
    <x v="0"/>
  </r>
  <r>
    <s v="4016-BJKTZ"/>
    <x v="0"/>
    <x v="0"/>
    <s v="No"/>
    <s v="No"/>
    <n v="25"/>
    <s v="Yes"/>
    <s v="Yes"/>
    <x v="1"/>
    <s v="No"/>
    <s v="Yes"/>
    <s v="Yes"/>
    <s v="Yes"/>
    <s v="Yes"/>
    <s v="Yes"/>
    <x v="2"/>
    <s v="No"/>
    <x v="0"/>
    <n v="108.9"/>
    <n v="2809.05"/>
    <s v="No"/>
    <n v="0"/>
    <x v="1"/>
  </r>
  <r>
    <s v="6584-VQMYT"/>
    <x v="1"/>
    <x v="0"/>
    <s v="No"/>
    <s v="Yes"/>
    <n v="27"/>
    <s v="Yes"/>
    <s v="No"/>
    <x v="0"/>
    <s v="Yes"/>
    <s v="Yes"/>
    <s v="No"/>
    <s v="No"/>
    <s v="No"/>
    <s v="No"/>
    <x v="1"/>
    <s v="No"/>
    <x v="1"/>
    <n v="56.2"/>
    <n v="1567.55"/>
    <s v="No"/>
    <n v="0"/>
    <x v="1"/>
  </r>
  <r>
    <s v="9838-BFCQT"/>
    <x v="1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1"/>
    <n v="1851.45"/>
    <s v="No"/>
    <n v="0"/>
    <x v="3"/>
  </r>
  <r>
    <s v="2790-XUYMV"/>
    <x v="1"/>
    <x v="0"/>
    <s v="No"/>
    <s v="Yes"/>
    <n v="71"/>
    <s v="Yes"/>
    <s v="Yes"/>
    <x v="1"/>
    <s v="Yes"/>
    <s v="Yes"/>
    <s v="No"/>
    <s v="No"/>
    <s v="No"/>
    <s v="No"/>
    <x v="1"/>
    <s v="Yes"/>
    <x v="3"/>
    <n v="85.45"/>
    <n v="6028.95"/>
    <s v="No"/>
    <n v="0"/>
    <x v="3"/>
  </r>
  <r>
    <s v="0581-MDMPW"/>
    <x v="0"/>
    <x v="0"/>
    <s v="No"/>
    <s v="No"/>
    <n v="24"/>
    <s v="Yes"/>
    <s v="Yes"/>
    <x v="1"/>
    <s v="No"/>
    <s v="No"/>
    <s v="Yes"/>
    <s v="No"/>
    <s v="Yes"/>
    <s v="No"/>
    <x v="0"/>
    <s v="Yes"/>
    <x v="3"/>
    <n v="88.95"/>
    <n v="2072.75"/>
    <s v="No"/>
    <n v="0"/>
    <x v="2"/>
  </r>
  <r>
    <s v="5013-SBUIH"/>
    <x v="0"/>
    <x v="0"/>
    <s v="No"/>
    <s v="No"/>
    <n v="50"/>
    <s v="Yes"/>
    <s v="Yes"/>
    <x v="1"/>
    <s v="Yes"/>
    <s v="Yes"/>
    <s v="No"/>
    <s v="Yes"/>
    <s v="Yes"/>
    <s v="Yes"/>
    <x v="2"/>
    <s v="Yes"/>
    <x v="0"/>
    <n v="109.65"/>
    <n v="5551.15"/>
    <s v="Yes"/>
    <n v="1"/>
    <x v="3"/>
  </r>
  <r>
    <s v="1023-BQXZE"/>
    <x v="1"/>
    <x v="0"/>
    <s v="No"/>
    <s v="No"/>
    <n v="57"/>
    <s v="Yes"/>
    <s v="No"/>
    <x v="0"/>
    <s v="Yes"/>
    <s v="No"/>
    <s v="Yes"/>
    <s v="No"/>
    <s v="Yes"/>
    <s v="Yes"/>
    <x v="2"/>
    <s v="Yes"/>
    <x v="2"/>
    <n v="74.349999999999994"/>
    <n v="4317.3500000000004"/>
    <s v="No"/>
    <n v="0"/>
    <x v="3"/>
  </r>
  <r>
    <s v="9163-GHAYE"/>
    <x v="0"/>
    <x v="0"/>
    <s v="No"/>
    <s v="No"/>
    <n v="15"/>
    <s v="Yes"/>
    <s v="No"/>
    <x v="0"/>
    <s v="No"/>
    <s v="Yes"/>
    <s v="No"/>
    <s v="No"/>
    <s v="No"/>
    <s v="No"/>
    <x v="0"/>
    <s v="No"/>
    <x v="0"/>
    <n v="48.85"/>
    <n v="736.8"/>
    <s v="No"/>
    <n v="0"/>
    <x v="2"/>
  </r>
  <r>
    <s v="3904-UKFRE"/>
    <x v="1"/>
    <x v="0"/>
    <s v="No"/>
    <s v="No"/>
    <n v="4"/>
    <s v="Yes"/>
    <s v="Yes"/>
    <x v="1"/>
    <s v="Yes"/>
    <s v="No"/>
    <s v="No"/>
    <s v="No"/>
    <s v="No"/>
    <s v="No"/>
    <x v="0"/>
    <s v="Yes"/>
    <x v="0"/>
    <n v="80.099999999999994"/>
    <n v="336.15"/>
    <s v="No"/>
    <n v="0"/>
    <x v="0"/>
  </r>
  <r>
    <s v="5353-WILCI"/>
    <x v="0"/>
    <x v="0"/>
    <s v="No"/>
    <s v="No"/>
    <n v="28"/>
    <s v="Yes"/>
    <s v="No"/>
    <x v="0"/>
    <s v="Yes"/>
    <s v="Yes"/>
    <s v="No"/>
    <s v="No"/>
    <s v="No"/>
    <s v="No"/>
    <x v="0"/>
    <s v="No"/>
    <x v="0"/>
    <n v="56.05"/>
    <n v="1522.65"/>
    <s v="No"/>
    <n v="0"/>
    <x v="1"/>
  </r>
  <r>
    <s v="0709-TVGUR"/>
    <x v="0"/>
    <x v="1"/>
    <s v="No"/>
    <s v="No"/>
    <n v="9"/>
    <s v="Yes"/>
    <s v="Yes"/>
    <x v="1"/>
    <s v="No"/>
    <s v="No"/>
    <s v="No"/>
    <s v="No"/>
    <s v="No"/>
    <s v="No"/>
    <x v="0"/>
    <s v="Yes"/>
    <x v="0"/>
    <n v="74.55"/>
    <n v="622.9"/>
    <s v="Yes"/>
    <n v="1"/>
    <x v="0"/>
  </r>
  <r>
    <s v="0058-EVZWM"/>
    <x v="0"/>
    <x v="0"/>
    <s v="Yes"/>
    <s v="No"/>
    <n v="55"/>
    <s v="Yes"/>
    <s v="Yes"/>
    <x v="1"/>
    <s v="Yes"/>
    <s v="No"/>
    <s v="No"/>
    <s v="No"/>
    <s v="Yes"/>
    <s v="No"/>
    <x v="0"/>
    <s v="Yes"/>
    <x v="2"/>
    <n v="89.8"/>
    <n v="4959.6000000000004"/>
    <s v="No"/>
    <n v="0"/>
    <x v="3"/>
  </r>
  <r>
    <s v="6023-YEBUP"/>
    <x v="1"/>
    <x v="0"/>
    <s v="No"/>
    <s v="No"/>
    <n v="3"/>
    <s v="Yes"/>
    <s v="Yes"/>
    <x v="1"/>
    <s v="No"/>
    <s v="No"/>
    <s v="Yes"/>
    <s v="No"/>
    <s v="Yes"/>
    <s v="Yes"/>
    <x v="0"/>
    <s v="Yes"/>
    <x v="0"/>
    <n v="100.95"/>
    <n v="329.95"/>
    <s v="Yes"/>
    <n v="1"/>
    <x v="0"/>
  </r>
  <r>
    <s v="7209-JCUDS"/>
    <x v="1"/>
    <x v="0"/>
    <s v="No"/>
    <s v="No"/>
    <n v="10"/>
    <s v="Yes"/>
    <s v="No"/>
    <x v="1"/>
    <s v="No"/>
    <s v="No"/>
    <s v="Yes"/>
    <s v="No"/>
    <s v="Yes"/>
    <s v="Yes"/>
    <x v="0"/>
    <s v="Yes"/>
    <x v="0"/>
    <n v="94.9"/>
    <n v="1048.8499999999999"/>
    <s v="Yes"/>
    <n v="1"/>
    <x v="0"/>
  </r>
  <r>
    <s v="7009-PCARS"/>
    <x v="1"/>
    <x v="0"/>
    <s v="No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100000000000001"/>
    <n v="1001.5"/>
    <s v="No"/>
    <n v="0"/>
    <x v="3"/>
  </r>
  <r>
    <s v="0519-DRGTI"/>
    <x v="0"/>
    <x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42.6"/>
    <s v="No"/>
    <n v="0"/>
    <x v="2"/>
  </r>
  <r>
    <s v="1017-FBQMM"/>
    <x v="0"/>
    <x v="0"/>
    <s v="Yes"/>
    <s v="Yes"/>
    <n v="62"/>
    <s v="Yes"/>
    <s v="Yes"/>
    <x v="1"/>
    <s v="No"/>
    <s v="Yes"/>
    <s v="No"/>
    <s v="Yes"/>
    <s v="Yes"/>
    <s v="Yes"/>
    <x v="1"/>
    <s v="Yes"/>
    <x v="3"/>
    <n v="106.05"/>
    <n v="6703.5"/>
    <s v="No"/>
    <n v="0"/>
    <x v="3"/>
  </r>
  <r>
    <s v="3001-CBHLQ"/>
    <x v="1"/>
    <x v="1"/>
    <s v="Yes"/>
    <s v="No"/>
    <n v="32"/>
    <s v="Yes"/>
    <s v="Yes"/>
    <x v="1"/>
    <s v="No"/>
    <s v="No"/>
    <s v="Yes"/>
    <s v="Yes"/>
    <s v="Yes"/>
    <s v="Yes"/>
    <x v="0"/>
    <s v="Yes"/>
    <x v="0"/>
    <n v="104.9"/>
    <n v="3351.55"/>
    <s v="Yes"/>
    <n v="1"/>
    <x v="1"/>
  </r>
  <r>
    <s v="1985-MBRYP"/>
    <x v="0"/>
    <x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49999999999999"/>
    <n v="779.25"/>
    <s v="No"/>
    <n v="0"/>
    <x v="1"/>
  </r>
  <r>
    <s v="6158-DWPZT"/>
    <x v="1"/>
    <x v="0"/>
    <s v="Yes"/>
    <s v="No"/>
    <n v="9"/>
    <s v="No"/>
    <s v="No phone service"/>
    <x v="0"/>
    <s v="No"/>
    <s v="No"/>
    <s v="No"/>
    <s v="No"/>
    <s v="No"/>
    <s v="No"/>
    <x v="1"/>
    <s v="No"/>
    <x v="2"/>
    <n v="24.1"/>
    <n v="259.8"/>
    <s v="Yes"/>
    <n v="1"/>
    <x v="0"/>
  </r>
  <r>
    <s v="9372-TXXPS"/>
    <x v="0"/>
    <x v="0"/>
    <s v="Yes"/>
    <s v="No"/>
    <n v="60"/>
    <s v="Yes"/>
    <s v="No"/>
    <x v="0"/>
    <s v="Yes"/>
    <s v="Yes"/>
    <s v="No"/>
    <s v="Yes"/>
    <s v="No"/>
    <s v="No"/>
    <x v="2"/>
    <s v="No"/>
    <x v="2"/>
    <n v="59.85"/>
    <n v="3483.45"/>
    <s v="No"/>
    <n v="0"/>
    <x v="3"/>
  </r>
  <r>
    <s v="3259-QMXUN"/>
    <x v="1"/>
    <x v="0"/>
    <s v="Yes"/>
    <s v="No"/>
    <n v="58"/>
    <s v="Yes"/>
    <s v="Yes"/>
    <x v="0"/>
    <s v="Yes"/>
    <s v="Yes"/>
    <s v="Yes"/>
    <s v="No"/>
    <s v="Yes"/>
    <s v="Yes"/>
    <x v="2"/>
    <s v="Yes"/>
    <x v="0"/>
    <n v="86.1"/>
    <n v="4890.5"/>
    <s v="No"/>
    <n v="0"/>
    <x v="3"/>
  </r>
  <r>
    <s v="1015-JPFYW"/>
    <x v="1"/>
    <x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136.75"/>
    <s v="No"/>
    <n v="0"/>
    <x v="0"/>
  </r>
  <r>
    <s v="6645-MXQJT"/>
    <x v="1"/>
    <x v="0"/>
    <s v="Yes"/>
    <s v="Yes"/>
    <n v="2"/>
    <s v="Yes"/>
    <s v="No"/>
    <x v="1"/>
    <s v="Yes"/>
    <s v="No"/>
    <s v="No"/>
    <s v="No"/>
    <s v="Yes"/>
    <s v="Yes"/>
    <x v="0"/>
    <s v="No"/>
    <x v="0"/>
    <n v="97.1"/>
    <n v="184.15"/>
    <s v="No"/>
    <n v="0"/>
    <x v="0"/>
  </r>
  <r>
    <s v="4360-QRAVE"/>
    <x v="1"/>
    <x v="1"/>
    <s v="No"/>
    <s v="No"/>
    <n v="37"/>
    <s v="No"/>
    <s v="No phone service"/>
    <x v="0"/>
    <s v="No"/>
    <s v="Yes"/>
    <s v="Yes"/>
    <s v="No"/>
    <s v="No"/>
    <s v="No"/>
    <x v="0"/>
    <s v="No"/>
    <x v="0"/>
    <n v="36.65"/>
    <n v="1315"/>
    <s v="No"/>
    <n v="0"/>
    <x v="1"/>
  </r>
  <r>
    <s v="8433-WPJTV"/>
    <x v="0"/>
    <x v="1"/>
    <s v="Yes"/>
    <s v="Yes"/>
    <n v="65"/>
    <s v="Yes"/>
    <s v="Yes"/>
    <x v="1"/>
    <s v="No"/>
    <s v="No"/>
    <s v="Yes"/>
    <s v="Yes"/>
    <s v="Yes"/>
    <s v="Yes"/>
    <x v="1"/>
    <s v="Yes"/>
    <x v="2"/>
    <n v="103.9"/>
    <n v="6767.1"/>
    <s v="No"/>
    <n v="0"/>
    <x v="3"/>
  </r>
  <r>
    <s v="5804-JMYIO"/>
    <x v="0"/>
    <x v="0"/>
    <s v="Yes"/>
    <s v="Yes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757.95"/>
    <s v="No"/>
    <n v="0"/>
    <x v="1"/>
  </r>
  <r>
    <s v="3763-GCZHZ"/>
    <x v="1"/>
    <x v="0"/>
    <s v="Yes"/>
    <s v="No"/>
    <n v="66"/>
    <s v="Yes"/>
    <s v="Yes"/>
    <x v="1"/>
    <s v="No"/>
    <s v="Yes"/>
    <s v="No"/>
    <s v="Yes"/>
    <s v="Yes"/>
    <s v="Yes"/>
    <x v="1"/>
    <s v="Yes"/>
    <x v="0"/>
    <n v="104.05"/>
    <n v="6890"/>
    <s v="Yes"/>
    <n v="1"/>
    <x v="3"/>
  </r>
  <r>
    <s v="6484-LATFU"/>
    <x v="1"/>
    <x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657.4"/>
    <s v="No"/>
    <n v="0"/>
    <x v="3"/>
  </r>
  <r>
    <s v="7599-NTMDP"/>
    <x v="0"/>
    <x v="0"/>
    <s v="Yes"/>
    <s v="Yes"/>
    <n v="62"/>
    <s v="No"/>
    <s v="No phone service"/>
    <x v="0"/>
    <s v="Yes"/>
    <s v="Yes"/>
    <s v="No"/>
    <s v="Yes"/>
    <s v="Yes"/>
    <s v="No"/>
    <x v="2"/>
    <s v="No"/>
    <x v="2"/>
    <n v="48.7"/>
    <n v="3008.55"/>
    <s v="No"/>
    <n v="0"/>
    <x v="3"/>
  </r>
  <r>
    <s v="0772-GYEQQ"/>
    <x v="1"/>
    <x v="0"/>
    <s v="No"/>
    <s v="No"/>
    <n v="3"/>
    <s v="Yes"/>
    <s v="No"/>
    <x v="1"/>
    <s v="No"/>
    <s v="No"/>
    <s v="Yes"/>
    <s v="Yes"/>
    <s v="Yes"/>
    <s v="No"/>
    <x v="0"/>
    <s v="Yes"/>
    <x v="1"/>
    <n v="88.35"/>
    <n v="262.05"/>
    <s v="Yes"/>
    <n v="1"/>
    <x v="0"/>
  </r>
  <r>
    <s v="0536-ACXIP"/>
    <x v="0"/>
    <x v="0"/>
    <s v="Yes"/>
    <s v="No"/>
    <n v="72"/>
    <s v="Yes"/>
    <s v="Yes"/>
    <x v="1"/>
    <s v="Yes"/>
    <s v="Yes"/>
    <s v="Yes"/>
    <s v="No"/>
    <s v="Yes"/>
    <s v="Yes"/>
    <x v="2"/>
    <s v="Yes"/>
    <x v="0"/>
    <n v="109.55"/>
    <n v="8165.1"/>
    <s v="No"/>
    <n v="0"/>
    <x v="3"/>
  </r>
  <r>
    <s v="0936-NQLJU"/>
    <x v="0"/>
    <x v="0"/>
    <s v="Yes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65"/>
    <n v="875.55"/>
    <s v="No"/>
    <n v="0"/>
    <x v="1"/>
  </r>
  <r>
    <s v="4831-EOBFE"/>
    <x v="1"/>
    <x v="0"/>
    <s v="Yes"/>
    <s v="Yes"/>
    <n v="29"/>
    <s v="Yes"/>
    <s v="No"/>
    <x v="1"/>
    <s v="Yes"/>
    <s v="No"/>
    <s v="No"/>
    <s v="No"/>
    <s v="Yes"/>
    <s v="Yes"/>
    <x v="0"/>
    <s v="No"/>
    <x v="3"/>
    <n v="94.65"/>
    <n v="2649.15"/>
    <s v="Yes"/>
    <n v="1"/>
    <x v="1"/>
  </r>
  <r>
    <s v="1575-KRZZE"/>
    <x v="0"/>
    <x v="0"/>
    <s v="No"/>
    <s v="No"/>
    <n v="4"/>
    <s v="Yes"/>
    <s v="No"/>
    <x v="0"/>
    <s v="Yes"/>
    <s v="Yes"/>
    <s v="No"/>
    <s v="No"/>
    <s v="No"/>
    <s v="No"/>
    <x v="0"/>
    <s v="No"/>
    <x v="0"/>
    <n v="55.2"/>
    <n v="220.65"/>
    <s v="No"/>
    <n v="0"/>
    <x v="0"/>
  </r>
  <r>
    <s v="3251-YMVWZ"/>
    <x v="1"/>
    <x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05"/>
    <n v="1301.9000000000001"/>
    <s v="No"/>
    <n v="0"/>
    <x v="3"/>
  </r>
  <r>
    <s v="4102-OQUPX"/>
    <x v="1"/>
    <x v="1"/>
    <s v="Yes"/>
    <s v="No"/>
    <n v="1"/>
    <s v="Yes"/>
    <s v="Yes"/>
    <x v="1"/>
    <s v="No"/>
    <s v="No"/>
    <s v="No"/>
    <s v="No"/>
    <s v="No"/>
    <s v="No"/>
    <x v="0"/>
    <s v="Yes"/>
    <x v="0"/>
    <n v="74.400000000000006"/>
    <n v="74.400000000000006"/>
    <s v="Yes"/>
    <n v="1"/>
    <x v="0"/>
  </r>
  <r>
    <s v="9170-GYZJC"/>
    <x v="0"/>
    <x v="0"/>
    <s v="Yes"/>
    <s v="Yes"/>
    <n v="41"/>
    <s v="Yes"/>
    <s v="Yes"/>
    <x v="0"/>
    <s v="Yes"/>
    <s v="Yes"/>
    <s v="Yes"/>
    <s v="Yes"/>
    <s v="No"/>
    <s v="Yes"/>
    <x v="0"/>
    <s v="No"/>
    <x v="3"/>
    <n v="79.900000000000006"/>
    <n v="3326.2"/>
    <s v="Yes"/>
    <n v="1"/>
    <x v="1"/>
  </r>
  <r>
    <s v="4884-LEVMQ"/>
    <x v="1"/>
    <x v="0"/>
    <s v="Yes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45"/>
    <n v="790"/>
    <s v="No"/>
    <n v="0"/>
    <x v="1"/>
  </r>
  <r>
    <s v="8857-CUPFQ"/>
    <x v="1"/>
    <x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1237.6500000000001"/>
    <s v="No"/>
    <n v="0"/>
    <x v="3"/>
  </r>
  <r>
    <s v="7610-TVOPG"/>
    <x v="1"/>
    <x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6.35"/>
    <n v="378.6"/>
    <s v="No"/>
    <n v="0"/>
    <x v="2"/>
  </r>
  <r>
    <s v="3638-DIMPH"/>
    <x v="0"/>
    <x v="0"/>
    <s v="Yes"/>
    <s v="No"/>
    <n v="13"/>
    <s v="Yes"/>
    <s v="No"/>
    <x v="0"/>
    <s v="No"/>
    <s v="No"/>
    <s v="No"/>
    <s v="No"/>
    <s v="No"/>
    <s v="No"/>
    <x v="1"/>
    <s v="No"/>
    <x v="0"/>
    <n v="43.8"/>
    <n v="592.65"/>
    <s v="No"/>
    <n v="0"/>
    <x v="2"/>
  </r>
  <r>
    <s v="1845-ZLLIG"/>
    <x v="1"/>
    <x v="0"/>
    <s v="No"/>
    <s v="No"/>
    <n v="1"/>
    <s v="Yes"/>
    <s v="No"/>
    <x v="0"/>
    <s v="No"/>
    <s v="Yes"/>
    <s v="No"/>
    <s v="No"/>
    <s v="No"/>
    <s v="No"/>
    <x v="0"/>
    <s v="Yes"/>
    <x v="1"/>
    <n v="50.15"/>
    <n v="50.15"/>
    <s v="No"/>
    <n v="0"/>
    <x v="0"/>
  </r>
  <r>
    <s v="8559-WNQZS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20.45"/>
    <s v="No"/>
    <n v="0"/>
    <x v="0"/>
  </r>
  <r>
    <s v="3999-QGRJH"/>
    <x v="1"/>
    <x v="1"/>
    <s v="No"/>
    <s v="No"/>
    <n v="8"/>
    <s v="Yes"/>
    <s v="No"/>
    <x v="1"/>
    <s v="No"/>
    <s v="No"/>
    <s v="No"/>
    <s v="No"/>
    <s v="No"/>
    <s v="No"/>
    <x v="0"/>
    <s v="Yes"/>
    <x v="0"/>
    <n v="69.7"/>
    <n v="560.85"/>
    <s v="Yes"/>
    <n v="1"/>
    <x v="0"/>
  </r>
  <r>
    <s v="1699-UOTXU"/>
    <x v="1"/>
    <x v="0"/>
    <s v="No"/>
    <s v="No"/>
    <n v="60"/>
    <s v="Yes"/>
    <s v="No"/>
    <x v="0"/>
    <s v="Yes"/>
    <s v="Yes"/>
    <s v="Yes"/>
    <s v="No"/>
    <s v="No"/>
    <s v="No"/>
    <x v="2"/>
    <s v="No"/>
    <x v="0"/>
    <n v="61.4"/>
    <n v="3638.25"/>
    <s v="No"/>
    <n v="0"/>
    <x v="3"/>
  </r>
  <r>
    <s v="2454-RPBRZ"/>
    <x v="0"/>
    <x v="1"/>
    <s v="Yes"/>
    <s v="No"/>
    <n v="12"/>
    <s v="Yes"/>
    <s v="Yes"/>
    <x v="1"/>
    <s v="No"/>
    <s v="Yes"/>
    <s v="Yes"/>
    <s v="No"/>
    <s v="Yes"/>
    <s v="No"/>
    <x v="0"/>
    <s v="Yes"/>
    <x v="0"/>
    <n v="98.1"/>
    <n v="1060.2"/>
    <s v="Yes"/>
    <n v="1"/>
    <x v="0"/>
  </r>
  <r>
    <s v="0635-WKOLD"/>
    <x v="1"/>
    <x v="0"/>
    <s v="Yes"/>
    <s v="No"/>
    <n v="40"/>
    <s v="Yes"/>
    <s v="Yes"/>
    <x v="0"/>
    <s v="No"/>
    <s v="Yes"/>
    <s v="No"/>
    <s v="Yes"/>
    <s v="Yes"/>
    <s v="No"/>
    <x v="1"/>
    <s v="No"/>
    <x v="3"/>
    <n v="70.75"/>
    <n v="2921.75"/>
    <s v="No"/>
    <n v="0"/>
    <x v="1"/>
  </r>
  <r>
    <s v="5993-JSUWV"/>
    <x v="0"/>
    <x v="0"/>
    <s v="No"/>
    <s v="No"/>
    <n v="66"/>
    <s v="Yes"/>
    <s v="No"/>
    <x v="0"/>
    <s v="Yes"/>
    <s v="Yes"/>
    <s v="Yes"/>
    <s v="No"/>
    <s v="No"/>
    <s v="No"/>
    <x v="2"/>
    <s v="Yes"/>
    <x v="2"/>
    <n v="61.15"/>
    <n v="4017.45"/>
    <s v="No"/>
    <n v="0"/>
    <x v="3"/>
  </r>
  <r>
    <s v="4518-FZBSX"/>
    <x v="1"/>
    <x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854.9"/>
    <s v="No"/>
    <n v="0"/>
    <x v="1"/>
  </r>
  <r>
    <s v="5387-ASZNZ"/>
    <x v="0"/>
    <x v="1"/>
    <s v="No"/>
    <s v="No"/>
    <n v="66"/>
    <s v="Yes"/>
    <s v="Yes"/>
    <x v="0"/>
    <s v="Yes"/>
    <s v="Yes"/>
    <s v="No"/>
    <s v="Yes"/>
    <s v="No"/>
    <s v="No"/>
    <x v="1"/>
    <s v="Yes"/>
    <x v="3"/>
    <n v="63.85"/>
    <n v="4174.3500000000004"/>
    <s v="No"/>
    <n v="0"/>
    <x v="3"/>
  </r>
  <r>
    <s v="6988-CJEYV"/>
    <x v="1"/>
    <x v="0"/>
    <s v="No"/>
    <s v="No"/>
    <n v="49"/>
    <s v="Yes"/>
    <s v="Yes"/>
    <x v="1"/>
    <s v="No"/>
    <s v="Yes"/>
    <s v="No"/>
    <s v="No"/>
    <s v="Yes"/>
    <s v="Yes"/>
    <x v="0"/>
    <s v="No"/>
    <x v="0"/>
    <n v="98.7"/>
    <n v="4920.55"/>
    <s v="No"/>
    <n v="0"/>
    <x v="3"/>
  </r>
  <r>
    <s v="2002-MZHWP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s v="Yes"/>
    <n v="1"/>
    <x v="0"/>
  </r>
  <r>
    <s v="3097-FQTVJ"/>
    <x v="0"/>
    <x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810.3"/>
    <s v="No"/>
    <n v="0"/>
    <x v="1"/>
  </r>
  <r>
    <s v="5465-BUBFA"/>
    <x v="0"/>
    <x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772.4"/>
    <s v="No"/>
    <n v="0"/>
    <x v="1"/>
  </r>
  <r>
    <s v="7299-GNVPL"/>
    <x v="0"/>
    <x v="0"/>
    <s v="Yes"/>
    <s v="Yes"/>
    <n v="23"/>
    <s v="Yes"/>
    <s v="No"/>
    <x v="1"/>
    <s v="Yes"/>
    <s v="Yes"/>
    <s v="No"/>
    <s v="Yes"/>
    <s v="No"/>
    <s v="No"/>
    <x v="0"/>
    <s v="No"/>
    <x v="1"/>
    <n v="84.4"/>
    <n v="1936.85"/>
    <s v="No"/>
    <n v="0"/>
    <x v="2"/>
  </r>
  <r>
    <s v="9743-DQKQW"/>
    <x v="1"/>
    <x v="0"/>
    <s v="No"/>
    <s v="No"/>
    <n v="3"/>
    <s v="No"/>
    <s v="No phone service"/>
    <x v="0"/>
    <s v="No"/>
    <s v="No"/>
    <s v="No"/>
    <s v="No"/>
    <s v="No"/>
    <s v="No"/>
    <x v="0"/>
    <s v="No"/>
    <x v="0"/>
    <n v="25.1"/>
    <n v="79.8"/>
    <s v="No"/>
    <n v="0"/>
    <x v="0"/>
  </r>
  <r>
    <s v="1215-VFYVK"/>
    <x v="0"/>
    <x v="0"/>
    <s v="No"/>
    <s v="No"/>
    <n v="4"/>
    <s v="No"/>
    <s v="No phone service"/>
    <x v="0"/>
    <s v="Yes"/>
    <s v="No"/>
    <s v="Yes"/>
    <s v="Yes"/>
    <s v="No"/>
    <s v="Yes"/>
    <x v="0"/>
    <s v="No"/>
    <x v="1"/>
    <n v="48.25"/>
    <n v="202.25"/>
    <s v="No"/>
    <n v="0"/>
    <x v="0"/>
  </r>
  <r>
    <s v="9371-BITHB"/>
    <x v="0"/>
    <x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070.5"/>
    <s v="No"/>
    <n v="0"/>
    <x v="3"/>
  </r>
  <r>
    <s v="2265-CYWIV"/>
    <x v="0"/>
    <x v="1"/>
    <s v="Yes"/>
    <s v="No"/>
    <n v="4"/>
    <s v="Yes"/>
    <s v="Yes"/>
    <x v="1"/>
    <s v="Yes"/>
    <s v="No"/>
    <s v="No"/>
    <s v="No"/>
    <s v="Yes"/>
    <s v="Yes"/>
    <x v="0"/>
    <s v="Yes"/>
    <x v="0"/>
    <n v="99.6"/>
    <n v="347.65"/>
    <s v="Yes"/>
    <n v="1"/>
    <x v="0"/>
  </r>
  <r>
    <s v="9093-FPDLG"/>
    <x v="0"/>
    <x v="0"/>
    <s v="No"/>
    <s v="No"/>
    <n v="11"/>
    <s v="Yes"/>
    <s v="No"/>
    <x v="1"/>
    <s v="No"/>
    <s v="Yes"/>
    <s v="Yes"/>
    <s v="Yes"/>
    <s v="No"/>
    <s v="Yes"/>
    <x v="0"/>
    <s v="Yes"/>
    <x v="0"/>
    <n v="94.2"/>
    <n v="999.9"/>
    <s v="No"/>
    <n v="0"/>
    <x v="0"/>
  </r>
  <r>
    <s v="0541-FITGH"/>
    <x v="0"/>
    <x v="0"/>
    <s v="Yes"/>
    <s v="No"/>
    <n v="2"/>
    <s v="Yes"/>
    <s v="No"/>
    <x v="0"/>
    <s v="Yes"/>
    <s v="No"/>
    <s v="No"/>
    <s v="No"/>
    <s v="No"/>
    <s v="Yes"/>
    <x v="0"/>
    <s v="Yes"/>
    <x v="1"/>
    <n v="62.15"/>
    <n v="113.1"/>
    <s v="No"/>
    <n v="0"/>
    <x v="0"/>
  </r>
  <r>
    <s v="6985-HAYWX"/>
    <x v="0"/>
    <x v="0"/>
    <s v="Yes"/>
    <s v="No"/>
    <n v="26"/>
    <s v="Yes"/>
    <s v="Yes"/>
    <x v="1"/>
    <s v="No"/>
    <s v="Yes"/>
    <s v="No"/>
    <s v="No"/>
    <s v="No"/>
    <s v="No"/>
    <x v="0"/>
    <s v="No"/>
    <x v="2"/>
    <n v="79.3"/>
    <n v="2015.8"/>
    <s v="No"/>
    <n v="0"/>
    <x v="1"/>
  </r>
  <r>
    <s v="7508-KBIMB"/>
    <x v="1"/>
    <x v="0"/>
    <s v="Yes"/>
    <s v="Yes"/>
    <n v="24"/>
    <s v="Yes"/>
    <s v="No"/>
    <x v="0"/>
    <s v="Yes"/>
    <s v="No"/>
    <s v="Yes"/>
    <s v="No"/>
    <s v="No"/>
    <s v="No"/>
    <x v="1"/>
    <s v="Yes"/>
    <x v="3"/>
    <n v="56.25"/>
    <n v="1454.25"/>
    <s v="No"/>
    <n v="0"/>
    <x v="2"/>
  </r>
  <r>
    <s v="6838-HVLXG"/>
    <x v="0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46.7"/>
    <s v="No"/>
    <n v="0"/>
    <x v="0"/>
  </r>
  <r>
    <s v="2277-DJJDL"/>
    <x v="1"/>
    <x v="1"/>
    <s v="Yes"/>
    <s v="No"/>
    <n v="60"/>
    <s v="Yes"/>
    <s v="Yes"/>
    <x v="1"/>
    <s v="No"/>
    <s v="No"/>
    <s v="No"/>
    <s v="Yes"/>
    <s v="Yes"/>
    <s v="Yes"/>
    <x v="0"/>
    <s v="Yes"/>
    <x v="0"/>
    <n v="99"/>
    <n v="6017.9"/>
    <s v="No"/>
    <n v="0"/>
    <x v="3"/>
  </r>
  <r>
    <s v="1897-OKVMW"/>
    <x v="0"/>
    <x v="0"/>
    <s v="Yes"/>
    <s v="Yes"/>
    <n v="64"/>
    <s v="Yes"/>
    <s v="Yes"/>
    <x v="0"/>
    <s v="Yes"/>
    <s v="Yes"/>
    <s v="Yes"/>
    <s v="Yes"/>
    <s v="Yes"/>
    <s v="Yes"/>
    <x v="2"/>
    <s v="Yes"/>
    <x v="1"/>
    <n v="90.6"/>
    <n v="5817.45"/>
    <s v="No"/>
    <n v="0"/>
    <x v="3"/>
  </r>
  <r>
    <s v="5485-ITNPC"/>
    <x v="1"/>
    <x v="0"/>
    <s v="Yes"/>
    <s v="No"/>
    <n v="66"/>
    <s v="Yes"/>
    <s v="No"/>
    <x v="0"/>
    <s v="Yes"/>
    <s v="Yes"/>
    <s v="Yes"/>
    <s v="Yes"/>
    <s v="Yes"/>
    <s v="Yes"/>
    <x v="2"/>
    <s v="Yes"/>
    <x v="2"/>
    <n v="85.9"/>
    <n v="5595.3"/>
    <s v="No"/>
    <n v="0"/>
    <x v="3"/>
  </r>
  <r>
    <s v="0233-FTHAV"/>
    <x v="0"/>
    <x v="0"/>
    <s v="No"/>
    <s v="No"/>
    <n v="60"/>
    <s v="Yes"/>
    <s v="Yes"/>
    <x v="1"/>
    <s v="No"/>
    <s v="No"/>
    <s v="Yes"/>
    <s v="No"/>
    <s v="No"/>
    <s v="No"/>
    <x v="1"/>
    <s v="Yes"/>
    <x v="2"/>
    <n v="79.2"/>
    <n v="4765"/>
    <s v="No"/>
    <n v="0"/>
    <x v="3"/>
  </r>
  <r>
    <s v="4644-PIZRT"/>
    <x v="1"/>
    <x v="0"/>
    <s v="Yes"/>
    <s v="Yes"/>
    <n v="17"/>
    <s v="Yes"/>
    <s v="Yes"/>
    <x v="0"/>
    <s v="Yes"/>
    <s v="No"/>
    <s v="Yes"/>
    <s v="No"/>
    <s v="Yes"/>
    <s v="No"/>
    <x v="1"/>
    <s v="Yes"/>
    <x v="2"/>
    <n v="70.349999999999994"/>
    <n v="1201.6500000000001"/>
    <s v="No"/>
    <n v="0"/>
    <x v="2"/>
  </r>
  <r>
    <s v="8922-NPKBJ"/>
    <x v="1"/>
    <x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867.3"/>
    <s v="No"/>
    <n v="0"/>
    <x v="1"/>
  </r>
  <r>
    <s v="2740-TVLFN"/>
    <x v="1"/>
    <x v="0"/>
    <s v="No"/>
    <s v="No"/>
    <n v="1"/>
    <s v="Yes"/>
    <s v="Yes"/>
    <x v="0"/>
    <s v="No"/>
    <s v="No"/>
    <s v="No"/>
    <s v="No"/>
    <s v="No"/>
    <s v="No"/>
    <x v="0"/>
    <s v="Yes"/>
    <x v="0"/>
    <n v="50.15"/>
    <n v="50.15"/>
    <s v="No"/>
    <n v="0"/>
    <x v="0"/>
  </r>
  <r>
    <s v="7771-CFQRQ"/>
    <x v="0"/>
    <x v="0"/>
    <s v="Yes"/>
    <s v="Yes"/>
    <n v="47"/>
    <s v="Yes"/>
    <s v="No"/>
    <x v="0"/>
    <s v="No"/>
    <s v="Yes"/>
    <s v="No"/>
    <s v="Yes"/>
    <s v="No"/>
    <s v="Yes"/>
    <x v="2"/>
    <s v="No"/>
    <x v="2"/>
    <n v="63.8"/>
    <n v="3007.25"/>
    <s v="No"/>
    <n v="0"/>
    <x v="1"/>
  </r>
  <r>
    <s v="9512-PHSMG"/>
    <x v="0"/>
    <x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252.75"/>
    <s v="No"/>
    <n v="0"/>
    <x v="0"/>
  </r>
  <r>
    <s v="6963-EZQEE"/>
    <x v="1"/>
    <x v="1"/>
    <s v="Yes"/>
    <s v="No"/>
    <n v="70"/>
    <s v="Yes"/>
    <s v="Yes"/>
    <x v="0"/>
    <s v="Yes"/>
    <s v="Yes"/>
    <s v="Yes"/>
    <s v="Yes"/>
    <s v="Yes"/>
    <s v="Yes"/>
    <x v="2"/>
    <s v="Yes"/>
    <x v="3"/>
    <n v="88.55"/>
    <n v="6306.5"/>
    <s v="No"/>
    <n v="0"/>
    <x v="3"/>
  </r>
  <r>
    <s v="2452-KDRRH"/>
    <x v="1"/>
    <x v="1"/>
    <s v="No"/>
    <s v="No"/>
    <n v="67"/>
    <s v="Yes"/>
    <s v="Yes"/>
    <x v="1"/>
    <s v="No"/>
    <s v="No"/>
    <s v="Yes"/>
    <s v="No"/>
    <s v="Yes"/>
    <s v="Yes"/>
    <x v="0"/>
    <s v="Yes"/>
    <x v="3"/>
    <n v="101.4"/>
    <n v="6841.05"/>
    <s v="No"/>
    <n v="0"/>
    <x v="3"/>
  </r>
  <r>
    <s v="2004-OCQXK"/>
    <x v="0"/>
    <x v="0"/>
    <s v="No"/>
    <s v="No"/>
    <n v="1"/>
    <s v="Yes"/>
    <s v="No"/>
    <x v="1"/>
    <s v="No"/>
    <s v="No"/>
    <s v="No"/>
    <s v="No"/>
    <s v="No"/>
    <s v="Yes"/>
    <x v="0"/>
    <s v="Yes"/>
    <x v="0"/>
    <n v="81.95"/>
    <n v="81.95"/>
    <s v="Yes"/>
    <n v="1"/>
    <x v="0"/>
  </r>
  <r>
    <s v="5027-QPKTE"/>
    <x v="1"/>
    <x v="0"/>
    <s v="Yes"/>
    <s v="No"/>
    <n v="7"/>
    <s v="Yes"/>
    <s v="No"/>
    <x v="1"/>
    <s v="No"/>
    <s v="No"/>
    <s v="No"/>
    <s v="No"/>
    <s v="No"/>
    <s v="No"/>
    <x v="0"/>
    <s v="Yes"/>
    <x v="0"/>
    <n v="69.349999999999994"/>
    <n v="451.1"/>
    <s v="Yes"/>
    <n v="1"/>
    <x v="0"/>
  </r>
  <r>
    <s v="4146-SVFUD"/>
    <x v="1"/>
    <x v="0"/>
    <s v="No"/>
    <s v="No"/>
    <n v="1"/>
    <s v="Yes"/>
    <s v="No"/>
    <x v="0"/>
    <s v="No"/>
    <s v="No"/>
    <s v="No"/>
    <s v="No"/>
    <s v="No"/>
    <s v="No"/>
    <x v="0"/>
    <s v="No"/>
    <x v="1"/>
    <n v="44.6"/>
    <n v="44.6"/>
    <s v="No"/>
    <n v="0"/>
    <x v="0"/>
  </r>
  <r>
    <s v="1564-HJUVY"/>
    <x v="1"/>
    <x v="0"/>
    <s v="No"/>
    <s v="No"/>
    <n v="4"/>
    <s v="Yes"/>
    <s v="No"/>
    <x v="0"/>
    <s v="No"/>
    <s v="Yes"/>
    <s v="No"/>
    <s v="Yes"/>
    <s v="Yes"/>
    <s v="No"/>
    <x v="0"/>
    <s v="Yes"/>
    <x v="2"/>
    <n v="63.75"/>
    <n v="226.2"/>
    <s v="No"/>
    <n v="0"/>
    <x v="0"/>
  </r>
  <r>
    <s v="3617-XLSGQ"/>
    <x v="0"/>
    <x v="0"/>
    <s v="Yes"/>
    <s v="Yes"/>
    <n v="66"/>
    <s v="Yes"/>
    <s v="Yes"/>
    <x v="1"/>
    <s v="Yes"/>
    <s v="Yes"/>
    <s v="Yes"/>
    <s v="No"/>
    <s v="Yes"/>
    <s v="Yes"/>
    <x v="2"/>
    <s v="No"/>
    <x v="2"/>
    <n v="109.25"/>
    <n v="7082.5"/>
    <s v="No"/>
    <n v="0"/>
    <x v="3"/>
  </r>
  <r>
    <s v="7517-LDMPS"/>
    <x v="0"/>
    <x v="0"/>
    <s v="No"/>
    <s v="No"/>
    <n v="12"/>
    <s v="Yes"/>
    <s v="No"/>
    <x v="1"/>
    <s v="No"/>
    <s v="Yes"/>
    <s v="No"/>
    <s v="No"/>
    <s v="No"/>
    <s v="Yes"/>
    <x v="0"/>
    <s v="Yes"/>
    <x v="0"/>
    <n v="84.6"/>
    <n v="1017.35"/>
    <s v="No"/>
    <n v="0"/>
    <x v="0"/>
  </r>
  <r>
    <s v="7244-KXYZN"/>
    <x v="0"/>
    <x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45"/>
    <n v="527.35"/>
    <s v="No"/>
    <n v="0"/>
    <x v="2"/>
  </r>
  <r>
    <s v="5226-NOZFC"/>
    <x v="1"/>
    <x v="0"/>
    <s v="No"/>
    <s v="No"/>
    <n v="26"/>
    <s v="Yes"/>
    <s v="No"/>
    <x v="1"/>
    <s v="No"/>
    <s v="Yes"/>
    <s v="No"/>
    <s v="No"/>
    <s v="Yes"/>
    <s v="No"/>
    <x v="0"/>
    <s v="Yes"/>
    <x v="0"/>
    <n v="85.75"/>
    <n v="2146.5"/>
    <s v="No"/>
    <n v="0"/>
    <x v="1"/>
  </r>
  <r>
    <s v="2672-HUYVI"/>
    <x v="0"/>
    <x v="0"/>
    <s v="No"/>
    <s v="No"/>
    <n v="6"/>
    <s v="Yes"/>
    <s v="No"/>
    <x v="1"/>
    <s v="No"/>
    <s v="No"/>
    <s v="No"/>
    <s v="No"/>
    <s v="Yes"/>
    <s v="Yes"/>
    <x v="0"/>
    <s v="Yes"/>
    <x v="0"/>
    <n v="91.1"/>
    <n v="455.3"/>
    <s v="Yes"/>
    <n v="1"/>
    <x v="0"/>
  </r>
  <r>
    <s v="1400-WIVLL"/>
    <x v="1"/>
    <x v="0"/>
    <s v="Yes"/>
    <s v="No"/>
    <n v="57"/>
    <s v="Yes"/>
    <s v="Yes"/>
    <x v="1"/>
    <s v="No"/>
    <s v="No"/>
    <s v="Yes"/>
    <s v="Yes"/>
    <s v="Yes"/>
    <s v="Yes"/>
    <x v="2"/>
    <s v="No"/>
    <x v="0"/>
    <n v="107.95"/>
    <n v="5969.85"/>
    <s v="No"/>
    <n v="0"/>
    <x v="3"/>
  </r>
  <r>
    <s v="7508-MYBOG"/>
    <x v="1"/>
    <x v="0"/>
    <s v="Yes"/>
    <s v="No"/>
    <n v="14"/>
    <s v="Yes"/>
    <s v="Yes"/>
    <x v="1"/>
    <s v="No"/>
    <s v="No"/>
    <s v="No"/>
    <s v="No"/>
    <s v="Yes"/>
    <s v="No"/>
    <x v="0"/>
    <s v="Yes"/>
    <x v="0"/>
    <n v="86.1"/>
    <n v="1235.55"/>
    <s v="Yes"/>
    <n v="1"/>
    <x v="2"/>
  </r>
  <r>
    <s v="8148-NLEGT"/>
    <x v="0"/>
    <x v="0"/>
    <s v="Yes"/>
    <s v="Yes"/>
    <n v="4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2.95"/>
    <n v="1014.25"/>
    <s v="No"/>
    <n v="0"/>
    <x v="1"/>
  </r>
  <r>
    <s v="0148-DCDOS"/>
    <x v="1"/>
    <x v="0"/>
    <s v="No"/>
    <s v="No"/>
    <n v="25"/>
    <s v="Yes"/>
    <s v="Yes"/>
    <x v="1"/>
    <s v="No"/>
    <s v="No"/>
    <s v="No"/>
    <s v="No"/>
    <s v="Yes"/>
    <s v="Yes"/>
    <x v="0"/>
    <s v="Yes"/>
    <x v="2"/>
    <n v="94.7"/>
    <n v="2362.1"/>
    <s v="Yes"/>
    <n v="1"/>
    <x v="1"/>
  </r>
  <r>
    <s v="8347-GDTMP"/>
    <x v="0"/>
    <x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1225.6500000000001"/>
    <s v="No"/>
    <n v="0"/>
    <x v="3"/>
  </r>
  <r>
    <s v="9992-RRAMN"/>
    <x v="1"/>
    <x v="0"/>
    <s v="Yes"/>
    <s v="No"/>
    <n v="22"/>
    <s v="Yes"/>
    <s v="Yes"/>
    <x v="1"/>
    <s v="No"/>
    <s v="No"/>
    <s v="No"/>
    <s v="No"/>
    <s v="No"/>
    <s v="Yes"/>
    <x v="0"/>
    <s v="Yes"/>
    <x v="0"/>
    <n v="85.1"/>
    <n v="1873.7"/>
    <s v="Yes"/>
    <n v="1"/>
    <x v="2"/>
  </r>
  <r>
    <s v="6746-WAUWT"/>
    <x v="1"/>
    <x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7"/>
    <n v="386.5"/>
    <s v="No"/>
    <n v="0"/>
    <x v="2"/>
  </r>
  <r>
    <s v="0310-MVLET"/>
    <x v="0"/>
    <x v="0"/>
    <s v="Yes"/>
    <s v="Yes"/>
    <n v="61"/>
    <s v="Yes"/>
    <s v="Yes"/>
    <x v="1"/>
    <s v="No"/>
    <s v="Yes"/>
    <s v="No"/>
    <s v="No"/>
    <s v="Yes"/>
    <s v="Yes"/>
    <x v="0"/>
    <s v="Yes"/>
    <x v="0"/>
    <n v="99.15"/>
    <n v="6010.05"/>
    <s v="Yes"/>
    <n v="1"/>
    <x v="3"/>
  </r>
  <r>
    <s v="0428-IKYCP"/>
    <x v="1"/>
    <x v="0"/>
    <s v="Yes"/>
    <s v="No"/>
    <n v="22"/>
    <s v="Yes"/>
    <s v="No"/>
    <x v="1"/>
    <s v="No"/>
    <s v="No"/>
    <s v="Yes"/>
    <s v="No"/>
    <s v="Yes"/>
    <s v="No"/>
    <x v="0"/>
    <s v="Yes"/>
    <x v="2"/>
    <n v="87"/>
    <n v="1850.65"/>
    <s v="No"/>
    <n v="0"/>
    <x v="2"/>
  </r>
  <r>
    <s v="4550-VBOFE"/>
    <x v="1"/>
    <x v="1"/>
    <s v="Yes"/>
    <s v="No"/>
    <n v="70"/>
    <s v="Yes"/>
    <s v="Yes"/>
    <x v="1"/>
    <s v="No"/>
    <s v="Yes"/>
    <s v="Yes"/>
    <s v="No"/>
    <s v="Yes"/>
    <s v="Yes"/>
    <x v="0"/>
    <s v="Yes"/>
    <x v="0"/>
    <n v="102.95"/>
    <n v="7101.5"/>
    <s v="Yes"/>
    <n v="1"/>
    <x v="3"/>
  </r>
  <r>
    <s v="2187-PKZAY"/>
    <x v="1"/>
    <x v="0"/>
    <s v="No"/>
    <s v="No"/>
    <n v="12"/>
    <s v="Yes"/>
    <s v="No"/>
    <x v="1"/>
    <s v="No"/>
    <s v="No"/>
    <s v="No"/>
    <s v="No"/>
    <s v="No"/>
    <s v="Yes"/>
    <x v="0"/>
    <s v="Yes"/>
    <x v="2"/>
    <n v="79.95"/>
    <n v="1043.4000000000001"/>
    <s v="No"/>
    <n v="0"/>
    <x v="0"/>
  </r>
  <r>
    <s v="4003-OCTMP"/>
    <x v="0"/>
    <x v="0"/>
    <s v="Yes"/>
    <s v="No"/>
    <n v="31"/>
    <s v="Yes"/>
    <s v="No"/>
    <x v="0"/>
    <s v="Yes"/>
    <s v="No"/>
    <s v="No"/>
    <s v="Yes"/>
    <s v="No"/>
    <s v="Yes"/>
    <x v="1"/>
    <s v="Yes"/>
    <x v="0"/>
    <n v="64"/>
    <n v="1910.75"/>
    <s v="No"/>
    <n v="0"/>
    <x v="1"/>
  </r>
  <r>
    <s v="6652-YFFJO"/>
    <x v="0"/>
    <x v="0"/>
    <s v="No"/>
    <s v="No"/>
    <n v="11"/>
    <s v="Yes"/>
    <s v="No"/>
    <x v="0"/>
    <s v="No"/>
    <s v="No"/>
    <s v="No"/>
    <s v="No"/>
    <s v="Yes"/>
    <s v="Yes"/>
    <x v="0"/>
    <s v="Yes"/>
    <x v="0"/>
    <n v="64.900000000000006"/>
    <n v="716.1"/>
    <s v="No"/>
    <n v="0"/>
    <x v="0"/>
  </r>
  <r>
    <s v="7225-IILWY"/>
    <x v="1"/>
    <x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686.15"/>
    <s v="No"/>
    <n v="0"/>
    <x v="3"/>
  </r>
  <r>
    <s v="5248-RPYWW"/>
    <x v="0"/>
    <x v="1"/>
    <s v="Yes"/>
    <s v="Yes"/>
    <n v="72"/>
    <s v="Yes"/>
    <s v="Yes"/>
    <x v="0"/>
    <s v="Yes"/>
    <s v="Yes"/>
    <s v="Yes"/>
    <s v="Yes"/>
    <s v="Yes"/>
    <s v="Yes"/>
    <x v="2"/>
    <s v="Yes"/>
    <x v="2"/>
    <n v="90.15"/>
    <n v="6716.45"/>
    <s v="No"/>
    <n v="0"/>
    <x v="3"/>
  </r>
  <r>
    <s v="7923-IYJWY"/>
    <x v="1"/>
    <x v="1"/>
    <s v="No"/>
    <s v="No"/>
    <n v="67"/>
    <s v="Yes"/>
    <s v="Yes"/>
    <x v="1"/>
    <s v="Yes"/>
    <s v="Yes"/>
    <s v="Yes"/>
    <s v="Yes"/>
    <s v="Yes"/>
    <s v="Yes"/>
    <x v="2"/>
    <s v="Yes"/>
    <x v="3"/>
    <n v="116.1"/>
    <n v="7839.85"/>
    <s v="No"/>
    <n v="0"/>
    <x v="3"/>
  </r>
  <r>
    <s v="3170-GWYKC"/>
    <x v="0"/>
    <x v="0"/>
    <s v="No"/>
    <s v="No"/>
    <n v="60"/>
    <s v="Yes"/>
    <s v="No"/>
    <x v="1"/>
    <s v="Yes"/>
    <s v="No"/>
    <s v="Yes"/>
    <s v="Yes"/>
    <s v="Yes"/>
    <s v="Yes"/>
    <x v="0"/>
    <s v="Yes"/>
    <x v="2"/>
    <n v="104.95"/>
    <n v="6236.75"/>
    <s v="No"/>
    <n v="0"/>
    <x v="3"/>
  </r>
  <r>
    <s v="5696-QURRL"/>
    <x v="1"/>
    <x v="0"/>
    <s v="No"/>
    <s v="No"/>
    <n v="1"/>
    <s v="Yes"/>
    <s v="No"/>
    <x v="0"/>
    <s v="No"/>
    <s v="No"/>
    <s v="No"/>
    <s v="No"/>
    <s v="No"/>
    <s v="No"/>
    <x v="0"/>
    <s v="Yes"/>
    <x v="1"/>
    <n v="45.05"/>
    <n v="45.05"/>
    <s v="Yes"/>
    <n v="1"/>
    <x v="0"/>
  </r>
  <r>
    <s v="7409-KIUTL"/>
    <x v="0"/>
    <x v="1"/>
    <s v="No"/>
    <s v="Yes"/>
    <n v="1"/>
    <s v="Yes"/>
    <s v="No"/>
    <x v="1"/>
    <s v="No"/>
    <s v="No"/>
    <s v="No"/>
    <s v="No"/>
    <s v="No"/>
    <s v="No"/>
    <x v="0"/>
    <s v="Yes"/>
    <x v="0"/>
    <n v="71"/>
    <n v="71"/>
    <s v="Yes"/>
    <n v="1"/>
    <x v="0"/>
  </r>
  <r>
    <s v="9830-ECLEN"/>
    <x v="1"/>
    <x v="0"/>
    <s v="Yes"/>
    <s v="Yes"/>
    <n v="58"/>
    <s v="No"/>
    <s v="No phone service"/>
    <x v="0"/>
    <s v="Yes"/>
    <s v="Yes"/>
    <s v="Yes"/>
    <s v="No"/>
    <s v="Yes"/>
    <s v="No"/>
    <x v="1"/>
    <s v="No"/>
    <x v="1"/>
    <n v="50"/>
    <n v="2919.85"/>
    <s v="No"/>
    <n v="0"/>
    <x v="3"/>
  </r>
  <r>
    <s v="1732-VHUBQ"/>
    <x v="0"/>
    <x v="1"/>
    <s v="Yes"/>
    <s v="Yes"/>
    <n v="47"/>
    <s v="Yes"/>
    <s v="No"/>
    <x v="1"/>
    <s v="No"/>
    <s v="No"/>
    <s v="No"/>
    <s v="No"/>
    <s v="No"/>
    <s v="No"/>
    <x v="0"/>
    <s v="No"/>
    <x v="2"/>
    <n v="70.55"/>
    <n v="3309.25"/>
    <s v="Yes"/>
    <n v="1"/>
    <x v="1"/>
  </r>
  <r>
    <s v="0495-RVCBF"/>
    <x v="0"/>
    <x v="0"/>
    <s v="No"/>
    <s v="No"/>
    <n v="1"/>
    <s v="Yes"/>
    <s v="No"/>
    <x v="1"/>
    <s v="No"/>
    <s v="No"/>
    <s v="No"/>
    <s v="No"/>
    <s v="No"/>
    <s v="Yes"/>
    <x v="0"/>
    <s v="Yes"/>
    <x v="0"/>
    <n v="79.7"/>
    <n v="79.7"/>
    <s v="Yes"/>
    <n v="1"/>
    <x v="0"/>
  </r>
  <r>
    <s v="2668-TZSPS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s v="No"/>
    <n v="0"/>
    <x v="0"/>
  </r>
  <r>
    <s v="7854-EDSSA"/>
    <x v="1"/>
    <x v="0"/>
    <s v="No"/>
    <s v="No"/>
    <n v="22"/>
    <s v="Yes"/>
    <s v="Yes"/>
    <x v="0"/>
    <s v="Yes"/>
    <s v="Yes"/>
    <s v="No"/>
    <s v="No"/>
    <s v="No"/>
    <s v="No"/>
    <x v="0"/>
    <s v="No"/>
    <x v="0"/>
    <n v="59"/>
    <n v="1254.7"/>
    <s v="Yes"/>
    <n v="1"/>
    <x v="2"/>
  </r>
  <r>
    <s v="8869-TORSS"/>
    <x v="0"/>
    <x v="0"/>
    <s v="No"/>
    <s v="No"/>
    <n v="48"/>
    <s v="Yes"/>
    <s v="No"/>
    <x v="0"/>
    <s v="Yes"/>
    <s v="No"/>
    <s v="Yes"/>
    <s v="Yes"/>
    <s v="No"/>
    <s v="No"/>
    <x v="1"/>
    <s v="Yes"/>
    <x v="3"/>
    <n v="60.35"/>
    <n v="2896.4"/>
    <s v="Yes"/>
    <n v="1"/>
    <x v="1"/>
  </r>
  <r>
    <s v="7446-SFAOA"/>
    <x v="0"/>
    <x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717.5"/>
    <s v="No"/>
    <n v="0"/>
    <x v="1"/>
  </r>
  <r>
    <s v="9522-ZSINC"/>
    <x v="1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95"/>
    <n v="253.8"/>
    <s v="No"/>
    <n v="0"/>
    <x v="2"/>
  </r>
  <r>
    <s v="8234-GSZYK"/>
    <x v="1"/>
    <x v="0"/>
    <s v="No"/>
    <s v="No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45"/>
    <n v="1110.05"/>
    <s v="No"/>
    <n v="0"/>
    <x v="1"/>
  </r>
  <r>
    <s v="6505-OZNPG"/>
    <x v="0"/>
    <x v="0"/>
    <s v="No"/>
    <s v="No"/>
    <n v="6"/>
    <s v="No"/>
    <s v="No phone service"/>
    <x v="0"/>
    <s v="Yes"/>
    <s v="Yes"/>
    <s v="Yes"/>
    <s v="Yes"/>
    <s v="Yes"/>
    <s v="Yes"/>
    <x v="2"/>
    <s v="Yes"/>
    <x v="1"/>
    <n v="63.4"/>
    <n v="348.8"/>
    <s v="No"/>
    <n v="0"/>
    <x v="0"/>
  </r>
  <r>
    <s v="6164-HAQTX"/>
    <x v="1"/>
    <x v="0"/>
    <s v="No"/>
    <s v="No"/>
    <n v="71"/>
    <s v="No"/>
    <s v="No phone service"/>
    <x v="0"/>
    <s v="Yes"/>
    <s v="Yes"/>
    <s v="Yes"/>
    <s v="Yes"/>
    <s v="Yes"/>
    <s v="No"/>
    <x v="2"/>
    <s v="No"/>
    <x v="2"/>
    <n v="53.95"/>
    <n v="3888.65"/>
    <s v="No"/>
    <n v="0"/>
    <x v="3"/>
  </r>
  <r>
    <s v="0679-IDSTG"/>
    <x v="0"/>
    <x v="1"/>
    <s v="Yes"/>
    <s v="Yes"/>
    <n v="1"/>
    <s v="Yes"/>
    <s v="No"/>
    <x v="1"/>
    <s v="No"/>
    <s v="No"/>
    <s v="No"/>
    <s v="No"/>
    <s v="No"/>
    <s v="No"/>
    <x v="0"/>
    <s v="Yes"/>
    <x v="0"/>
    <n v="69.25"/>
    <n v="69.25"/>
    <s v="Yes"/>
    <n v="1"/>
    <x v="0"/>
  </r>
  <r>
    <s v="7765-LWVVH"/>
    <x v="0"/>
    <x v="0"/>
    <s v="Yes"/>
    <s v="Yes"/>
    <n v="72"/>
    <s v="Yes"/>
    <s v="Yes"/>
    <x v="1"/>
    <s v="Yes"/>
    <s v="Yes"/>
    <s v="No"/>
    <s v="No"/>
    <s v="Yes"/>
    <s v="No"/>
    <x v="2"/>
    <s v="Yes"/>
    <x v="0"/>
    <n v="95.1"/>
    <n v="6843.15"/>
    <s v="No"/>
    <n v="0"/>
    <x v="3"/>
  </r>
  <r>
    <s v="1658-TJVOA"/>
    <x v="0"/>
    <x v="1"/>
    <s v="No"/>
    <s v="No"/>
    <n v="6"/>
    <s v="Yes"/>
    <s v="No"/>
    <x v="1"/>
    <s v="Yes"/>
    <s v="No"/>
    <s v="No"/>
    <s v="No"/>
    <s v="No"/>
    <s v="No"/>
    <x v="0"/>
    <s v="Yes"/>
    <x v="0"/>
    <n v="74.099999999999994"/>
    <n v="450.9"/>
    <s v="No"/>
    <n v="0"/>
    <x v="0"/>
  </r>
  <r>
    <s v="0953-LGOVU"/>
    <x v="1"/>
    <x v="0"/>
    <s v="Yes"/>
    <s v="Yes"/>
    <n v="12"/>
    <s v="No"/>
    <s v="No phone service"/>
    <x v="0"/>
    <s v="No"/>
    <s v="Yes"/>
    <s v="No"/>
    <s v="Yes"/>
    <s v="No"/>
    <s v="No"/>
    <x v="0"/>
    <s v="No"/>
    <x v="1"/>
    <n v="35.5"/>
    <n v="432.25"/>
    <s v="No"/>
    <n v="0"/>
    <x v="0"/>
  </r>
  <r>
    <s v="2115-BFTIW"/>
    <x v="1"/>
    <x v="0"/>
    <s v="No"/>
    <s v="No"/>
    <n v="25"/>
    <s v="Yes"/>
    <s v="No"/>
    <x v="1"/>
    <s v="No"/>
    <s v="No"/>
    <s v="No"/>
    <s v="No"/>
    <s v="No"/>
    <s v="No"/>
    <x v="0"/>
    <s v="No"/>
    <x v="1"/>
    <n v="70.95"/>
    <n v="1767.35"/>
    <s v="Yes"/>
    <n v="1"/>
    <x v="1"/>
  </r>
  <r>
    <s v="4692-NNQRU"/>
    <x v="0"/>
    <x v="0"/>
    <s v="Yes"/>
    <s v="No"/>
    <n v="21"/>
    <s v="Yes"/>
    <s v="No"/>
    <x v="1"/>
    <s v="No"/>
    <s v="No"/>
    <s v="Yes"/>
    <s v="Yes"/>
    <s v="No"/>
    <s v="No"/>
    <x v="1"/>
    <s v="No"/>
    <x v="0"/>
    <n v="79.2"/>
    <n v="1742.45"/>
    <s v="No"/>
    <n v="0"/>
    <x v="2"/>
  </r>
  <r>
    <s v="7742-MYPGI"/>
    <x v="0"/>
    <x v="0"/>
    <s v="Yes"/>
    <s v="Yes"/>
    <n v="6"/>
    <s v="Yes"/>
    <s v="No"/>
    <x v="0"/>
    <s v="No"/>
    <s v="No"/>
    <s v="No"/>
    <s v="Yes"/>
    <s v="No"/>
    <s v="No"/>
    <x v="0"/>
    <s v="Yes"/>
    <x v="1"/>
    <n v="48.8"/>
    <n v="297.35000000000002"/>
    <s v="No"/>
    <n v="0"/>
    <x v="0"/>
  </r>
  <r>
    <s v="0611-DFXKO"/>
    <x v="1"/>
    <x v="0"/>
    <s v="Yes"/>
    <s v="No"/>
    <n v="20"/>
    <s v="Yes"/>
    <s v="No"/>
    <x v="1"/>
    <s v="No"/>
    <s v="No"/>
    <s v="No"/>
    <s v="No"/>
    <s v="Yes"/>
    <s v="Yes"/>
    <x v="0"/>
    <s v="Yes"/>
    <x v="1"/>
    <n v="89"/>
    <n v="1820.45"/>
    <s v="Yes"/>
    <n v="1"/>
    <x v="2"/>
  </r>
  <r>
    <s v="7780-OTDSO"/>
    <x v="1"/>
    <x v="0"/>
    <s v="Yes"/>
    <s v="No"/>
    <n v="18"/>
    <s v="Yes"/>
    <s v="Yes"/>
    <x v="1"/>
    <s v="Yes"/>
    <s v="No"/>
    <s v="No"/>
    <s v="No"/>
    <s v="Yes"/>
    <s v="Yes"/>
    <x v="0"/>
    <s v="Yes"/>
    <x v="0"/>
    <n v="99.4"/>
    <n v="1742.95"/>
    <s v="Yes"/>
    <n v="1"/>
    <x v="2"/>
  </r>
  <r>
    <s v="9619-GSATL"/>
    <x v="0"/>
    <x v="0"/>
    <s v="No"/>
    <s v="No"/>
    <n v="43"/>
    <s v="Yes"/>
    <s v="No"/>
    <x v="0"/>
    <s v="No"/>
    <s v="Yes"/>
    <s v="No"/>
    <s v="Yes"/>
    <s v="No"/>
    <s v="No"/>
    <x v="1"/>
    <s v="No"/>
    <x v="0"/>
    <n v="55.45"/>
    <n v="2444.25"/>
    <s v="No"/>
    <n v="0"/>
    <x v="1"/>
  </r>
  <r>
    <s v="5622-UEJFI"/>
    <x v="0"/>
    <x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4"/>
    <n v="949.8"/>
    <s v="No"/>
    <n v="0"/>
    <x v="1"/>
  </r>
  <r>
    <s v="9747-DDZOS"/>
    <x v="0"/>
    <x v="0"/>
    <s v="No"/>
    <s v="No"/>
    <n v="1"/>
    <s v="Yes"/>
    <s v="No"/>
    <x v="1"/>
    <s v="No"/>
    <s v="No"/>
    <s v="Yes"/>
    <s v="No"/>
    <s v="No"/>
    <s v="No"/>
    <x v="0"/>
    <s v="No"/>
    <x v="2"/>
    <n v="73.5"/>
    <n v="73.5"/>
    <s v="Yes"/>
    <n v="1"/>
    <x v="0"/>
  </r>
  <r>
    <s v="0674-DGMAQ"/>
    <x v="1"/>
    <x v="1"/>
    <s v="Yes"/>
    <s v="No"/>
    <n v="32"/>
    <s v="Yes"/>
    <s v="Yes"/>
    <x v="1"/>
    <s v="No"/>
    <s v="Yes"/>
    <s v="Yes"/>
    <s v="No"/>
    <s v="No"/>
    <s v="Yes"/>
    <x v="0"/>
    <s v="Yes"/>
    <x v="0"/>
    <n v="93.5"/>
    <n v="2970.8"/>
    <s v="No"/>
    <n v="0"/>
    <x v="1"/>
  </r>
  <r>
    <s v="6203-HBZPA"/>
    <x v="1"/>
    <x v="0"/>
    <s v="No"/>
    <s v="No"/>
    <n v="52"/>
    <s v="No"/>
    <s v="No phone service"/>
    <x v="0"/>
    <s v="Yes"/>
    <s v="Yes"/>
    <s v="Yes"/>
    <s v="Yes"/>
    <s v="Yes"/>
    <s v="Yes"/>
    <x v="2"/>
    <s v="No"/>
    <x v="3"/>
    <n v="63.9"/>
    <n v="3334.95"/>
    <s v="No"/>
    <n v="0"/>
    <x v="3"/>
  </r>
  <r>
    <s v="0484-FFVBJ"/>
    <x v="1"/>
    <x v="0"/>
    <s v="No"/>
    <s v="No"/>
    <n v="32"/>
    <s v="Yes"/>
    <s v="No"/>
    <x v="0"/>
    <s v="No"/>
    <s v="No"/>
    <s v="No"/>
    <s v="No"/>
    <s v="Yes"/>
    <s v="Yes"/>
    <x v="1"/>
    <s v="Yes"/>
    <x v="2"/>
    <n v="64.849999999999994"/>
    <n v="2010.95"/>
    <s v="No"/>
    <n v="0"/>
    <x v="1"/>
  </r>
  <r>
    <s v="0301-FIDRB"/>
    <x v="0"/>
    <x v="0"/>
    <s v="Yes"/>
    <s v="Yes"/>
    <n v="72"/>
    <s v="No"/>
    <s v="No phone service"/>
    <x v="0"/>
    <s v="Yes"/>
    <s v="Yes"/>
    <s v="Yes"/>
    <s v="Yes"/>
    <s v="Yes"/>
    <s v="Yes"/>
    <x v="2"/>
    <s v="Yes"/>
    <x v="2"/>
    <n v="63.8"/>
    <n v="4684.3"/>
    <s v="No"/>
    <n v="0"/>
    <x v="3"/>
  </r>
  <r>
    <s v="4139-JPIAM"/>
    <x v="1"/>
    <x v="0"/>
    <s v="No"/>
    <s v="No"/>
    <n v="51"/>
    <s v="No"/>
    <s v="No phone service"/>
    <x v="0"/>
    <s v="Yes"/>
    <s v="No"/>
    <s v="No"/>
    <s v="Yes"/>
    <s v="No"/>
    <s v="Yes"/>
    <x v="0"/>
    <s v="Yes"/>
    <x v="3"/>
    <n v="44.45"/>
    <n v="2181.5500000000002"/>
    <s v="No"/>
    <n v="0"/>
    <x v="3"/>
  </r>
  <r>
    <s v="2181-TIDSV"/>
    <x v="1"/>
    <x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95"/>
    <n v="1303.25"/>
    <s v="No"/>
    <n v="0"/>
    <x v="3"/>
  </r>
  <r>
    <s v="2761-XECQW"/>
    <x v="1"/>
    <x v="1"/>
    <s v="Yes"/>
    <s v="No"/>
    <n v="8"/>
    <s v="No"/>
    <s v="No phone service"/>
    <x v="0"/>
    <s v="No"/>
    <s v="Yes"/>
    <s v="Yes"/>
    <s v="No"/>
    <s v="No"/>
    <s v="Yes"/>
    <x v="0"/>
    <s v="Yes"/>
    <x v="1"/>
    <n v="43.35"/>
    <n v="371.4"/>
    <s v="No"/>
    <n v="0"/>
    <x v="0"/>
  </r>
  <r>
    <s v="1936-CZAKF"/>
    <x v="1"/>
    <x v="0"/>
    <s v="Yes"/>
    <s v="No"/>
    <n v="49"/>
    <s v="No"/>
    <s v="No phone service"/>
    <x v="0"/>
    <s v="No"/>
    <s v="Yes"/>
    <s v="No"/>
    <s v="No"/>
    <s v="Yes"/>
    <s v="Yes"/>
    <x v="2"/>
    <s v="No"/>
    <x v="3"/>
    <n v="49.65"/>
    <n v="2409.9"/>
    <s v="No"/>
    <n v="0"/>
    <x v="3"/>
  </r>
  <r>
    <s v="9453-PATOS"/>
    <x v="0"/>
    <x v="0"/>
    <s v="Yes"/>
    <s v="No"/>
    <n v="72"/>
    <s v="Yes"/>
    <s v="No"/>
    <x v="0"/>
    <s v="Yes"/>
    <s v="Yes"/>
    <s v="Yes"/>
    <s v="Yes"/>
    <s v="Yes"/>
    <s v="Yes"/>
    <x v="2"/>
    <s v="No"/>
    <x v="1"/>
    <n v="85.1"/>
    <n v="6155.4"/>
    <s v="No"/>
    <n v="0"/>
    <x v="3"/>
  </r>
  <r>
    <s v="0564-JJHGS"/>
    <x v="1"/>
    <x v="0"/>
    <s v="No"/>
    <s v="No"/>
    <n v="9"/>
    <s v="Yes"/>
    <s v="Yes"/>
    <x v="1"/>
    <s v="No"/>
    <s v="No"/>
    <s v="No"/>
    <s v="No"/>
    <s v="Yes"/>
    <s v="Yes"/>
    <x v="0"/>
    <s v="Yes"/>
    <x v="0"/>
    <n v="95.5"/>
    <n v="829.1"/>
    <s v="Yes"/>
    <n v="1"/>
    <x v="0"/>
  </r>
  <r>
    <s v="3348-CFRNX"/>
    <x v="0"/>
    <x v="0"/>
    <s v="Yes"/>
    <s v="No"/>
    <n v="28"/>
    <s v="Yes"/>
    <s v="No"/>
    <x v="1"/>
    <s v="Yes"/>
    <s v="No"/>
    <s v="No"/>
    <s v="No"/>
    <s v="Yes"/>
    <s v="Yes"/>
    <x v="0"/>
    <s v="Yes"/>
    <x v="1"/>
    <n v="92.35"/>
    <n v="2602.9"/>
    <s v="Yes"/>
    <n v="1"/>
    <x v="1"/>
  </r>
  <r>
    <s v="4402-FTBXC"/>
    <x v="1"/>
    <x v="0"/>
    <s v="No"/>
    <s v="No"/>
    <n v="54"/>
    <s v="Yes"/>
    <s v="No"/>
    <x v="1"/>
    <s v="Yes"/>
    <s v="No"/>
    <s v="Yes"/>
    <s v="No"/>
    <s v="Yes"/>
    <s v="No"/>
    <x v="0"/>
    <s v="No"/>
    <x v="1"/>
    <n v="89.8"/>
    <n v="4667"/>
    <s v="No"/>
    <n v="0"/>
    <x v="3"/>
  </r>
  <r>
    <s v="1428-GTBJJ"/>
    <x v="1"/>
    <x v="0"/>
    <s v="No"/>
    <s v="No"/>
    <n v="11"/>
    <s v="Yes"/>
    <s v="No"/>
    <x v="1"/>
    <s v="No"/>
    <s v="Yes"/>
    <s v="No"/>
    <s v="No"/>
    <s v="No"/>
    <s v="No"/>
    <x v="0"/>
    <s v="Yes"/>
    <x v="0"/>
    <n v="74.55"/>
    <n v="824.75"/>
    <s v="Yes"/>
    <n v="1"/>
    <x v="0"/>
  </r>
  <r>
    <s v="2931-XIQBR"/>
    <x v="0"/>
    <x v="0"/>
    <s v="Yes"/>
    <s v="Yes"/>
    <n v="50"/>
    <s v="Yes"/>
    <s v="No"/>
    <x v="1"/>
    <s v="No"/>
    <s v="No"/>
    <s v="Yes"/>
    <s v="Yes"/>
    <s v="Yes"/>
    <s v="Yes"/>
    <x v="1"/>
    <s v="No"/>
    <x v="1"/>
    <n v="103.05"/>
    <n v="5153.5"/>
    <s v="No"/>
    <n v="0"/>
    <x v="3"/>
  </r>
  <r>
    <s v="0106-UGRDO"/>
    <x v="0"/>
    <x v="0"/>
    <s v="Yes"/>
    <s v="No"/>
    <n v="69"/>
    <s v="Yes"/>
    <s v="Yes"/>
    <x v="1"/>
    <s v="Yes"/>
    <s v="Yes"/>
    <s v="Yes"/>
    <s v="Yes"/>
    <s v="Yes"/>
    <s v="Yes"/>
    <x v="2"/>
    <s v="Yes"/>
    <x v="0"/>
    <n v="116"/>
    <n v="8182.85"/>
    <s v="No"/>
    <n v="0"/>
    <x v="3"/>
  </r>
  <r>
    <s v="5542-TBBWB"/>
    <x v="1"/>
    <x v="0"/>
    <s v="No"/>
    <s v="No"/>
    <n v="1"/>
    <s v="Yes"/>
    <s v="No"/>
    <x v="1"/>
    <s v="No"/>
    <s v="No"/>
    <s v="No"/>
    <s v="No"/>
    <s v="No"/>
    <s v="No"/>
    <x v="0"/>
    <s v="Yes"/>
    <x v="0"/>
    <n v="69.900000000000006"/>
    <n v="69.900000000000006"/>
    <s v="No"/>
    <n v="0"/>
    <x v="0"/>
  </r>
  <r>
    <s v="1930-QPBVZ"/>
    <x v="1"/>
    <x v="0"/>
    <s v="Yes"/>
    <s v="Yes"/>
    <n v="68"/>
    <s v="Yes"/>
    <s v="No"/>
    <x v="1"/>
    <s v="Yes"/>
    <s v="Yes"/>
    <s v="No"/>
    <s v="Yes"/>
    <s v="No"/>
    <s v="Yes"/>
    <x v="2"/>
    <s v="No"/>
    <x v="2"/>
    <n v="95.1"/>
    <n v="6683.4"/>
    <s v="No"/>
    <n v="0"/>
    <x v="3"/>
  </r>
  <r>
    <s v="2606-PKWJB"/>
    <x v="1"/>
    <x v="0"/>
    <s v="No"/>
    <s v="Yes"/>
    <n v="40"/>
    <s v="No"/>
    <s v="No phone service"/>
    <x v="0"/>
    <s v="Yes"/>
    <s v="Yes"/>
    <s v="No"/>
    <s v="Yes"/>
    <s v="No"/>
    <s v="No"/>
    <x v="1"/>
    <s v="No"/>
    <x v="1"/>
    <n v="40.25"/>
    <n v="1564.05"/>
    <s v="No"/>
    <n v="0"/>
    <x v="1"/>
  </r>
  <r>
    <s v="5322-ZSMZY"/>
    <x v="1"/>
    <x v="0"/>
    <s v="Yes"/>
    <s v="Yes"/>
    <n v="3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755.6"/>
    <s v="No"/>
    <n v="0"/>
    <x v="1"/>
  </r>
  <r>
    <s v="8059-UDZFY"/>
    <x v="0"/>
    <x v="1"/>
    <s v="No"/>
    <s v="Yes"/>
    <n v="33"/>
    <s v="Yes"/>
    <s v="Yes"/>
    <x v="1"/>
    <s v="No"/>
    <s v="Yes"/>
    <s v="Yes"/>
    <s v="No"/>
    <s v="Yes"/>
    <s v="Yes"/>
    <x v="0"/>
    <s v="Yes"/>
    <x v="2"/>
    <n v="105.35"/>
    <n v="3465.05"/>
    <s v="No"/>
    <n v="0"/>
    <x v="1"/>
  </r>
  <r>
    <s v="7740-BTPUX"/>
    <x v="1"/>
    <x v="1"/>
    <s v="Yes"/>
    <s v="No"/>
    <n v="55"/>
    <s v="Yes"/>
    <s v="Yes"/>
    <x v="1"/>
    <s v="No"/>
    <s v="Yes"/>
    <s v="Yes"/>
    <s v="Yes"/>
    <s v="Yes"/>
    <s v="Yes"/>
    <x v="2"/>
    <s v="Yes"/>
    <x v="0"/>
    <n v="113.6"/>
    <n v="6292.7"/>
    <s v="No"/>
    <n v="0"/>
    <x v="3"/>
  </r>
  <r>
    <s v="5220-AGAAX"/>
    <x v="1"/>
    <x v="0"/>
    <s v="Yes"/>
    <s v="Yes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"/>
    <n v="1664.3"/>
    <s v="No"/>
    <n v="0"/>
    <x v="3"/>
  </r>
  <r>
    <s v="0208-BPQEJ"/>
    <x v="0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198.1"/>
    <s v="No"/>
    <n v="0"/>
    <x v="0"/>
  </r>
  <r>
    <s v="9435-JMLSX"/>
    <x v="1"/>
    <x v="0"/>
    <s v="Yes"/>
    <s v="No"/>
    <n v="71"/>
    <s v="Yes"/>
    <s v="No"/>
    <x v="0"/>
    <s v="Yes"/>
    <s v="Yes"/>
    <s v="Yes"/>
    <s v="Yes"/>
    <s v="Yes"/>
    <s v="Yes"/>
    <x v="2"/>
    <s v="Yes"/>
    <x v="2"/>
    <n v="86.1"/>
    <n v="6045.9"/>
    <s v="No"/>
    <n v="0"/>
    <x v="3"/>
  </r>
  <r>
    <s v="3352-ALMCK"/>
    <x v="1"/>
    <x v="0"/>
    <s v="No"/>
    <s v="No"/>
    <n v="40"/>
    <s v="Yes"/>
    <s v="Yes"/>
    <x v="1"/>
    <s v="No"/>
    <s v="Yes"/>
    <s v="Yes"/>
    <s v="No"/>
    <s v="Yes"/>
    <s v="Yes"/>
    <x v="0"/>
    <s v="Yes"/>
    <x v="1"/>
    <n v="102.65"/>
    <n v="4108.1499999999996"/>
    <s v="No"/>
    <n v="0"/>
    <x v="1"/>
  </r>
  <r>
    <s v="5312-IRCFR"/>
    <x v="0"/>
    <x v="0"/>
    <s v="Yes"/>
    <s v="Yes"/>
    <n v="64"/>
    <s v="Yes"/>
    <s v="Yes"/>
    <x v="1"/>
    <s v="No"/>
    <s v="Yes"/>
    <s v="Yes"/>
    <s v="No"/>
    <s v="No"/>
    <s v="Yes"/>
    <x v="1"/>
    <s v="Yes"/>
    <x v="0"/>
    <n v="92.85"/>
    <n v="5980.75"/>
    <s v="No"/>
    <n v="0"/>
    <x v="3"/>
  </r>
  <r>
    <s v="5294-IMHHT"/>
    <x v="1"/>
    <x v="0"/>
    <s v="Yes"/>
    <s v="No"/>
    <n v="53"/>
    <s v="Yes"/>
    <s v="Yes"/>
    <x v="1"/>
    <s v="No"/>
    <s v="Yes"/>
    <s v="No"/>
    <s v="Yes"/>
    <s v="No"/>
    <s v="Yes"/>
    <x v="1"/>
    <s v="No"/>
    <x v="2"/>
    <n v="97.75"/>
    <n v="5043.2"/>
    <s v="No"/>
    <n v="0"/>
    <x v="3"/>
  </r>
  <r>
    <s v="8802-UNOJF"/>
    <x v="1"/>
    <x v="1"/>
    <s v="No"/>
    <s v="No"/>
    <n v="12"/>
    <s v="Yes"/>
    <s v="No"/>
    <x v="1"/>
    <s v="No"/>
    <s v="Yes"/>
    <s v="Yes"/>
    <s v="Yes"/>
    <s v="No"/>
    <s v="No"/>
    <x v="0"/>
    <s v="Yes"/>
    <x v="1"/>
    <n v="83.8"/>
    <n v="1029.75"/>
    <s v="Yes"/>
    <n v="1"/>
    <x v="0"/>
  </r>
  <r>
    <s v="6313-GIDIT"/>
    <x v="1"/>
    <x v="1"/>
    <s v="No"/>
    <s v="No"/>
    <n v="53"/>
    <s v="No"/>
    <s v="No phone service"/>
    <x v="0"/>
    <s v="No"/>
    <s v="Yes"/>
    <s v="Yes"/>
    <s v="No"/>
    <s v="Yes"/>
    <s v="Yes"/>
    <x v="0"/>
    <s v="Yes"/>
    <x v="0"/>
    <n v="54.45"/>
    <n v="2854.55"/>
    <s v="Yes"/>
    <n v="1"/>
    <x v="3"/>
  </r>
  <r>
    <s v="6176-YJWAS"/>
    <x v="1"/>
    <x v="0"/>
    <s v="Yes"/>
    <s v="No"/>
    <n v="72"/>
    <s v="Yes"/>
    <s v="Yes"/>
    <x v="1"/>
    <s v="Yes"/>
    <s v="Yes"/>
    <s v="Yes"/>
    <s v="No"/>
    <s v="Yes"/>
    <s v="No"/>
    <x v="2"/>
    <s v="Yes"/>
    <x v="3"/>
    <n v="97.95"/>
    <n v="7114.25"/>
    <s v="No"/>
    <n v="0"/>
    <x v="3"/>
  </r>
  <r>
    <s v="5310-NOOVA"/>
    <x v="1"/>
    <x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95"/>
    <n v="907.05"/>
    <s v="No"/>
    <n v="0"/>
    <x v="1"/>
  </r>
  <r>
    <s v="4526-EXKKN"/>
    <x v="1"/>
    <x v="0"/>
    <s v="No"/>
    <s v="No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6"/>
    <n v="973.95"/>
    <s v="No"/>
    <n v="0"/>
    <x v="1"/>
  </r>
  <r>
    <s v="5311-IHLEI"/>
    <x v="1"/>
    <x v="0"/>
    <s v="No"/>
    <s v="No"/>
    <n v="12"/>
    <s v="No"/>
    <s v="No phone service"/>
    <x v="0"/>
    <s v="Yes"/>
    <s v="Yes"/>
    <s v="No"/>
    <s v="Yes"/>
    <s v="Yes"/>
    <s v="No"/>
    <x v="0"/>
    <s v="Yes"/>
    <x v="2"/>
    <n v="50.95"/>
    <n v="605.75"/>
    <s v="No"/>
    <n v="0"/>
    <x v="0"/>
  </r>
  <r>
    <s v="3987-KQDDU"/>
    <x v="1"/>
    <x v="0"/>
    <s v="No"/>
    <s v="No"/>
    <n v="9"/>
    <s v="Yes"/>
    <s v="No"/>
    <x v="1"/>
    <s v="Yes"/>
    <s v="No"/>
    <s v="No"/>
    <s v="No"/>
    <s v="No"/>
    <s v="No"/>
    <x v="0"/>
    <s v="No"/>
    <x v="0"/>
    <n v="75.599999999999994"/>
    <n v="661.55"/>
    <s v="No"/>
    <n v="0"/>
    <x v="0"/>
  </r>
  <r>
    <s v="3404-JNXAX"/>
    <x v="0"/>
    <x v="0"/>
    <s v="Yes"/>
    <s v="Yes"/>
    <n v="51"/>
    <s v="Yes"/>
    <s v="Yes"/>
    <x v="1"/>
    <s v="No"/>
    <s v="No"/>
    <s v="No"/>
    <s v="Yes"/>
    <s v="No"/>
    <s v="No"/>
    <x v="0"/>
    <s v="Yes"/>
    <x v="0"/>
    <n v="80.75"/>
    <n v="4116.8999999999996"/>
    <s v="No"/>
    <n v="0"/>
    <x v="3"/>
  </r>
  <r>
    <s v="5131-PONJI"/>
    <x v="1"/>
    <x v="0"/>
    <s v="Yes"/>
    <s v="Yes"/>
    <n v="49"/>
    <s v="Yes"/>
    <s v="No"/>
    <x v="1"/>
    <s v="No"/>
    <s v="Yes"/>
    <s v="Yes"/>
    <s v="No"/>
    <s v="Yes"/>
    <s v="No"/>
    <x v="0"/>
    <s v="Yes"/>
    <x v="3"/>
    <n v="90.4"/>
    <n v="4494.6499999999996"/>
    <s v="No"/>
    <n v="0"/>
    <x v="3"/>
  </r>
  <r>
    <s v="2845-AFFTX"/>
    <x v="1"/>
    <x v="1"/>
    <s v="Yes"/>
    <s v="No"/>
    <n v="41"/>
    <s v="Yes"/>
    <s v="Yes"/>
    <x v="1"/>
    <s v="No"/>
    <s v="No"/>
    <s v="Yes"/>
    <s v="No"/>
    <s v="Yes"/>
    <s v="Yes"/>
    <x v="0"/>
    <s v="Yes"/>
    <x v="0"/>
    <n v="99.8"/>
    <n v="4259.3"/>
    <s v="Yes"/>
    <n v="1"/>
    <x v="1"/>
  </r>
  <r>
    <s v="3489-VSFRD"/>
    <x v="0"/>
    <x v="0"/>
    <s v="No"/>
    <s v="No"/>
    <n v="56"/>
    <s v="Yes"/>
    <s v="No"/>
    <x v="0"/>
    <s v="Yes"/>
    <s v="No"/>
    <s v="Yes"/>
    <s v="Yes"/>
    <s v="No"/>
    <s v="No"/>
    <x v="1"/>
    <s v="Yes"/>
    <x v="3"/>
    <n v="60.25"/>
    <n v="3282.75"/>
    <s v="No"/>
    <n v="0"/>
    <x v="3"/>
  </r>
  <r>
    <s v="3345-JHUEO"/>
    <x v="1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2"/>
    <n v="55.7"/>
    <s v="No"/>
    <n v="0"/>
    <x v="0"/>
  </r>
  <r>
    <s v="5815-HGGHV"/>
    <x v="1"/>
    <x v="0"/>
    <s v="Yes"/>
    <s v="No"/>
    <n v="20"/>
    <s v="Yes"/>
    <s v="No"/>
    <x v="0"/>
    <s v="Yes"/>
    <s v="No"/>
    <s v="No"/>
    <s v="Yes"/>
    <s v="No"/>
    <s v="Yes"/>
    <x v="1"/>
    <s v="Yes"/>
    <x v="1"/>
    <n v="64.150000000000006"/>
    <n v="1274.45"/>
    <s v="No"/>
    <n v="0"/>
    <x v="2"/>
  </r>
  <r>
    <s v="5260-UMPWX"/>
    <x v="0"/>
    <x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25"/>
    <n v="493.95"/>
    <s v="No"/>
    <n v="0"/>
    <x v="1"/>
  </r>
  <r>
    <s v="2249-YPRNG"/>
    <x v="0"/>
    <x v="0"/>
    <s v="Yes"/>
    <s v="Yes"/>
    <n v="20"/>
    <s v="Yes"/>
    <s v="Yes"/>
    <x v="1"/>
    <s v="No"/>
    <s v="Yes"/>
    <s v="Yes"/>
    <s v="No"/>
    <s v="Yes"/>
    <s v="Yes"/>
    <x v="0"/>
    <s v="Yes"/>
    <x v="2"/>
    <n v="105.85"/>
    <n v="2239.65"/>
    <s v="Yes"/>
    <n v="1"/>
    <x v="2"/>
  </r>
  <r>
    <s v="7410-YTJIK"/>
    <x v="0"/>
    <x v="0"/>
    <s v="No"/>
    <s v="No"/>
    <n v="7"/>
    <s v="Yes"/>
    <s v="Yes"/>
    <x v="1"/>
    <s v="No"/>
    <s v="No"/>
    <s v="No"/>
    <s v="No"/>
    <s v="No"/>
    <s v="No"/>
    <x v="0"/>
    <s v="No"/>
    <x v="1"/>
    <n v="75.45"/>
    <n v="480.75"/>
    <s v="Yes"/>
    <n v="1"/>
    <x v="0"/>
  </r>
  <r>
    <s v="4626-GYCZP"/>
    <x v="1"/>
    <x v="0"/>
    <s v="No"/>
    <s v="No"/>
    <n v="7"/>
    <s v="Yes"/>
    <s v="Yes"/>
    <x v="1"/>
    <s v="No"/>
    <s v="No"/>
    <s v="No"/>
    <s v="No"/>
    <s v="Yes"/>
    <s v="Yes"/>
    <x v="0"/>
    <s v="Yes"/>
    <x v="0"/>
    <n v="93.85"/>
    <n v="635.6"/>
    <s v="Yes"/>
    <n v="1"/>
    <x v="0"/>
  </r>
  <r>
    <s v="5649-RXQTV"/>
    <x v="1"/>
    <x v="0"/>
    <s v="No"/>
    <s v="No"/>
    <n v="51"/>
    <s v="Yes"/>
    <s v="No"/>
    <x v="1"/>
    <s v="No"/>
    <s v="Yes"/>
    <s v="Yes"/>
    <s v="No"/>
    <s v="Yes"/>
    <s v="Yes"/>
    <x v="0"/>
    <s v="Yes"/>
    <x v="0"/>
    <n v="99"/>
    <n v="5038.1499999999996"/>
    <s v="No"/>
    <n v="0"/>
    <x v="3"/>
  </r>
  <r>
    <s v="2674-MIAHT"/>
    <x v="0"/>
    <x v="0"/>
    <s v="No"/>
    <s v="No"/>
    <n v="4"/>
    <s v="Yes"/>
    <s v="Yes"/>
    <x v="1"/>
    <s v="No"/>
    <s v="Yes"/>
    <s v="No"/>
    <s v="No"/>
    <s v="No"/>
    <s v="No"/>
    <x v="0"/>
    <s v="Yes"/>
    <x v="1"/>
    <n v="80.3"/>
    <n v="324.2"/>
    <s v="No"/>
    <n v="0"/>
    <x v="0"/>
  </r>
  <r>
    <s v="2576-HXMPA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55"/>
    <n v="19.55"/>
    <s v="No"/>
    <n v="0"/>
    <x v="0"/>
  </r>
  <r>
    <s v="7587-AOVVU"/>
    <x v="1"/>
    <x v="0"/>
    <s v="Yes"/>
    <s v="Yes"/>
    <n v="27"/>
    <s v="Yes"/>
    <s v="Yes"/>
    <x v="1"/>
    <s v="Yes"/>
    <s v="Yes"/>
    <s v="No"/>
    <s v="Yes"/>
    <s v="Yes"/>
    <s v="No"/>
    <x v="0"/>
    <s v="No"/>
    <x v="0"/>
    <n v="100.75"/>
    <n v="2793.55"/>
    <s v="No"/>
    <n v="0"/>
    <x v="1"/>
  </r>
  <r>
    <s v="5590-BYNII"/>
    <x v="1"/>
    <x v="0"/>
    <s v="No"/>
    <s v="No"/>
    <n v="22"/>
    <s v="Yes"/>
    <s v="Yes"/>
    <x v="1"/>
    <s v="Yes"/>
    <s v="No"/>
    <s v="No"/>
    <s v="No"/>
    <s v="Yes"/>
    <s v="Yes"/>
    <x v="0"/>
    <s v="Yes"/>
    <x v="0"/>
    <n v="100.75"/>
    <n v="2095"/>
    <s v="Yes"/>
    <n v="1"/>
    <x v="2"/>
  </r>
  <r>
    <s v="6898-MDLZW"/>
    <x v="1"/>
    <x v="0"/>
    <s v="No"/>
    <s v="No"/>
    <n v="12"/>
    <s v="Yes"/>
    <s v="No"/>
    <x v="0"/>
    <s v="No"/>
    <s v="Yes"/>
    <s v="No"/>
    <s v="Yes"/>
    <s v="No"/>
    <s v="No"/>
    <x v="0"/>
    <s v="Yes"/>
    <x v="1"/>
    <n v="53.75"/>
    <n v="648.65"/>
    <s v="No"/>
    <n v="0"/>
    <x v="0"/>
  </r>
  <r>
    <s v="3237-AJGEH"/>
    <x v="0"/>
    <x v="0"/>
    <s v="Yes"/>
    <s v="Yes"/>
    <n v="3"/>
    <s v="No"/>
    <s v="No phone service"/>
    <x v="0"/>
    <s v="No"/>
    <s v="No"/>
    <s v="No"/>
    <s v="Yes"/>
    <s v="No"/>
    <s v="No"/>
    <x v="0"/>
    <s v="Yes"/>
    <x v="1"/>
    <n v="31"/>
    <n v="95.05"/>
    <s v="Yes"/>
    <n v="1"/>
    <x v="0"/>
  </r>
  <r>
    <s v="4707-YNOQA"/>
    <x v="0"/>
    <x v="0"/>
    <s v="Yes"/>
    <s v="Yes"/>
    <n v="3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6"/>
    <n v="917.15"/>
    <s v="No"/>
    <n v="0"/>
    <x v="1"/>
  </r>
  <r>
    <s v="9357-UJRUN"/>
    <x v="1"/>
    <x v="0"/>
    <s v="Yes"/>
    <s v="No"/>
    <n v="24"/>
    <s v="Yes"/>
    <s v="Yes"/>
    <x v="0"/>
    <s v="Yes"/>
    <s v="No"/>
    <s v="No"/>
    <s v="Yes"/>
    <s v="No"/>
    <s v="No"/>
    <x v="1"/>
    <s v="Yes"/>
    <x v="0"/>
    <n v="58.35"/>
    <n v="1346.9"/>
    <s v="No"/>
    <n v="0"/>
    <x v="2"/>
  </r>
  <r>
    <s v="1591-NFNLQ"/>
    <x v="1"/>
    <x v="0"/>
    <s v="No"/>
    <s v="No"/>
    <n v="51"/>
    <s v="Yes"/>
    <s v="Yes"/>
    <x v="1"/>
    <s v="No"/>
    <s v="No"/>
    <s v="Yes"/>
    <s v="No"/>
    <s v="No"/>
    <s v="No"/>
    <x v="0"/>
    <s v="No"/>
    <x v="3"/>
    <n v="80"/>
    <n v="4242.3500000000004"/>
    <s v="Yes"/>
    <n v="1"/>
    <x v="3"/>
  </r>
  <r>
    <s v="8648-PFRMP"/>
    <x v="0"/>
    <x v="1"/>
    <s v="No"/>
    <s v="No"/>
    <n v="14"/>
    <s v="No"/>
    <s v="No phone service"/>
    <x v="0"/>
    <s v="No"/>
    <s v="No"/>
    <s v="No"/>
    <s v="No"/>
    <s v="Yes"/>
    <s v="Yes"/>
    <x v="0"/>
    <s v="Yes"/>
    <x v="0"/>
    <n v="46.35"/>
    <n v="672.7"/>
    <s v="No"/>
    <n v="0"/>
    <x v="2"/>
  </r>
  <r>
    <s v="7663-CUXZB"/>
    <x v="1"/>
    <x v="0"/>
    <s v="Yes"/>
    <s v="No"/>
    <n v="59"/>
    <s v="Yes"/>
    <s v="Yes"/>
    <x v="1"/>
    <s v="Yes"/>
    <s v="Yes"/>
    <s v="Yes"/>
    <s v="Yes"/>
    <s v="Yes"/>
    <s v="Yes"/>
    <x v="2"/>
    <s v="No"/>
    <x v="0"/>
    <n v="113.75"/>
    <n v="6561.25"/>
    <s v="No"/>
    <n v="0"/>
    <x v="3"/>
  </r>
  <r>
    <s v="0258-NOKBL"/>
    <x v="1"/>
    <x v="0"/>
    <s v="No"/>
    <s v="No"/>
    <n v="3"/>
    <s v="Yes"/>
    <s v="No"/>
    <x v="1"/>
    <s v="No"/>
    <s v="Yes"/>
    <s v="Yes"/>
    <s v="No"/>
    <s v="No"/>
    <s v="Yes"/>
    <x v="0"/>
    <s v="No"/>
    <x v="0"/>
    <n v="90.4"/>
    <n v="268.45"/>
    <s v="No"/>
    <n v="0"/>
    <x v="0"/>
  </r>
  <r>
    <s v="1163-VIPRI"/>
    <x v="0"/>
    <x v="0"/>
    <s v="Yes"/>
    <s v="Yes"/>
    <n v="65"/>
    <s v="Yes"/>
    <s v="Yes"/>
    <x v="1"/>
    <s v="Yes"/>
    <s v="No"/>
    <s v="Yes"/>
    <s v="Yes"/>
    <s v="Yes"/>
    <s v="Yes"/>
    <x v="2"/>
    <s v="No"/>
    <x v="0"/>
    <n v="109.3"/>
    <n v="7337.55"/>
    <s v="No"/>
    <n v="0"/>
    <x v="3"/>
  </r>
  <r>
    <s v="2815-CPTUL"/>
    <x v="1"/>
    <x v="1"/>
    <s v="No"/>
    <s v="No"/>
    <n v="5"/>
    <s v="Yes"/>
    <s v="No"/>
    <x v="1"/>
    <s v="No"/>
    <s v="No"/>
    <s v="No"/>
    <s v="No"/>
    <s v="No"/>
    <s v="No"/>
    <x v="0"/>
    <s v="Yes"/>
    <x v="1"/>
    <n v="70.25"/>
    <n v="331.9"/>
    <s v="Yes"/>
    <n v="1"/>
    <x v="0"/>
  </r>
  <r>
    <s v="9348-ROUAI"/>
    <x v="0"/>
    <x v="0"/>
    <s v="Yes"/>
    <s v="Yes"/>
    <n v="59"/>
    <s v="Yes"/>
    <s v="Yes"/>
    <x v="0"/>
    <s v="Yes"/>
    <s v="Yes"/>
    <s v="Yes"/>
    <s v="Yes"/>
    <s v="Yes"/>
    <s v="Yes"/>
    <x v="2"/>
    <s v="No"/>
    <x v="3"/>
    <n v="90.3"/>
    <n v="5194.05"/>
    <s v="No"/>
    <n v="0"/>
    <x v="3"/>
  </r>
  <r>
    <s v="9443-JUBUO"/>
    <x v="1"/>
    <x v="0"/>
    <s v="Yes"/>
    <s v="Yes"/>
    <n v="72"/>
    <s v="No"/>
    <s v="No phone service"/>
    <x v="0"/>
    <s v="Yes"/>
    <s v="Yes"/>
    <s v="Yes"/>
    <s v="Yes"/>
    <s v="Yes"/>
    <s v="Yes"/>
    <x v="2"/>
    <s v="Yes"/>
    <x v="3"/>
    <n v="65.25"/>
    <n v="4478.8500000000004"/>
    <s v="No"/>
    <n v="0"/>
    <x v="3"/>
  </r>
  <r>
    <s v="0596-BQCEQ"/>
    <x v="0"/>
    <x v="0"/>
    <s v="Yes"/>
    <s v="Yes"/>
    <n v="62"/>
    <s v="Yes"/>
    <s v="No"/>
    <x v="1"/>
    <s v="No"/>
    <s v="Yes"/>
    <s v="Yes"/>
    <s v="No"/>
    <s v="Yes"/>
    <s v="Yes"/>
    <x v="0"/>
    <s v="Yes"/>
    <x v="0"/>
    <n v="100.15"/>
    <n v="6283.3"/>
    <s v="Yes"/>
    <n v="1"/>
    <x v="3"/>
  </r>
  <r>
    <s v="1481-ZUWZA"/>
    <x v="1"/>
    <x v="0"/>
    <s v="No"/>
    <s v="No"/>
    <n v="28"/>
    <s v="Yes"/>
    <s v="Yes"/>
    <x v="1"/>
    <s v="Yes"/>
    <s v="Yes"/>
    <s v="No"/>
    <s v="No"/>
    <s v="No"/>
    <s v="Yes"/>
    <x v="0"/>
    <s v="Yes"/>
    <x v="3"/>
    <n v="94.5"/>
    <n v="2659.4"/>
    <s v="Yes"/>
    <n v="1"/>
    <x v="1"/>
  </r>
  <r>
    <s v="3043-TYBNO"/>
    <x v="1"/>
    <x v="0"/>
    <s v="No"/>
    <s v="No"/>
    <n v="3"/>
    <s v="Yes"/>
    <s v="No"/>
    <x v="0"/>
    <s v="No"/>
    <s v="No"/>
    <s v="No"/>
    <s v="Yes"/>
    <s v="No"/>
    <s v="Yes"/>
    <x v="0"/>
    <s v="No"/>
    <x v="1"/>
    <n v="60.65"/>
    <n v="196.9"/>
    <s v="No"/>
    <n v="0"/>
    <x v="0"/>
  </r>
  <r>
    <s v="4830-FAXFM"/>
    <x v="1"/>
    <x v="0"/>
    <s v="No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4.1"/>
    <n v="439.2"/>
    <s v="No"/>
    <n v="0"/>
    <x v="2"/>
  </r>
  <r>
    <s v="5906-BFOZT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s v="No"/>
    <n v="0"/>
    <x v="0"/>
  </r>
  <r>
    <s v="2960-NKRSO"/>
    <x v="1"/>
    <x v="0"/>
    <s v="No"/>
    <s v="No"/>
    <n v="24"/>
    <s v="Yes"/>
    <s v="No"/>
    <x v="1"/>
    <s v="No"/>
    <s v="Yes"/>
    <s v="Yes"/>
    <s v="Yes"/>
    <s v="No"/>
    <s v="No"/>
    <x v="0"/>
    <s v="Yes"/>
    <x v="0"/>
    <n v="85.95"/>
    <n v="2107.15"/>
    <s v="No"/>
    <n v="0"/>
    <x v="2"/>
  </r>
  <r>
    <s v="8996-ZROXE"/>
    <x v="1"/>
    <x v="1"/>
    <s v="No"/>
    <s v="No"/>
    <n v="57"/>
    <s v="Yes"/>
    <s v="No"/>
    <x v="0"/>
    <s v="No"/>
    <s v="No"/>
    <s v="Yes"/>
    <s v="Yes"/>
    <s v="No"/>
    <s v="No"/>
    <x v="1"/>
    <s v="Yes"/>
    <x v="0"/>
    <n v="53.5"/>
    <n v="3035.8"/>
    <s v="No"/>
    <n v="0"/>
    <x v="3"/>
  </r>
  <r>
    <s v="5598-IKHQQ"/>
    <x v="0"/>
    <x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45"/>
    <n v="1866.45"/>
    <s v="No"/>
    <n v="0"/>
    <x v="3"/>
  </r>
  <r>
    <s v="0397-ZXWQF"/>
    <x v="1"/>
    <x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5"/>
    <n v="1430.95"/>
    <s v="No"/>
    <n v="0"/>
    <x v="3"/>
  </r>
  <r>
    <s v="5266-PFRQK"/>
    <x v="1"/>
    <x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85"/>
    <n v="1071.5999999999999"/>
    <s v="No"/>
    <n v="0"/>
    <x v="3"/>
  </r>
  <r>
    <s v="4674-HGNUA"/>
    <x v="1"/>
    <x v="0"/>
    <s v="Yes"/>
    <s v="Yes"/>
    <n v="71"/>
    <s v="Yes"/>
    <s v="Yes"/>
    <x v="0"/>
    <s v="Yes"/>
    <s v="Yes"/>
    <s v="Yes"/>
    <s v="Yes"/>
    <s v="Yes"/>
    <s v="Yes"/>
    <x v="2"/>
    <s v="No"/>
    <x v="3"/>
    <n v="89.9"/>
    <n v="6457.15"/>
    <s v="No"/>
    <n v="0"/>
    <x v="3"/>
  </r>
  <r>
    <s v="6765-MBQNU"/>
    <x v="0"/>
    <x v="0"/>
    <s v="Yes"/>
    <s v="No"/>
    <n v="2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6"/>
    <n v="684.05"/>
    <s v="No"/>
    <n v="0"/>
    <x v="1"/>
  </r>
  <r>
    <s v="9786-IJYDL"/>
    <x v="0"/>
    <x v="0"/>
    <s v="No"/>
    <s v="No"/>
    <n v="35"/>
    <s v="Yes"/>
    <s v="Yes"/>
    <x v="1"/>
    <s v="Yes"/>
    <s v="Yes"/>
    <s v="Yes"/>
    <s v="Yes"/>
    <s v="Yes"/>
    <s v="Yes"/>
    <x v="2"/>
    <s v="Yes"/>
    <x v="1"/>
    <n v="113.2"/>
    <n v="3914.05"/>
    <s v="No"/>
    <n v="0"/>
    <x v="1"/>
  </r>
  <r>
    <s v="1303-SRDOK"/>
    <x v="0"/>
    <x v="0"/>
    <s v="Yes"/>
    <s v="Yes"/>
    <n v="55"/>
    <s v="Yes"/>
    <s v="No"/>
    <x v="1"/>
    <s v="No"/>
    <s v="No"/>
    <s v="No"/>
    <s v="No"/>
    <s v="No"/>
    <s v="No"/>
    <x v="2"/>
    <s v="Yes"/>
    <x v="3"/>
    <n v="69.05"/>
    <n v="3842.6"/>
    <s v="No"/>
    <n v="0"/>
    <x v="3"/>
  </r>
  <r>
    <s v="3769-MHZNV"/>
    <x v="0"/>
    <x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70.35"/>
    <s v="No"/>
    <n v="0"/>
    <x v="1"/>
  </r>
  <r>
    <s v="6295-OSINB"/>
    <x v="1"/>
    <x v="0"/>
    <s v="Yes"/>
    <s v="No"/>
    <n v="72"/>
    <s v="Yes"/>
    <s v="Yes"/>
    <x v="1"/>
    <s v="Yes"/>
    <s v="Yes"/>
    <s v="Yes"/>
    <s v="No"/>
    <s v="Yes"/>
    <s v="Yes"/>
    <x v="2"/>
    <s v="Yes"/>
    <x v="0"/>
    <n v="109.65"/>
    <n v="7880.25"/>
    <s v="No"/>
    <n v="0"/>
    <x v="3"/>
  </r>
  <r>
    <s v="3308-MHOOC"/>
    <x v="1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"/>
    <n v="19.2"/>
    <s v="No"/>
    <n v="0"/>
    <x v="0"/>
  </r>
  <r>
    <s v="2309-OSFEU"/>
    <x v="1"/>
    <x v="0"/>
    <s v="No"/>
    <s v="No"/>
    <n v="10"/>
    <s v="No"/>
    <s v="No phone service"/>
    <x v="0"/>
    <s v="No"/>
    <s v="No"/>
    <s v="No"/>
    <s v="No"/>
    <s v="No"/>
    <s v="Yes"/>
    <x v="0"/>
    <s v="Yes"/>
    <x v="1"/>
    <n v="33.9"/>
    <n v="298.45"/>
    <s v="Yes"/>
    <n v="1"/>
    <x v="0"/>
  </r>
  <r>
    <s v="2207-QPJED"/>
    <x v="0"/>
    <x v="1"/>
    <s v="Yes"/>
    <s v="No"/>
    <n v="37"/>
    <s v="Yes"/>
    <s v="No"/>
    <x v="1"/>
    <s v="No"/>
    <s v="No"/>
    <s v="Yes"/>
    <s v="Yes"/>
    <s v="Yes"/>
    <s v="No"/>
    <x v="0"/>
    <s v="No"/>
    <x v="0"/>
    <n v="90"/>
    <n v="3371.75"/>
    <s v="No"/>
    <n v="0"/>
    <x v="1"/>
  </r>
  <r>
    <s v="4177-JPDFU"/>
    <x v="1"/>
    <x v="0"/>
    <s v="No"/>
    <s v="No"/>
    <n v="12"/>
    <s v="No"/>
    <s v="No phone service"/>
    <x v="0"/>
    <s v="No"/>
    <s v="Yes"/>
    <s v="No"/>
    <s v="Yes"/>
    <s v="No"/>
    <s v="No"/>
    <x v="0"/>
    <s v="No"/>
    <x v="1"/>
    <n v="34"/>
    <n v="442.45"/>
    <s v="No"/>
    <n v="0"/>
    <x v="0"/>
  </r>
  <r>
    <s v="2239-CFOUJ"/>
    <x v="1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20.399999999999999"/>
    <s v="No"/>
    <n v="0"/>
    <x v="0"/>
  </r>
  <r>
    <s v="8046-DNVTL"/>
    <x v="1"/>
    <x v="0"/>
    <s v="Yes"/>
    <s v="No"/>
    <n v="62"/>
    <s v="No"/>
    <s v="No phone service"/>
    <x v="0"/>
    <s v="Yes"/>
    <s v="Yes"/>
    <s v="No"/>
    <s v="Yes"/>
    <s v="No"/>
    <s v="No"/>
    <x v="2"/>
    <s v="Yes"/>
    <x v="3"/>
    <n v="38.6"/>
    <n v="2345.5500000000002"/>
    <s v="No"/>
    <n v="0"/>
    <x v="3"/>
  </r>
  <r>
    <s v="2209-XADXF"/>
    <x v="0"/>
    <x v="0"/>
    <s v="No"/>
    <s v="No"/>
    <n v="1"/>
    <s v="No"/>
    <s v="No phone service"/>
    <x v="0"/>
    <s v="No"/>
    <s v="No"/>
    <s v="No"/>
    <s v="No"/>
    <s v="No"/>
    <s v="No"/>
    <x v="0"/>
    <s v="No"/>
    <x v="2"/>
    <n v="25.25"/>
    <n v="25.25"/>
    <s v="No"/>
    <n v="0"/>
    <x v="0"/>
  </r>
  <r>
    <s v="6620-JDYNW"/>
    <x v="0"/>
    <x v="0"/>
    <s v="No"/>
    <s v="No"/>
    <n v="18"/>
    <s v="Yes"/>
    <s v="Yes"/>
    <x v="0"/>
    <s v="Yes"/>
    <s v="No"/>
    <s v="Yes"/>
    <s v="No"/>
    <s v="No"/>
    <s v="No"/>
    <x v="0"/>
    <s v="Yes"/>
    <x v="1"/>
    <n v="60.6"/>
    <n v="1156.3499999999999"/>
    <s v="No"/>
    <n v="0"/>
    <x v="2"/>
  </r>
  <r>
    <s v="1891-FZYSA"/>
    <x v="1"/>
    <x v="1"/>
    <s v="Yes"/>
    <s v="No"/>
    <n v="69"/>
    <s v="Yes"/>
    <s v="Yes"/>
    <x v="1"/>
    <s v="No"/>
    <s v="Yes"/>
    <s v="No"/>
    <s v="No"/>
    <s v="Yes"/>
    <s v="No"/>
    <x v="0"/>
    <s v="Yes"/>
    <x v="0"/>
    <n v="89.95"/>
    <n v="6143.15"/>
    <s v="Yes"/>
    <n v="1"/>
    <x v="3"/>
  </r>
  <r>
    <s v="4770-UEZOX"/>
    <x v="1"/>
    <x v="0"/>
    <s v="No"/>
    <s v="No"/>
    <n v="2"/>
    <s v="Yes"/>
    <s v="No"/>
    <x v="1"/>
    <s v="No"/>
    <s v="Yes"/>
    <s v="No"/>
    <s v="No"/>
    <s v="No"/>
    <s v="No"/>
    <x v="0"/>
    <s v="Yes"/>
    <x v="0"/>
    <n v="74.75"/>
    <n v="144.80000000000001"/>
    <s v="No"/>
    <n v="0"/>
    <x v="0"/>
  </r>
  <r>
    <s v="1038-RQOST"/>
    <x v="1"/>
    <x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414.95"/>
    <s v="No"/>
    <n v="0"/>
    <x v="2"/>
  </r>
  <r>
    <s v="7613-LLQFO"/>
    <x v="1"/>
    <x v="0"/>
    <s v="No"/>
    <s v="No"/>
    <n v="12"/>
    <s v="Yes"/>
    <s v="Yes"/>
    <x v="1"/>
    <s v="No"/>
    <s v="No"/>
    <s v="No"/>
    <s v="No"/>
    <s v="Yes"/>
    <s v="No"/>
    <x v="0"/>
    <s v="Yes"/>
    <x v="0"/>
    <n v="84.45"/>
    <n v="1059.55"/>
    <s v="Yes"/>
    <n v="1"/>
    <x v="0"/>
  </r>
  <r>
    <s v="4568-TTZRT"/>
    <x v="1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1.8"/>
    <s v="No"/>
    <n v="0"/>
    <x v="0"/>
  </r>
  <r>
    <s v="9513-DXHDA"/>
    <x v="1"/>
    <x v="0"/>
    <s v="No"/>
    <s v="No"/>
    <n v="27"/>
    <s v="Yes"/>
    <s v="No"/>
    <x v="0"/>
    <s v="Yes"/>
    <s v="No"/>
    <s v="Yes"/>
    <s v="Yes"/>
    <s v="Yes"/>
    <s v="Yes"/>
    <x v="1"/>
    <s v="No"/>
    <x v="0"/>
    <n v="81.7"/>
    <n v="2212.5500000000002"/>
    <s v="No"/>
    <n v="0"/>
    <x v="1"/>
  </r>
  <r>
    <s v="2640-PMGFL"/>
    <x v="1"/>
    <x v="0"/>
    <s v="No"/>
    <s v="Yes"/>
    <n v="27"/>
    <s v="Yes"/>
    <s v="Yes"/>
    <x v="1"/>
    <s v="No"/>
    <s v="No"/>
    <s v="No"/>
    <s v="Yes"/>
    <s v="No"/>
    <s v="No"/>
    <x v="0"/>
    <s v="Yes"/>
    <x v="0"/>
    <n v="79.5"/>
    <n v="2180.5500000000002"/>
    <s v="Yes"/>
    <n v="1"/>
    <x v="1"/>
  </r>
  <r>
    <s v="3801-HMYNL"/>
    <x v="1"/>
    <x v="0"/>
    <s v="Yes"/>
    <s v="Yes"/>
    <n v="1"/>
    <s v="Yes"/>
    <s v="No"/>
    <x v="1"/>
    <s v="No"/>
    <s v="No"/>
    <s v="No"/>
    <s v="No"/>
    <s v="Yes"/>
    <s v="Yes"/>
    <x v="0"/>
    <s v="No"/>
    <x v="1"/>
    <n v="89.15"/>
    <n v="89.15"/>
    <s v="Yes"/>
    <n v="1"/>
    <x v="0"/>
  </r>
  <r>
    <s v="0516-QREYC"/>
    <x v="0"/>
    <x v="1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459.95"/>
    <s v="No"/>
    <n v="0"/>
    <x v="2"/>
  </r>
  <r>
    <s v="9685-WKZGT"/>
    <x v="1"/>
    <x v="1"/>
    <s v="No"/>
    <s v="No"/>
    <n v="14"/>
    <s v="Yes"/>
    <s v="Yes"/>
    <x v="1"/>
    <s v="No"/>
    <s v="No"/>
    <s v="No"/>
    <s v="No"/>
    <s v="No"/>
    <s v="No"/>
    <x v="0"/>
    <s v="Yes"/>
    <x v="0"/>
    <n v="74.95"/>
    <n v="1036.75"/>
    <s v="Yes"/>
    <n v="1"/>
    <x v="2"/>
  </r>
  <r>
    <s v="6022-UGGSO"/>
    <x v="0"/>
    <x v="1"/>
    <s v="No"/>
    <s v="No"/>
    <n v="32"/>
    <s v="Yes"/>
    <s v="No"/>
    <x v="1"/>
    <s v="No"/>
    <s v="Yes"/>
    <s v="No"/>
    <s v="No"/>
    <s v="No"/>
    <s v="No"/>
    <x v="0"/>
    <s v="Yes"/>
    <x v="0"/>
    <n v="74.400000000000006"/>
    <n v="2276.9499999999998"/>
    <s v="Yes"/>
    <n v="1"/>
    <x v="1"/>
  </r>
  <r>
    <s v="8084-OIVBS"/>
    <x v="0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211.95"/>
    <s v="No"/>
    <n v="0"/>
    <x v="0"/>
  </r>
  <r>
    <s v="8896-BQTTI"/>
    <x v="1"/>
    <x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"/>
    <n v="25"/>
    <s v="No"/>
    <n v="0"/>
    <x v="0"/>
  </r>
  <r>
    <s v="3865-QBWSJ"/>
    <x v="1"/>
    <x v="1"/>
    <s v="No"/>
    <s v="Yes"/>
    <n v="38"/>
    <s v="Yes"/>
    <s v="Yes"/>
    <x v="1"/>
    <s v="Yes"/>
    <s v="No"/>
    <s v="No"/>
    <s v="No"/>
    <s v="No"/>
    <s v="No"/>
    <x v="0"/>
    <s v="Yes"/>
    <x v="1"/>
    <n v="80.45"/>
    <n v="3162.65"/>
    <s v="No"/>
    <n v="0"/>
    <x v="1"/>
  </r>
  <r>
    <s v="3352-RICWQ"/>
    <x v="0"/>
    <x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10.65"/>
    <s v="No"/>
    <n v="0"/>
    <x v="0"/>
  </r>
  <r>
    <s v="2160-GPFXD"/>
    <x v="1"/>
    <x v="0"/>
    <s v="Yes"/>
    <s v="Yes"/>
    <n v="54"/>
    <s v="Yes"/>
    <s v="Yes"/>
    <x v="0"/>
    <s v="Yes"/>
    <s v="Yes"/>
    <s v="No"/>
    <s v="Yes"/>
    <s v="No"/>
    <s v="No"/>
    <x v="2"/>
    <s v="Yes"/>
    <x v="3"/>
    <n v="65.650000000000006"/>
    <n v="3566.7"/>
    <s v="No"/>
    <n v="0"/>
    <x v="3"/>
  </r>
  <r>
    <s v="2065-MMKGR"/>
    <x v="0"/>
    <x v="0"/>
    <s v="No"/>
    <s v="No"/>
    <n v="29"/>
    <s v="Yes"/>
    <s v="Yes"/>
    <x v="0"/>
    <s v="No"/>
    <s v="No"/>
    <s v="No"/>
    <s v="No"/>
    <s v="Yes"/>
    <s v="Yes"/>
    <x v="1"/>
    <s v="Yes"/>
    <x v="3"/>
    <n v="71"/>
    <n v="2080.1"/>
    <s v="No"/>
    <n v="0"/>
    <x v="1"/>
  </r>
  <r>
    <s v="5857-TYBCJ"/>
    <x v="1"/>
    <x v="1"/>
    <s v="Yes"/>
    <s v="No"/>
    <n v="44"/>
    <s v="Yes"/>
    <s v="Yes"/>
    <x v="1"/>
    <s v="No"/>
    <s v="No"/>
    <s v="Yes"/>
    <s v="No"/>
    <s v="Yes"/>
    <s v="No"/>
    <x v="0"/>
    <s v="Yes"/>
    <x v="0"/>
    <n v="89.2"/>
    <n v="4040.2"/>
    <s v="No"/>
    <n v="0"/>
    <x v="1"/>
  </r>
  <r>
    <s v="1498-NHTLT"/>
    <x v="1"/>
    <x v="0"/>
    <s v="Yes"/>
    <s v="Yes"/>
    <n v="59"/>
    <s v="Yes"/>
    <s v="No"/>
    <x v="0"/>
    <s v="Yes"/>
    <s v="Yes"/>
    <s v="Yes"/>
    <s v="Yes"/>
    <s v="Yes"/>
    <s v="Yes"/>
    <x v="2"/>
    <s v="Yes"/>
    <x v="0"/>
    <n v="86.75"/>
    <n v="5186"/>
    <s v="No"/>
    <n v="0"/>
    <x v="3"/>
  </r>
  <r>
    <s v="4484-CGXFK"/>
    <x v="0"/>
    <x v="0"/>
    <s v="No"/>
    <s v="No"/>
    <n v="3"/>
    <s v="Yes"/>
    <s v="No"/>
    <x v="0"/>
    <s v="No"/>
    <s v="No"/>
    <s v="No"/>
    <s v="No"/>
    <s v="No"/>
    <s v="Yes"/>
    <x v="0"/>
    <s v="Yes"/>
    <x v="0"/>
    <n v="55.3"/>
    <n v="196.15"/>
    <s v="Yes"/>
    <n v="1"/>
    <x v="0"/>
  </r>
  <r>
    <s v="1402-PTHGN"/>
    <x v="0"/>
    <x v="0"/>
    <s v="Yes"/>
    <s v="Yes"/>
    <n v="18"/>
    <s v="Yes"/>
    <s v="No"/>
    <x v="0"/>
    <s v="Yes"/>
    <s v="Yes"/>
    <s v="No"/>
    <s v="Yes"/>
    <s v="No"/>
    <s v="No"/>
    <x v="1"/>
    <s v="Yes"/>
    <x v="1"/>
    <n v="61.5"/>
    <n v="1087.45"/>
    <s v="No"/>
    <n v="0"/>
    <x v="2"/>
  </r>
  <r>
    <s v="4176-RELJR"/>
    <x v="1"/>
    <x v="1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1672.15"/>
    <s v="No"/>
    <n v="0"/>
    <x v="3"/>
  </r>
  <r>
    <s v="6214-EDAKZ"/>
    <x v="0"/>
    <x v="0"/>
    <s v="Yes"/>
    <s v="Yes"/>
    <n v="22"/>
    <s v="Yes"/>
    <s v="No"/>
    <x v="0"/>
    <s v="No"/>
    <s v="Yes"/>
    <s v="No"/>
    <s v="Yes"/>
    <s v="No"/>
    <s v="No"/>
    <x v="0"/>
    <s v="No"/>
    <x v="0"/>
    <n v="55.15"/>
    <n v="1206.05"/>
    <s v="Yes"/>
    <n v="1"/>
    <x v="2"/>
  </r>
  <r>
    <s v="5199-FPUSP"/>
    <x v="1"/>
    <x v="0"/>
    <s v="No"/>
    <s v="Yes"/>
    <n v="33"/>
    <s v="No"/>
    <s v="No phone service"/>
    <x v="0"/>
    <s v="Yes"/>
    <s v="No"/>
    <s v="No"/>
    <s v="Yes"/>
    <s v="No"/>
    <s v="No"/>
    <x v="1"/>
    <s v="No"/>
    <x v="3"/>
    <n v="34.049999999999997"/>
    <n v="1113.95"/>
    <s v="No"/>
    <n v="0"/>
    <x v="1"/>
  </r>
  <r>
    <s v="6377-KSLXC"/>
    <x v="1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07.05"/>
    <s v="No"/>
    <n v="0"/>
    <x v="0"/>
  </r>
  <r>
    <s v="1796-JANOW"/>
    <x v="0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38.15"/>
    <s v="No"/>
    <n v="0"/>
    <x v="0"/>
  </r>
  <r>
    <s v="0238-WHBIQ"/>
    <x v="1"/>
    <x v="0"/>
    <s v="Yes"/>
    <s v="Yes"/>
    <n v="72"/>
    <s v="Yes"/>
    <s v="Yes"/>
    <x v="0"/>
    <s v="Yes"/>
    <s v="Yes"/>
    <s v="Yes"/>
    <s v="Yes"/>
    <s v="Yes"/>
    <s v="Yes"/>
    <x v="2"/>
    <s v="No"/>
    <x v="3"/>
    <n v="89.7"/>
    <n v="6339.3"/>
    <s v="No"/>
    <n v="0"/>
    <x v="3"/>
  </r>
  <r>
    <s v="8735-NBLWT"/>
    <x v="1"/>
    <x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4.1"/>
    <s v="No"/>
    <n v="0"/>
    <x v="0"/>
  </r>
  <r>
    <s v="6651-RLGGM"/>
    <x v="1"/>
    <x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3"/>
    <n v="1688.9"/>
    <s v="No"/>
    <n v="0"/>
    <x v="3"/>
  </r>
  <r>
    <s v="6127-ISGTU"/>
    <x v="0"/>
    <x v="0"/>
    <s v="Yes"/>
    <s v="No"/>
    <n v="16"/>
    <s v="Yes"/>
    <s v="Yes"/>
    <x v="1"/>
    <s v="No"/>
    <s v="No"/>
    <s v="No"/>
    <s v="No"/>
    <s v="Yes"/>
    <s v="No"/>
    <x v="0"/>
    <s v="Yes"/>
    <x v="0"/>
    <n v="84.95"/>
    <n v="1378.25"/>
    <s v="Yes"/>
    <n v="1"/>
    <x v="2"/>
  </r>
  <r>
    <s v="1614-JBEBI"/>
    <x v="0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7"/>
    <n v="137.6"/>
    <s v="No"/>
    <n v="0"/>
    <x v="0"/>
  </r>
  <r>
    <s v="8740-XLHDR"/>
    <x v="1"/>
    <x v="0"/>
    <s v="No"/>
    <s v="No"/>
    <n v="5"/>
    <s v="No"/>
    <s v="No phone service"/>
    <x v="0"/>
    <s v="Yes"/>
    <s v="Yes"/>
    <s v="Yes"/>
    <s v="Yes"/>
    <s v="No"/>
    <s v="No"/>
    <x v="0"/>
    <s v="Yes"/>
    <x v="1"/>
    <n v="43.25"/>
    <n v="219"/>
    <s v="Yes"/>
    <n v="1"/>
    <x v="0"/>
  </r>
  <r>
    <s v="1208-DNHLN"/>
    <x v="1"/>
    <x v="0"/>
    <s v="Yes"/>
    <s v="Yes"/>
    <n v="23"/>
    <s v="Yes"/>
    <s v="Yes"/>
    <x v="0"/>
    <s v="No"/>
    <s v="No"/>
    <s v="No"/>
    <s v="No"/>
    <s v="No"/>
    <s v="No"/>
    <x v="1"/>
    <s v="Yes"/>
    <x v="3"/>
    <n v="48.35"/>
    <n v="1067.1500000000001"/>
    <s v="Yes"/>
    <n v="1"/>
    <x v="2"/>
  </r>
  <r>
    <s v="1761-AEZZR"/>
    <x v="1"/>
    <x v="0"/>
    <s v="No"/>
    <s v="No"/>
    <n v="1"/>
    <s v="Yes"/>
    <s v="No"/>
    <x v="1"/>
    <s v="No"/>
    <s v="No"/>
    <s v="No"/>
    <s v="No"/>
    <s v="Yes"/>
    <s v="No"/>
    <x v="0"/>
    <s v="Yes"/>
    <x v="0"/>
    <n v="79.55"/>
    <n v="79.55"/>
    <s v="Yes"/>
    <n v="1"/>
    <x v="0"/>
  </r>
  <r>
    <s v="3923-CSIHK"/>
    <x v="0"/>
    <x v="1"/>
    <s v="Yes"/>
    <s v="No"/>
    <n v="50"/>
    <s v="Yes"/>
    <s v="No"/>
    <x v="1"/>
    <s v="No"/>
    <s v="No"/>
    <s v="No"/>
    <s v="No"/>
    <s v="No"/>
    <s v="No"/>
    <x v="0"/>
    <s v="Yes"/>
    <x v="0"/>
    <n v="71.05"/>
    <n v="3444.85"/>
    <s v="Yes"/>
    <n v="1"/>
    <x v="3"/>
  </r>
  <r>
    <s v="5696-EXCYS"/>
    <x v="1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369.05"/>
    <s v="No"/>
    <n v="0"/>
    <x v="2"/>
  </r>
  <r>
    <s v="5795-KTGUD"/>
    <x v="0"/>
    <x v="0"/>
    <s v="Yes"/>
    <s v="No"/>
    <n v="68"/>
    <s v="Yes"/>
    <s v="Yes"/>
    <x v="1"/>
    <s v="Yes"/>
    <s v="Yes"/>
    <s v="Yes"/>
    <s v="No"/>
    <s v="Yes"/>
    <s v="Yes"/>
    <x v="2"/>
    <s v="Yes"/>
    <x v="2"/>
    <n v="110.8"/>
    <n v="7553.6"/>
    <s v="No"/>
    <n v="0"/>
    <x v="3"/>
  </r>
  <r>
    <s v="7120-RFMVS"/>
    <x v="1"/>
    <x v="0"/>
    <s v="No"/>
    <s v="No"/>
    <n v="1"/>
    <s v="Yes"/>
    <s v="Yes"/>
    <x v="1"/>
    <s v="No"/>
    <s v="No"/>
    <s v="No"/>
    <s v="No"/>
    <s v="Yes"/>
    <s v="No"/>
    <x v="0"/>
    <s v="No"/>
    <x v="0"/>
    <n v="84.5"/>
    <n v="84.5"/>
    <s v="Yes"/>
    <n v="1"/>
    <x v="0"/>
  </r>
  <r>
    <s v="7924-GJZFI"/>
    <x v="0"/>
    <x v="1"/>
    <s v="Yes"/>
    <s v="No"/>
    <n v="25"/>
    <s v="Yes"/>
    <s v="No"/>
    <x v="1"/>
    <s v="No"/>
    <s v="No"/>
    <s v="No"/>
    <s v="No"/>
    <s v="No"/>
    <s v="No"/>
    <x v="0"/>
    <s v="Yes"/>
    <x v="0"/>
    <n v="69.3"/>
    <n v="1813.1"/>
    <s v="No"/>
    <n v="0"/>
    <x v="1"/>
  </r>
  <r>
    <s v="4702-HDRKD"/>
    <x v="1"/>
    <x v="0"/>
    <s v="No"/>
    <s v="No"/>
    <n v="67"/>
    <s v="No"/>
    <s v="No phone service"/>
    <x v="0"/>
    <s v="Yes"/>
    <s v="No"/>
    <s v="Yes"/>
    <s v="Yes"/>
    <s v="Yes"/>
    <s v="No"/>
    <x v="1"/>
    <s v="Yes"/>
    <x v="2"/>
    <n v="49.35"/>
    <n v="3321.35"/>
    <s v="No"/>
    <n v="0"/>
    <x v="3"/>
  </r>
  <r>
    <s v="8512-WIWYV"/>
    <x v="1"/>
    <x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707.5"/>
    <s v="No"/>
    <n v="0"/>
    <x v="1"/>
  </r>
  <r>
    <s v="5897-ZYEKH"/>
    <x v="0"/>
    <x v="1"/>
    <s v="Yes"/>
    <s v="No"/>
    <n v="67"/>
    <s v="Yes"/>
    <s v="Yes"/>
    <x v="1"/>
    <s v="Yes"/>
    <s v="Yes"/>
    <s v="No"/>
    <s v="No"/>
    <s v="Yes"/>
    <s v="Yes"/>
    <x v="1"/>
    <s v="Yes"/>
    <x v="0"/>
    <n v="105.6"/>
    <n v="7112.15"/>
    <s v="No"/>
    <n v="0"/>
    <x v="3"/>
  </r>
  <r>
    <s v="5456-ITGIC"/>
    <x v="1"/>
    <x v="1"/>
    <s v="Yes"/>
    <s v="No"/>
    <n v="72"/>
    <s v="No"/>
    <s v="No phone service"/>
    <x v="0"/>
    <s v="Yes"/>
    <s v="Yes"/>
    <s v="Yes"/>
    <s v="Yes"/>
    <s v="Yes"/>
    <s v="Yes"/>
    <x v="2"/>
    <s v="Yes"/>
    <x v="3"/>
    <n v="64.45"/>
    <n v="4641.1000000000004"/>
    <s v="No"/>
    <n v="0"/>
    <x v="3"/>
  </r>
  <r>
    <s v="7317-GGVPB"/>
    <x v="1"/>
    <x v="0"/>
    <s v="Yes"/>
    <s v="No"/>
    <n v="71"/>
    <s v="Yes"/>
    <s v="Yes"/>
    <x v="1"/>
    <s v="No"/>
    <s v="Yes"/>
    <s v="Yes"/>
    <s v="Yes"/>
    <s v="Yes"/>
    <s v="Yes"/>
    <x v="2"/>
    <s v="Yes"/>
    <x v="3"/>
    <n v="108.6"/>
    <n v="7690.9"/>
    <s v="Yes"/>
    <n v="1"/>
    <x v="3"/>
  </r>
  <r>
    <s v="1406-PUQVY"/>
    <x v="1"/>
    <x v="0"/>
    <s v="No"/>
    <s v="Yes"/>
    <n v="1"/>
    <s v="Yes"/>
    <s v="No"/>
    <x v="0"/>
    <s v="No"/>
    <s v="Yes"/>
    <s v="No"/>
    <s v="No"/>
    <s v="No"/>
    <s v="No"/>
    <x v="0"/>
    <s v="Yes"/>
    <x v="0"/>
    <n v="49.9"/>
    <n v="49.9"/>
    <s v="No"/>
    <n v="0"/>
    <x v="0"/>
  </r>
  <r>
    <s v="1322-AGOQM"/>
    <x v="1"/>
    <x v="0"/>
    <s v="No"/>
    <s v="No"/>
    <n v="46"/>
    <s v="No"/>
    <s v="No phone service"/>
    <x v="0"/>
    <s v="No"/>
    <s v="Yes"/>
    <s v="No"/>
    <s v="No"/>
    <s v="No"/>
    <s v="No"/>
    <x v="0"/>
    <s v="No"/>
    <x v="2"/>
    <n v="30.3"/>
    <n v="1380.1"/>
    <s v="Yes"/>
    <n v="1"/>
    <x v="1"/>
  </r>
  <r>
    <s v="3677-IYRBF"/>
    <x v="0"/>
    <x v="1"/>
    <s v="No"/>
    <s v="No"/>
    <n v="2"/>
    <s v="No"/>
    <s v="No phone service"/>
    <x v="0"/>
    <s v="No"/>
    <s v="No"/>
    <s v="Yes"/>
    <s v="No"/>
    <s v="No"/>
    <s v="No"/>
    <x v="0"/>
    <s v="Yes"/>
    <x v="0"/>
    <n v="30.4"/>
    <n v="78.650000000000006"/>
    <s v="Yes"/>
    <n v="1"/>
    <x v="0"/>
  </r>
  <r>
    <s v="5692-FPTAH"/>
    <x v="0"/>
    <x v="0"/>
    <s v="No"/>
    <s v="No"/>
    <n v="1"/>
    <s v="Yes"/>
    <s v="No"/>
    <x v="0"/>
    <s v="No"/>
    <s v="No"/>
    <s v="No"/>
    <s v="No"/>
    <s v="No"/>
    <s v="No"/>
    <x v="0"/>
    <s v="Yes"/>
    <x v="1"/>
    <n v="45.4"/>
    <n v="45.4"/>
    <s v="Yes"/>
    <n v="1"/>
    <x v="0"/>
  </r>
  <r>
    <s v="9114-AAFQH"/>
    <x v="0"/>
    <x v="0"/>
    <s v="Yes"/>
    <s v="No"/>
    <n v="48"/>
    <s v="Yes"/>
    <s v="No"/>
    <x v="0"/>
    <s v="No"/>
    <s v="Yes"/>
    <s v="Yes"/>
    <s v="No"/>
    <s v="No"/>
    <s v="Yes"/>
    <x v="1"/>
    <s v="Yes"/>
    <x v="0"/>
    <n v="65.650000000000006"/>
    <n v="3094.65"/>
    <s v="No"/>
    <n v="0"/>
    <x v="1"/>
  </r>
  <r>
    <s v="8715-KKTFG"/>
    <x v="0"/>
    <x v="0"/>
    <s v="Yes"/>
    <s v="No"/>
    <n v="61"/>
    <s v="Yes"/>
    <s v="Yes"/>
    <x v="1"/>
    <s v="No"/>
    <s v="No"/>
    <s v="Yes"/>
    <s v="Yes"/>
    <s v="Yes"/>
    <s v="Yes"/>
    <x v="1"/>
    <s v="Yes"/>
    <x v="2"/>
    <n v="103.3"/>
    <n v="6518.35"/>
    <s v="No"/>
    <n v="0"/>
    <x v="3"/>
  </r>
  <r>
    <s v="1550-LOAHA"/>
    <x v="0"/>
    <x v="0"/>
    <s v="Yes"/>
    <s v="No"/>
    <n v="32"/>
    <s v="Yes"/>
    <s v="No"/>
    <x v="1"/>
    <s v="No"/>
    <s v="Yes"/>
    <s v="No"/>
    <s v="No"/>
    <s v="No"/>
    <s v="Yes"/>
    <x v="0"/>
    <s v="No"/>
    <x v="2"/>
    <n v="84.15"/>
    <n v="2585.9499999999998"/>
    <s v="Yes"/>
    <n v="1"/>
    <x v="1"/>
  </r>
  <r>
    <s v="1728-BQDMA"/>
    <x v="0"/>
    <x v="0"/>
    <s v="No"/>
    <s v="No"/>
    <n v="2"/>
    <s v="Yes"/>
    <s v="No"/>
    <x v="0"/>
    <s v="No"/>
    <s v="No"/>
    <s v="No"/>
    <s v="No"/>
    <s v="No"/>
    <s v="No"/>
    <x v="0"/>
    <s v="No"/>
    <x v="0"/>
    <n v="44.45"/>
    <n v="82.7"/>
    <s v="No"/>
    <n v="0"/>
    <x v="0"/>
  </r>
  <r>
    <s v="0268-QKIWO"/>
    <x v="0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58.85"/>
    <s v="Yes"/>
    <n v="1"/>
    <x v="0"/>
  </r>
  <r>
    <s v="0876-WDUUZ"/>
    <x v="0"/>
    <x v="0"/>
    <s v="No"/>
    <s v="No"/>
    <n v="5"/>
    <s v="Yes"/>
    <s v="No"/>
    <x v="1"/>
    <s v="No"/>
    <s v="No"/>
    <s v="No"/>
    <s v="Yes"/>
    <s v="No"/>
    <s v="Yes"/>
    <x v="0"/>
    <s v="Yes"/>
    <x v="3"/>
    <n v="85.4"/>
    <n v="425.9"/>
    <s v="Yes"/>
    <n v="1"/>
    <x v="0"/>
  </r>
  <r>
    <s v="5117-ZSMHQ"/>
    <x v="0"/>
    <x v="0"/>
    <s v="Yes"/>
    <s v="Yes"/>
    <n v="71"/>
    <s v="Yes"/>
    <s v="Yes"/>
    <x v="0"/>
    <s v="Yes"/>
    <s v="Yes"/>
    <s v="Yes"/>
    <s v="Yes"/>
    <s v="Yes"/>
    <s v="Yes"/>
    <x v="2"/>
    <s v="No"/>
    <x v="2"/>
    <n v="89.9"/>
    <n v="6342.7"/>
    <s v="No"/>
    <n v="0"/>
    <x v="3"/>
  </r>
  <r>
    <s v="5151-HQRDG"/>
    <x v="1"/>
    <x v="0"/>
    <s v="Yes"/>
    <s v="No"/>
    <n v="37"/>
    <s v="Yes"/>
    <s v="Yes"/>
    <x v="0"/>
    <s v="Yes"/>
    <s v="No"/>
    <s v="No"/>
    <s v="No"/>
    <s v="No"/>
    <s v="No"/>
    <x v="0"/>
    <s v="Yes"/>
    <x v="1"/>
    <n v="55.05"/>
    <n v="2030.75"/>
    <s v="No"/>
    <n v="0"/>
    <x v="1"/>
  </r>
  <r>
    <s v="0960-HUWBM"/>
    <x v="1"/>
    <x v="0"/>
    <s v="Yes"/>
    <s v="Yes"/>
    <n v="65"/>
    <s v="Yes"/>
    <s v="Yes"/>
    <x v="1"/>
    <s v="No"/>
    <s v="No"/>
    <s v="Yes"/>
    <s v="Yes"/>
    <s v="Yes"/>
    <s v="Yes"/>
    <x v="2"/>
    <s v="Yes"/>
    <x v="2"/>
    <n v="104.1"/>
    <n v="6700.05"/>
    <s v="No"/>
    <n v="0"/>
    <x v="3"/>
  </r>
  <r>
    <s v="6465-GSRCL"/>
    <x v="0"/>
    <x v="0"/>
    <s v="No"/>
    <s v="Yes"/>
    <n v="67"/>
    <s v="Yes"/>
    <s v="Yes"/>
    <x v="1"/>
    <s v="No"/>
    <s v="Yes"/>
    <s v="No"/>
    <s v="Yes"/>
    <s v="Yes"/>
    <s v="Yes"/>
    <x v="1"/>
    <s v="Yes"/>
    <x v="2"/>
    <n v="106.6"/>
    <n v="7244.7"/>
    <s v="No"/>
    <n v="0"/>
    <x v="3"/>
  </r>
  <r>
    <s v="0617-FHSGK"/>
    <x v="1"/>
    <x v="0"/>
    <s v="No"/>
    <s v="Yes"/>
    <n v="49"/>
    <s v="Yes"/>
    <s v="Yes"/>
    <x v="1"/>
    <s v="No"/>
    <s v="No"/>
    <s v="No"/>
    <s v="No"/>
    <s v="No"/>
    <s v="No"/>
    <x v="0"/>
    <s v="No"/>
    <x v="3"/>
    <n v="75.2"/>
    <n v="3678.3"/>
    <s v="Yes"/>
    <n v="1"/>
    <x v="3"/>
  </r>
  <r>
    <s v="0263-FJTQO"/>
    <x v="1"/>
    <x v="0"/>
    <s v="Yes"/>
    <s v="Yes"/>
    <n v="50"/>
    <s v="Yes"/>
    <s v="Yes"/>
    <x v="0"/>
    <s v="Yes"/>
    <s v="No"/>
    <s v="No"/>
    <s v="Yes"/>
    <s v="Yes"/>
    <s v="No"/>
    <x v="2"/>
    <s v="Yes"/>
    <x v="3"/>
    <n v="70.5"/>
    <n v="3486.65"/>
    <s v="No"/>
    <n v="0"/>
    <x v="3"/>
  </r>
  <r>
    <s v="7319-ZNRTR"/>
    <x v="1"/>
    <x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411.15"/>
    <s v="No"/>
    <n v="0"/>
    <x v="1"/>
  </r>
  <r>
    <s v="2858-MOFSQ"/>
    <x v="0"/>
    <x v="0"/>
    <s v="No"/>
    <s v="Yes"/>
    <n v="17"/>
    <s v="Yes"/>
    <s v="Yes"/>
    <x v="0"/>
    <s v="No"/>
    <s v="No"/>
    <s v="Yes"/>
    <s v="No"/>
    <s v="No"/>
    <s v="No"/>
    <x v="1"/>
    <s v="Yes"/>
    <x v="1"/>
    <n v="55.85"/>
    <n v="937.5"/>
    <s v="Yes"/>
    <n v="1"/>
    <x v="2"/>
  </r>
  <r>
    <s v="7503-EPSZW"/>
    <x v="0"/>
    <x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05"/>
    <n v="1559.15"/>
    <s v="No"/>
    <n v="0"/>
    <x v="3"/>
  </r>
  <r>
    <s v="7089-XXAYG"/>
    <x v="1"/>
    <x v="0"/>
    <s v="Yes"/>
    <s v="No"/>
    <n v="25"/>
    <s v="No"/>
    <s v="No phone service"/>
    <x v="0"/>
    <s v="No"/>
    <s v="No"/>
    <s v="Yes"/>
    <s v="No"/>
    <s v="Yes"/>
    <s v="No"/>
    <x v="1"/>
    <s v="Yes"/>
    <x v="3"/>
    <n v="38.1"/>
    <n v="970.4"/>
    <s v="No"/>
    <n v="0"/>
    <x v="1"/>
  </r>
  <r>
    <s v="8118-LSUEL"/>
    <x v="1"/>
    <x v="1"/>
    <s v="No"/>
    <s v="No"/>
    <n v="23"/>
    <s v="Yes"/>
    <s v="Yes"/>
    <x v="1"/>
    <s v="No"/>
    <s v="Yes"/>
    <s v="Yes"/>
    <s v="No"/>
    <s v="Yes"/>
    <s v="Yes"/>
    <x v="0"/>
    <s v="Yes"/>
    <x v="0"/>
    <n v="106.4"/>
    <n v="2483.5"/>
    <s v="Yes"/>
    <n v="1"/>
    <x v="2"/>
  </r>
  <r>
    <s v="8070-AAWZP"/>
    <x v="1"/>
    <x v="1"/>
    <s v="Yes"/>
    <s v="No"/>
    <n v="24"/>
    <s v="No"/>
    <s v="No phone service"/>
    <x v="0"/>
    <s v="No"/>
    <s v="No"/>
    <s v="Yes"/>
    <s v="Yes"/>
    <s v="No"/>
    <s v="No"/>
    <x v="0"/>
    <s v="No"/>
    <x v="1"/>
    <n v="34.25"/>
    <n v="828.2"/>
    <s v="No"/>
    <n v="0"/>
    <x v="2"/>
  </r>
  <r>
    <s v="1666-JXLKU"/>
    <x v="0"/>
    <x v="0"/>
    <s v="No"/>
    <s v="No"/>
    <n v="37"/>
    <s v="Yes"/>
    <s v="Yes"/>
    <x v="1"/>
    <s v="No"/>
    <s v="No"/>
    <s v="Yes"/>
    <s v="No"/>
    <s v="Yes"/>
    <s v="Yes"/>
    <x v="0"/>
    <s v="Yes"/>
    <x v="0"/>
    <n v="100.05"/>
    <n v="3810.55"/>
    <s v="No"/>
    <n v="0"/>
    <x v="1"/>
  </r>
  <r>
    <s v="7855-DIWPO"/>
    <x v="0"/>
    <x v="0"/>
    <s v="No"/>
    <s v="No"/>
    <n v="21"/>
    <s v="Yes"/>
    <s v="No"/>
    <x v="1"/>
    <s v="No"/>
    <s v="No"/>
    <s v="No"/>
    <s v="No"/>
    <s v="No"/>
    <s v="No"/>
    <x v="0"/>
    <s v="Yes"/>
    <x v="0"/>
    <n v="68.650000000000006"/>
    <n v="1493.2"/>
    <s v="No"/>
    <n v="0"/>
    <x v="2"/>
  </r>
  <r>
    <s v="5133-POWUA"/>
    <x v="1"/>
    <x v="0"/>
    <s v="No"/>
    <s v="No"/>
    <n v="1"/>
    <s v="Yes"/>
    <s v="No"/>
    <x v="0"/>
    <s v="No"/>
    <s v="No"/>
    <s v="No"/>
    <s v="No"/>
    <s v="No"/>
    <s v="No"/>
    <x v="0"/>
    <s v="Yes"/>
    <x v="1"/>
    <n v="45.8"/>
    <n v="45.8"/>
    <s v="No"/>
    <n v="0"/>
    <x v="0"/>
  </r>
  <r>
    <s v="5652-MSDEY"/>
    <x v="0"/>
    <x v="0"/>
    <s v="No"/>
    <s v="No"/>
    <n v="10"/>
    <s v="Yes"/>
    <s v="Yes"/>
    <x v="1"/>
    <s v="No"/>
    <s v="No"/>
    <s v="No"/>
    <s v="No"/>
    <s v="No"/>
    <s v="No"/>
    <x v="0"/>
    <s v="Yes"/>
    <x v="1"/>
    <n v="75.75"/>
    <n v="777.3"/>
    <s v="No"/>
    <n v="0"/>
    <x v="0"/>
  </r>
  <r>
    <s v="7005-CCBKV"/>
    <x v="1"/>
    <x v="0"/>
    <s v="No"/>
    <s v="No"/>
    <n v="6"/>
    <s v="Yes"/>
    <s v="No"/>
    <x v="1"/>
    <s v="No"/>
    <s v="Yes"/>
    <s v="No"/>
    <s v="No"/>
    <s v="No"/>
    <s v="Yes"/>
    <x v="0"/>
    <s v="Yes"/>
    <x v="0"/>
    <n v="84.4"/>
    <n v="556.35"/>
    <s v="Yes"/>
    <n v="1"/>
    <x v="0"/>
  </r>
  <r>
    <s v="1810-BOHSY"/>
    <x v="1"/>
    <x v="0"/>
    <s v="Yes"/>
    <s v="No"/>
    <n v="51"/>
    <s v="Yes"/>
    <s v="Yes"/>
    <x v="1"/>
    <s v="Yes"/>
    <s v="Yes"/>
    <s v="No"/>
    <s v="No"/>
    <s v="No"/>
    <s v="Yes"/>
    <x v="1"/>
    <s v="Yes"/>
    <x v="3"/>
    <n v="96.4"/>
    <n v="4911.05"/>
    <s v="No"/>
    <n v="0"/>
    <x v="3"/>
  </r>
  <r>
    <s v="1784-BXEFA"/>
    <x v="0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5"/>
    <n v="187.35"/>
    <s v="No"/>
    <n v="0"/>
    <x v="0"/>
  </r>
  <r>
    <s v="7351-MHQVU"/>
    <x v="0"/>
    <x v="0"/>
    <s v="No"/>
    <s v="No"/>
    <n v="6"/>
    <s v="No"/>
    <s v="No phone service"/>
    <x v="0"/>
    <s v="Yes"/>
    <s v="Yes"/>
    <s v="No"/>
    <s v="Yes"/>
    <s v="No"/>
    <s v="Yes"/>
    <x v="0"/>
    <s v="No"/>
    <x v="3"/>
    <n v="50.95"/>
    <n v="307.60000000000002"/>
    <s v="No"/>
    <n v="0"/>
    <x v="0"/>
  </r>
  <r>
    <s v="9224-VTYID"/>
    <x v="1"/>
    <x v="0"/>
    <s v="Yes"/>
    <s v="Yes"/>
    <n v="47"/>
    <s v="Yes"/>
    <s v="Yes"/>
    <x v="0"/>
    <s v="Yes"/>
    <s v="Yes"/>
    <s v="Yes"/>
    <s v="Yes"/>
    <s v="Yes"/>
    <s v="Yes"/>
    <x v="2"/>
    <s v="Yes"/>
    <x v="1"/>
    <n v="90.5"/>
    <n v="4318.3500000000004"/>
    <s v="No"/>
    <n v="0"/>
    <x v="1"/>
  </r>
  <r>
    <s v="9500-IWPXQ"/>
    <x v="0"/>
    <x v="0"/>
    <s v="Yes"/>
    <s v="Yes"/>
    <n v="61"/>
    <s v="Yes"/>
    <s v="Yes"/>
    <x v="0"/>
    <s v="Yes"/>
    <s v="Yes"/>
    <s v="Yes"/>
    <s v="Yes"/>
    <s v="No"/>
    <s v="Yes"/>
    <x v="1"/>
    <s v="Yes"/>
    <x v="0"/>
    <n v="79.400000000000006"/>
    <n v="4820.55"/>
    <s v="No"/>
    <n v="0"/>
    <x v="3"/>
  </r>
  <r>
    <s v="5762-TJXGK"/>
    <x v="0"/>
    <x v="0"/>
    <s v="No"/>
    <s v="No"/>
    <n v="52"/>
    <s v="No"/>
    <s v="No phone service"/>
    <x v="0"/>
    <s v="Yes"/>
    <s v="Yes"/>
    <s v="Yes"/>
    <s v="No"/>
    <s v="Yes"/>
    <s v="Yes"/>
    <x v="2"/>
    <s v="Yes"/>
    <x v="2"/>
    <n v="58.75"/>
    <n v="3038.55"/>
    <s v="No"/>
    <n v="0"/>
    <x v="3"/>
  </r>
  <r>
    <s v="4504-YOULA"/>
    <x v="0"/>
    <x v="0"/>
    <s v="Yes"/>
    <s v="Yes"/>
    <n v="35"/>
    <s v="Yes"/>
    <s v="Yes"/>
    <x v="0"/>
    <s v="Yes"/>
    <s v="Yes"/>
    <s v="No"/>
    <s v="No"/>
    <s v="No"/>
    <s v="No"/>
    <x v="0"/>
    <s v="Yes"/>
    <x v="3"/>
    <n v="59.45"/>
    <n v="2136.9"/>
    <s v="No"/>
    <n v="0"/>
    <x v="1"/>
  </r>
  <r>
    <s v="5569-IDSEY"/>
    <x v="1"/>
    <x v="0"/>
    <s v="Yes"/>
    <s v="No"/>
    <n v="71"/>
    <s v="Yes"/>
    <s v="Yes"/>
    <x v="1"/>
    <s v="No"/>
    <s v="Yes"/>
    <s v="Yes"/>
    <s v="No"/>
    <s v="Yes"/>
    <s v="Yes"/>
    <x v="1"/>
    <s v="Yes"/>
    <x v="2"/>
    <n v="105.7"/>
    <n v="7472.15"/>
    <s v="No"/>
    <n v="0"/>
    <x v="3"/>
  </r>
  <r>
    <s v="4250-FDVOU"/>
    <x v="0"/>
    <x v="0"/>
    <s v="No"/>
    <s v="No"/>
    <n v="6"/>
    <s v="Yes"/>
    <s v="No"/>
    <x v="0"/>
    <s v="Yes"/>
    <s v="Yes"/>
    <s v="No"/>
    <s v="No"/>
    <s v="No"/>
    <s v="No"/>
    <x v="0"/>
    <s v="No"/>
    <x v="0"/>
    <n v="56.25"/>
    <n v="389.1"/>
    <s v="Yes"/>
    <n v="1"/>
    <x v="0"/>
  </r>
  <r>
    <s v="7284-ZZLOH"/>
    <x v="1"/>
    <x v="0"/>
    <s v="Yes"/>
    <s v="No"/>
    <n v="45"/>
    <s v="Yes"/>
    <s v="No"/>
    <x v="0"/>
    <s v="Yes"/>
    <s v="No"/>
    <s v="Yes"/>
    <s v="No"/>
    <s v="No"/>
    <s v="No"/>
    <x v="2"/>
    <s v="No"/>
    <x v="3"/>
    <n v="53.3"/>
    <n v="2296.25"/>
    <s v="No"/>
    <n v="0"/>
    <x v="1"/>
  </r>
  <r>
    <s v="5277-ZLOOR"/>
    <x v="0"/>
    <x v="1"/>
    <s v="No"/>
    <s v="No"/>
    <n v="2"/>
    <s v="Yes"/>
    <s v="Yes"/>
    <x v="1"/>
    <s v="No"/>
    <s v="No"/>
    <s v="No"/>
    <s v="No"/>
    <s v="Yes"/>
    <s v="No"/>
    <x v="0"/>
    <s v="Yes"/>
    <x v="0"/>
    <n v="85.55"/>
    <n v="187.45"/>
    <s v="Yes"/>
    <n v="1"/>
    <x v="0"/>
  </r>
  <r>
    <s v="2141-RRYGO"/>
    <x v="0"/>
    <x v="0"/>
    <s v="No"/>
    <s v="No"/>
    <n v="4"/>
    <s v="Yes"/>
    <s v="No"/>
    <x v="0"/>
    <s v="No"/>
    <s v="Yes"/>
    <s v="No"/>
    <s v="No"/>
    <s v="Yes"/>
    <s v="Yes"/>
    <x v="0"/>
    <s v="Yes"/>
    <x v="2"/>
    <n v="68.650000000000006"/>
    <n v="261.25"/>
    <s v="Yes"/>
    <n v="1"/>
    <x v="0"/>
  </r>
  <r>
    <s v="1777-JYQPJ"/>
    <x v="1"/>
    <x v="0"/>
    <s v="No"/>
    <s v="No"/>
    <n v="2"/>
    <s v="No"/>
    <s v="No phone service"/>
    <x v="0"/>
    <s v="No"/>
    <s v="No"/>
    <s v="No"/>
    <s v="No"/>
    <s v="No"/>
    <s v="No"/>
    <x v="0"/>
    <s v="No"/>
    <x v="1"/>
    <n v="24.3"/>
    <n v="38.450000000000003"/>
    <s v="No"/>
    <n v="0"/>
    <x v="0"/>
  </r>
  <r>
    <s v="6376-GAHQE"/>
    <x v="1"/>
    <x v="0"/>
    <s v="No"/>
    <s v="No"/>
    <n v="4"/>
    <s v="Yes"/>
    <s v="No"/>
    <x v="1"/>
    <s v="No"/>
    <s v="No"/>
    <s v="No"/>
    <s v="No"/>
    <s v="Yes"/>
    <s v="No"/>
    <x v="0"/>
    <s v="No"/>
    <x v="0"/>
    <n v="77.849999999999994"/>
    <n v="299.2"/>
    <s v="Yes"/>
    <n v="1"/>
    <x v="0"/>
  </r>
  <r>
    <s v="3401-URHDA"/>
    <x v="1"/>
    <x v="0"/>
    <s v="No"/>
    <s v="No"/>
    <n v="51"/>
    <s v="Yes"/>
    <s v="Yes"/>
    <x v="0"/>
    <s v="Yes"/>
    <s v="No"/>
    <s v="No"/>
    <s v="Yes"/>
    <s v="No"/>
    <s v="No"/>
    <x v="1"/>
    <s v="No"/>
    <x v="3"/>
    <n v="59.9"/>
    <n v="3043.6"/>
    <s v="No"/>
    <n v="0"/>
    <x v="3"/>
  </r>
  <r>
    <s v="1599-EAHXY"/>
    <x v="1"/>
    <x v="0"/>
    <s v="Yes"/>
    <s v="Yes"/>
    <n v="6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3.95"/>
    <n v="1506.4"/>
    <s v="No"/>
    <n v="0"/>
    <x v="3"/>
  </r>
  <r>
    <s v="8631-XVRZL"/>
    <x v="1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163.69999999999999"/>
    <s v="No"/>
    <n v="0"/>
    <x v="0"/>
  </r>
  <r>
    <s v="5052-PNLOS"/>
    <x v="1"/>
    <x v="0"/>
    <s v="No"/>
    <s v="No"/>
    <n v="3"/>
    <s v="Yes"/>
    <s v="Yes"/>
    <x v="1"/>
    <s v="No"/>
    <s v="Yes"/>
    <s v="Yes"/>
    <s v="No"/>
    <s v="Yes"/>
    <s v="Yes"/>
    <x v="0"/>
    <s v="Yes"/>
    <x v="2"/>
    <n v="105.35"/>
    <n v="323.25"/>
    <s v="Yes"/>
    <n v="1"/>
    <x v="0"/>
  </r>
  <r>
    <s v="3853-LYGAM"/>
    <x v="1"/>
    <x v="0"/>
    <s v="No"/>
    <s v="No"/>
    <n v="17"/>
    <s v="Yes"/>
    <s v="Yes"/>
    <x v="1"/>
    <s v="No"/>
    <s v="No"/>
    <s v="Yes"/>
    <s v="Yes"/>
    <s v="No"/>
    <s v="Yes"/>
    <x v="0"/>
    <s v="Yes"/>
    <x v="2"/>
    <n v="95.65"/>
    <n v="1640"/>
    <s v="No"/>
    <n v="0"/>
    <x v="2"/>
  </r>
  <r>
    <s v="6979-ZNSFF"/>
    <x v="0"/>
    <x v="0"/>
    <s v="No"/>
    <s v="No"/>
    <n v="8"/>
    <s v="Yes"/>
    <s v="Yes"/>
    <x v="1"/>
    <s v="No"/>
    <s v="No"/>
    <s v="No"/>
    <s v="No"/>
    <s v="Yes"/>
    <s v="No"/>
    <x v="0"/>
    <s v="Yes"/>
    <x v="0"/>
    <n v="87.05"/>
    <n v="762.1"/>
    <s v="Yes"/>
    <n v="1"/>
    <x v="0"/>
  </r>
  <r>
    <s v="5751-USDBL"/>
    <x v="1"/>
    <x v="0"/>
    <s v="Yes"/>
    <s v="Yes"/>
    <n v="46"/>
    <s v="Yes"/>
    <s v="No"/>
    <x v="0"/>
    <s v="Yes"/>
    <s v="No"/>
    <s v="Yes"/>
    <s v="Yes"/>
    <s v="Yes"/>
    <s v="Yes"/>
    <x v="2"/>
    <s v="No"/>
    <x v="1"/>
    <n v="81"/>
    <n v="3846.35"/>
    <s v="No"/>
    <n v="0"/>
    <x v="1"/>
  </r>
  <r>
    <s v="5680-LQOGP"/>
    <x v="0"/>
    <x v="0"/>
    <s v="No"/>
    <s v="No"/>
    <n v="68"/>
    <s v="Yes"/>
    <s v="No"/>
    <x v="0"/>
    <s v="Yes"/>
    <s v="Yes"/>
    <s v="Yes"/>
    <s v="Yes"/>
    <s v="Yes"/>
    <s v="Yes"/>
    <x v="2"/>
    <s v="Yes"/>
    <x v="3"/>
    <n v="82.45"/>
    <n v="5646.6"/>
    <s v="No"/>
    <n v="0"/>
    <x v="3"/>
  </r>
  <r>
    <s v="2386-LAHRK"/>
    <x v="1"/>
    <x v="0"/>
    <s v="No"/>
    <s v="No"/>
    <n v="1"/>
    <s v="Yes"/>
    <s v="No"/>
    <x v="0"/>
    <s v="No"/>
    <s v="No"/>
    <s v="No"/>
    <s v="No"/>
    <s v="Yes"/>
    <s v="No"/>
    <x v="0"/>
    <s v="Yes"/>
    <x v="1"/>
    <n v="53.5"/>
    <n v="53.5"/>
    <s v="Yes"/>
    <n v="1"/>
    <x v="0"/>
  </r>
  <r>
    <s v="8189-DUKMV"/>
    <x v="0"/>
    <x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79.05"/>
    <s v="No"/>
    <n v="0"/>
    <x v="0"/>
  </r>
  <r>
    <s v="6032-IGALN"/>
    <x v="0"/>
    <x v="0"/>
    <s v="No"/>
    <s v="No"/>
    <n v="1"/>
    <s v="No"/>
    <s v="No phone service"/>
    <x v="0"/>
    <s v="No"/>
    <s v="No"/>
    <s v="No"/>
    <s v="No"/>
    <s v="No"/>
    <s v="No"/>
    <x v="0"/>
    <s v="Yes"/>
    <x v="1"/>
    <n v="25.1"/>
    <n v="25.1"/>
    <s v="Yes"/>
    <n v="1"/>
    <x v="0"/>
  </r>
  <r>
    <s v="9931-DCEZH"/>
    <x v="1"/>
    <x v="0"/>
    <s v="No"/>
    <s v="Yes"/>
    <n v="28"/>
    <s v="Yes"/>
    <s v="No"/>
    <x v="0"/>
    <s v="No"/>
    <s v="Yes"/>
    <s v="No"/>
    <s v="Yes"/>
    <s v="No"/>
    <s v="No"/>
    <x v="1"/>
    <s v="Yes"/>
    <x v="3"/>
    <n v="54.4"/>
    <n v="1516.6"/>
    <s v="No"/>
    <n v="0"/>
    <x v="1"/>
  </r>
  <r>
    <s v="1898-JSNDC"/>
    <x v="0"/>
    <x v="0"/>
    <s v="No"/>
    <s v="No"/>
    <n v="39"/>
    <s v="Yes"/>
    <s v="No"/>
    <x v="0"/>
    <s v="No"/>
    <s v="Yes"/>
    <s v="No"/>
    <s v="No"/>
    <s v="Yes"/>
    <s v="No"/>
    <x v="1"/>
    <s v="Yes"/>
    <x v="3"/>
    <n v="58.6"/>
    <n v="2224.5"/>
    <s v="No"/>
    <n v="0"/>
    <x v="1"/>
  </r>
  <r>
    <s v="0315-LVCRK"/>
    <x v="1"/>
    <x v="0"/>
    <s v="No"/>
    <s v="No"/>
    <n v="11"/>
    <s v="Yes"/>
    <s v="No"/>
    <x v="1"/>
    <s v="No"/>
    <s v="No"/>
    <s v="Yes"/>
    <s v="No"/>
    <s v="No"/>
    <s v="Yes"/>
    <x v="0"/>
    <s v="No"/>
    <x v="0"/>
    <n v="84.8"/>
    <n v="888.75"/>
    <s v="No"/>
    <n v="0"/>
    <x v="0"/>
  </r>
  <r>
    <s v="3911-RSNHI"/>
    <x v="0"/>
    <x v="0"/>
    <s v="Yes"/>
    <s v="No"/>
    <n v="71"/>
    <s v="No"/>
    <s v="No phone service"/>
    <x v="0"/>
    <s v="No"/>
    <s v="Yes"/>
    <s v="Yes"/>
    <s v="Yes"/>
    <s v="Yes"/>
    <s v="Yes"/>
    <x v="2"/>
    <s v="Yes"/>
    <x v="3"/>
    <n v="61.4"/>
    <n v="4310.3500000000004"/>
    <s v="No"/>
    <n v="0"/>
    <x v="3"/>
  </r>
  <r>
    <s v="2410-CIYFZ"/>
    <x v="1"/>
    <x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42.9"/>
    <s v="No"/>
    <n v="0"/>
    <x v="0"/>
  </r>
  <r>
    <s v="4248-HCETZ"/>
    <x v="1"/>
    <x v="1"/>
    <s v="Yes"/>
    <s v="No"/>
    <n v="30"/>
    <s v="Yes"/>
    <s v="No"/>
    <x v="1"/>
    <s v="No"/>
    <s v="Yes"/>
    <s v="Yes"/>
    <s v="No"/>
    <s v="No"/>
    <s v="No"/>
    <x v="0"/>
    <s v="Yes"/>
    <x v="1"/>
    <n v="79.650000000000006"/>
    <n v="2365.15"/>
    <s v="Yes"/>
    <n v="1"/>
    <x v="1"/>
  </r>
  <r>
    <s v="5505-OVWQW"/>
    <x v="0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353.65"/>
    <s v="No"/>
    <n v="0"/>
    <x v="2"/>
  </r>
  <r>
    <s v="7271-AJDTL"/>
    <x v="0"/>
    <x v="0"/>
    <s v="Yes"/>
    <s v="No"/>
    <n v="55"/>
    <s v="Yes"/>
    <s v="Yes"/>
    <x v="1"/>
    <s v="No"/>
    <s v="Yes"/>
    <s v="Yes"/>
    <s v="No"/>
    <s v="Yes"/>
    <s v="No"/>
    <x v="0"/>
    <s v="Yes"/>
    <x v="3"/>
    <n v="94.45"/>
    <n v="5073.1000000000004"/>
    <s v="No"/>
    <n v="0"/>
    <x v="3"/>
  </r>
  <r>
    <s v="1867-TJHTS"/>
    <x v="0"/>
    <x v="0"/>
    <s v="No"/>
    <s v="No"/>
    <n v="58"/>
    <s v="Yes"/>
    <s v="Yes"/>
    <x v="1"/>
    <s v="Yes"/>
    <s v="No"/>
    <s v="No"/>
    <s v="No"/>
    <s v="No"/>
    <s v="No"/>
    <x v="0"/>
    <s v="Yes"/>
    <x v="2"/>
    <n v="79.8"/>
    <n v="4526.8500000000004"/>
    <s v="No"/>
    <n v="0"/>
    <x v="3"/>
  </r>
  <r>
    <s v="0516-WJVXC"/>
    <x v="0"/>
    <x v="0"/>
    <s v="No"/>
    <s v="No"/>
    <n v="5"/>
    <s v="Yes"/>
    <s v="No"/>
    <x v="0"/>
    <s v="Yes"/>
    <s v="No"/>
    <s v="No"/>
    <s v="Yes"/>
    <s v="No"/>
    <s v="No"/>
    <x v="0"/>
    <s v="No"/>
    <x v="0"/>
    <n v="54.2"/>
    <n v="308.25"/>
    <s v="Yes"/>
    <n v="1"/>
    <x v="0"/>
  </r>
  <r>
    <s v="9174-FKWZE"/>
    <x v="0"/>
    <x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45"/>
    <n v="19.45"/>
    <s v="Yes"/>
    <n v="1"/>
    <x v="0"/>
  </r>
  <r>
    <s v="6860-YRJZP"/>
    <x v="1"/>
    <x v="1"/>
    <s v="No"/>
    <s v="No"/>
    <n v="9"/>
    <s v="Yes"/>
    <s v="Yes"/>
    <x v="1"/>
    <s v="No"/>
    <s v="No"/>
    <s v="No"/>
    <s v="No"/>
    <s v="No"/>
    <s v="No"/>
    <x v="0"/>
    <s v="Yes"/>
    <x v="0"/>
    <n v="74.05"/>
    <n v="678.45"/>
    <s v="No"/>
    <n v="0"/>
    <x v="0"/>
  </r>
  <r>
    <s v="4429-WYGFR"/>
    <x v="1"/>
    <x v="0"/>
    <s v="No"/>
    <s v="No"/>
    <n v="26"/>
    <s v="Yes"/>
    <s v="No"/>
    <x v="0"/>
    <s v="No"/>
    <s v="No"/>
    <s v="No"/>
    <s v="Yes"/>
    <s v="No"/>
    <s v="No"/>
    <x v="0"/>
    <s v="No"/>
    <x v="2"/>
    <n v="49.15"/>
    <n v="1237.3"/>
    <s v="No"/>
    <n v="0"/>
    <x v="1"/>
  </r>
  <r>
    <s v="2817-LVCPP"/>
    <x v="0"/>
    <x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23.95"/>
    <s v="No"/>
    <n v="0"/>
    <x v="3"/>
  </r>
  <r>
    <s v="5038-ETMLM"/>
    <x v="0"/>
    <x v="0"/>
    <s v="Yes"/>
    <s v="No"/>
    <n v="72"/>
    <s v="Yes"/>
    <s v="Yes"/>
    <x v="1"/>
    <s v="Yes"/>
    <s v="Yes"/>
    <s v="Yes"/>
    <s v="Yes"/>
    <s v="Yes"/>
    <s v="Yes"/>
    <x v="2"/>
    <s v="Yes"/>
    <x v="2"/>
    <n v="113.65"/>
    <n v="8182.75"/>
    <s v="No"/>
    <n v="0"/>
    <x v="3"/>
  </r>
  <r>
    <s v="5056-FIMPT"/>
    <x v="0"/>
    <x v="0"/>
    <s v="No"/>
    <s v="Yes"/>
    <n v="43"/>
    <s v="Yes"/>
    <s v="No"/>
    <x v="1"/>
    <s v="Yes"/>
    <s v="Yes"/>
    <s v="No"/>
    <s v="Yes"/>
    <s v="Yes"/>
    <s v="Yes"/>
    <x v="1"/>
    <s v="Yes"/>
    <x v="3"/>
    <n v="106"/>
    <n v="4532.3"/>
    <s v="No"/>
    <n v="0"/>
    <x v="1"/>
  </r>
  <r>
    <s v="4521-WFJAI"/>
    <x v="1"/>
    <x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95"/>
    <n v="1444.05"/>
    <s v="No"/>
    <n v="0"/>
    <x v="3"/>
  </r>
  <r>
    <s v="6569-KTMDU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s v="No"/>
    <n v="0"/>
    <x v="0"/>
  </r>
  <r>
    <s v="8809-RIHDD"/>
    <x v="1"/>
    <x v="0"/>
    <s v="Yes"/>
    <s v="Yes"/>
    <n v="72"/>
    <s v="Yes"/>
    <s v="Yes"/>
    <x v="1"/>
    <s v="No"/>
    <s v="Yes"/>
    <s v="Yes"/>
    <s v="No"/>
    <s v="Yes"/>
    <s v="Yes"/>
    <x v="2"/>
    <s v="Yes"/>
    <x v="0"/>
    <n v="103.4"/>
    <n v="7372.65"/>
    <s v="Yes"/>
    <n v="1"/>
    <x v="3"/>
  </r>
  <r>
    <s v="8809-XKHMD"/>
    <x v="1"/>
    <x v="0"/>
    <s v="Yes"/>
    <s v="No"/>
    <n v="72"/>
    <s v="Yes"/>
    <s v="Yes"/>
    <x v="1"/>
    <s v="Yes"/>
    <s v="Yes"/>
    <s v="No"/>
    <s v="Yes"/>
    <s v="No"/>
    <s v="Yes"/>
    <x v="2"/>
    <s v="Yes"/>
    <x v="2"/>
    <n v="100.55"/>
    <n v="7325.1"/>
    <s v="No"/>
    <n v="0"/>
    <x v="3"/>
  </r>
  <r>
    <s v="0396-YCHWO"/>
    <x v="1"/>
    <x v="0"/>
    <s v="Yes"/>
    <s v="No"/>
    <n v="36"/>
    <s v="Yes"/>
    <s v="Yes"/>
    <x v="1"/>
    <s v="No"/>
    <s v="No"/>
    <s v="No"/>
    <s v="No"/>
    <s v="Yes"/>
    <s v="Yes"/>
    <x v="0"/>
    <s v="Yes"/>
    <x v="0"/>
    <n v="95.4"/>
    <n v="3474.2"/>
    <s v="No"/>
    <n v="0"/>
    <x v="1"/>
  </r>
  <r>
    <s v="0867-LDTTC"/>
    <x v="1"/>
    <x v="0"/>
    <s v="No"/>
    <s v="No"/>
    <n v="5"/>
    <s v="Yes"/>
    <s v="No"/>
    <x v="0"/>
    <s v="No"/>
    <s v="No"/>
    <s v="Yes"/>
    <s v="Yes"/>
    <s v="Yes"/>
    <s v="Yes"/>
    <x v="0"/>
    <s v="No"/>
    <x v="2"/>
    <n v="75.150000000000006"/>
    <n v="392.65"/>
    <s v="No"/>
    <n v="0"/>
    <x v="0"/>
  </r>
  <r>
    <s v="4822-NGOCH"/>
    <x v="0"/>
    <x v="0"/>
    <s v="No"/>
    <s v="No"/>
    <n v="13"/>
    <s v="Yes"/>
    <s v="Yes"/>
    <x v="1"/>
    <s v="No"/>
    <s v="Yes"/>
    <s v="Yes"/>
    <s v="No"/>
    <s v="No"/>
    <s v="No"/>
    <x v="0"/>
    <s v="Yes"/>
    <x v="0"/>
    <n v="84.45"/>
    <n v="1058.5999999999999"/>
    <s v="Yes"/>
    <n v="1"/>
    <x v="2"/>
  </r>
  <r>
    <s v="9391-DXGGG"/>
    <x v="0"/>
    <x v="1"/>
    <s v="No"/>
    <s v="No"/>
    <n v="44"/>
    <s v="Yes"/>
    <s v="No"/>
    <x v="1"/>
    <s v="No"/>
    <s v="Yes"/>
    <s v="Yes"/>
    <s v="No"/>
    <s v="No"/>
    <s v="Yes"/>
    <x v="1"/>
    <s v="No"/>
    <x v="3"/>
    <n v="89.15"/>
    <n v="3990.75"/>
    <s v="No"/>
    <n v="0"/>
    <x v="1"/>
  </r>
  <r>
    <s v="9844-FELAJ"/>
    <x v="0"/>
    <x v="1"/>
    <s v="Yes"/>
    <s v="Yes"/>
    <n v="70"/>
    <s v="Yes"/>
    <s v="Yes"/>
    <x v="1"/>
    <s v="No"/>
    <s v="Yes"/>
    <s v="Yes"/>
    <s v="Yes"/>
    <s v="Yes"/>
    <s v="Yes"/>
    <x v="1"/>
    <s v="Yes"/>
    <x v="0"/>
    <n v="107.9"/>
    <n v="7475.85"/>
    <s v="No"/>
    <n v="0"/>
    <x v="3"/>
  </r>
  <r>
    <s v="2122-SZZZD"/>
    <x v="1"/>
    <x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5"/>
    <n v="835.5"/>
    <s v="No"/>
    <n v="0"/>
    <x v="1"/>
  </r>
  <r>
    <s v="5307-DZCVC"/>
    <x v="0"/>
    <x v="1"/>
    <s v="Yes"/>
    <s v="No"/>
    <n v="32"/>
    <s v="Yes"/>
    <s v="Yes"/>
    <x v="1"/>
    <s v="No"/>
    <s v="No"/>
    <s v="No"/>
    <s v="No"/>
    <s v="Yes"/>
    <s v="No"/>
    <x v="0"/>
    <s v="Yes"/>
    <x v="3"/>
    <n v="85.95"/>
    <n v="2628.6"/>
    <s v="Yes"/>
    <n v="1"/>
    <x v="1"/>
  </r>
  <r>
    <s v="3148-AOIQT"/>
    <x v="0"/>
    <x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718.35"/>
    <s v="No"/>
    <n v="0"/>
    <x v="3"/>
  </r>
  <r>
    <s v="8679-JOEVF"/>
    <x v="0"/>
    <x v="1"/>
    <s v="No"/>
    <s v="No"/>
    <n v="16"/>
    <s v="Yes"/>
    <s v="No"/>
    <x v="0"/>
    <s v="No"/>
    <s v="No"/>
    <s v="No"/>
    <s v="Yes"/>
    <s v="Yes"/>
    <s v="No"/>
    <x v="0"/>
    <s v="No"/>
    <x v="0"/>
    <n v="59.4"/>
    <n v="1023.9"/>
    <s v="Yes"/>
    <n v="1"/>
    <x v="2"/>
  </r>
  <r>
    <s v="8395-ETZKQ"/>
    <x v="1"/>
    <x v="1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"/>
    <n v="1193.55"/>
    <s v="No"/>
    <n v="0"/>
    <x v="3"/>
  </r>
  <r>
    <s v="6692-YQHXC"/>
    <x v="1"/>
    <x v="0"/>
    <s v="No"/>
    <s v="No"/>
    <n v="16"/>
    <s v="Yes"/>
    <s v="No"/>
    <x v="1"/>
    <s v="No"/>
    <s v="No"/>
    <s v="No"/>
    <s v="No"/>
    <s v="No"/>
    <s v="No"/>
    <x v="0"/>
    <s v="Yes"/>
    <x v="3"/>
    <n v="69.95"/>
    <n v="1205.5"/>
    <s v="No"/>
    <n v="0"/>
    <x v="2"/>
  </r>
  <r>
    <s v="3889-VWBID"/>
    <x v="1"/>
    <x v="0"/>
    <s v="Yes"/>
    <s v="Yes"/>
    <n v="68"/>
    <s v="Yes"/>
    <s v="No"/>
    <x v="0"/>
    <s v="Yes"/>
    <s v="Yes"/>
    <s v="No"/>
    <s v="Yes"/>
    <s v="Yes"/>
    <s v="Yes"/>
    <x v="2"/>
    <s v="No"/>
    <x v="2"/>
    <n v="82.85"/>
    <n v="5776.45"/>
    <s v="No"/>
    <n v="0"/>
    <x v="3"/>
  </r>
  <r>
    <s v="5222-JCXZT"/>
    <x v="1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78.900000000000006"/>
    <s v="No"/>
    <n v="0"/>
    <x v="0"/>
  </r>
  <r>
    <s v="9754-CLVZW"/>
    <x v="0"/>
    <x v="0"/>
    <s v="Yes"/>
    <s v="Yes"/>
    <n v="26"/>
    <s v="No"/>
    <s v="No phone service"/>
    <x v="0"/>
    <s v="Yes"/>
    <s v="Yes"/>
    <s v="No"/>
    <s v="Yes"/>
    <s v="No"/>
    <s v="No"/>
    <x v="0"/>
    <s v="No"/>
    <x v="3"/>
    <n v="38.85"/>
    <n v="1025.1500000000001"/>
    <s v="No"/>
    <n v="0"/>
    <x v="1"/>
  </r>
  <r>
    <s v="1432-FPAXX"/>
    <x v="0"/>
    <x v="0"/>
    <s v="No"/>
    <s v="No"/>
    <n v="29"/>
    <s v="No"/>
    <s v="No phone service"/>
    <x v="0"/>
    <s v="No"/>
    <s v="Yes"/>
    <s v="No"/>
    <s v="No"/>
    <s v="No"/>
    <s v="No"/>
    <x v="0"/>
    <s v="Yes"/>
    <x v="0"/>
    <n v="30.6"/>
    <n v="856.35"/>
    <s v="Yes"/>
    <n v="1"/>
    <x v="1"/>
  </r>
  <r>
    <s v="2739-CCZMB"/>
    <x v="1"/>
    <x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122"/>
    <s v="No"/>
    <n v="0"/>
    <x v="0"/>
  </r>
  <r>
    <s v="7080-TNUWP"/>
    <x v="1"/>
    <x v="0"/>
    <s v="Yes"/>
    <s v="No"/>
    <n v="70"/>
    <s v="Yes"/>
    <s v="Yes"/>
    <x v="1"/>
    <s v="No"/>
    <s v="Yes"/>
    <s v="Yes"/>
    <s v="No"/>
    <s v="Yes"/>
    <s v="No"/>
    <x v="1"/>
    <s v="Yes"/>
    <x v="2"/>
    <n v="95"/>
    <n v="6602.9"/>
    <s v="No"/>
    <n v="0"/>
    <x v="3"/>
  </r>
  <r>
    <s v="0496-AHOOK"/>
    <x v="1"/>
    <x v="0"/>
    <s v="Yes"/>
    <s v="No"/>
    <n v="24"/>
    <s v="Yes"/>
    <s v="No"/>
    <x v="0"/>
    <s v="Yes"/>
    <s v="No"/>
    <s v="No"/>
    <s v="Yes"/>
    <s v="Yes"/>
    <s v="Yes"/>
    <x v="1"/>
    <s v="No"/>
    <x v="2"/>
    <n v="74.400000000000006"/>
    <n v="1712.9"/>
    <s v="No"/>
    <n v="0"/>
    <x v="2"/>
  </r>
  <r>
    <s v="8336-TAVKX"/>
    <x v="0"/>
    <x v="1"/>
    <s v="Yes"/>
    <s v="No"/>
    <n v="72"/>
    <s v="Yes"/>
    <s v="Yes"/>
    <x v="0"/>
    <s v="Yes"/>
    <s v="Yes"/>
    <s v="Yes"/>
    <s v="Yes"/>
    <s v="No"/>
    <s v="Yes"/>
    <x v="2"/>
    <s v="No"/>
    <x v="2"/>
    <n v="78.45"/>
    <n v="5682.25"/>
    <s v="No"/>
    <n v="0"/>
    <x v="3"/>
  </r>
  <r>
    <s v="2468-SJFLM"/>
    <x v="1"/>
    <x v="0"/>
    <s v="No"/>
    <s v="No"/>
    <n v="1"/>
    <s v="Yes"/>
    <s v="No"/>
    <x v="1"/>
    <s v="No"/>
    <s v="No"/>
    <s v="No"/>
    <s v="Yes"/>
    <s v="No"/>
    <s v="No"/>
    <x v="0"/>
    <s v="Yes"/>
    <x v="1"/>
    <n v="74.3"/>
    <n v="74.3"/>
    <s v="No"/>
    <n v="0"/>
    <x v="0"/>
  </r>
  <r>
    <s v="3181-VTHOE"/>
    <x v="1"/>
    <x v="0"/>
    <s v="Yes"/>
    <s v="No"/>
    <n v="70"/>
    <s v="No"/>
    <s v="No phone service"/>
    <x v="0"/>
    <s v="No"/>
    <s v="Yes"/>
    <s v="Yes"/>
    <s v="Yes"/>
    <s v="No"/>
    <s v="Yes"/>
    <x v="1"/>
    <s v="Yes"/>
    <x v="2"/>
    <n v="51.05"/>
    <n v="3635.15"/>
    <s v="No"/>
    <n v="0"/>
    <x v="3"/>
  </r>
  <r>
    <s v="7168-HDQHG"/>
    <x v="0"/>
    <x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"/>
    <n v="702.9"/>
    <s v="No"/>
    <n v="0"/>
    <x v="1"/>
  </r>
  <r>
    <s v="4803-AXVYP"/>
    <x v="0"/>
    <x v="1"/>
    <s v="No"/>
    <s v="No"/>
    <n v="38"/>
    <s v="Yes"/>
    <s v="Yes"/>
    <x v="1"/>
    <s v="No"/>
    <s v="No"/>
    <s v="No"/>
    <s v="Yes"/>
    <s v="Yes"/>
    <s v="Yes"/>
    <x v="0"/>
    <s v="Yes"/>
    <x v="0"/>
    <n v="99.55"/>
    <n v="3734.25"/>
    <s v="Yes"/>
    <n v="1"/>
    <x v="1"/>
  </r>
  <r>
    <s v="3884-HCSWG"/>
    <x v="0"/>
    <x v="0"/>
    <s v="No"/>
    <s v="No"/>
    <n v="17"/>
    <s v="Yes"/>
    <s v="No"/>
    <x v="1"/>
    <s v="No"/>
    <s v="No"/>
    <s v="No"/>
    <s v="No"/>
    <s v="No"/>
    <s v="No"/>
    <x v="0"/>
    <s v="Yes"/>
    <x v="0"/>
    <n v="70"/>
    <n v="1144.5"/>
    <s v="Yes"/>
    <n v="1"/>
    <x v="2"/>
  </r>
  <r>
    <s v="4567-AKPIA"/>
    <x v="0"/>
    <x v="0"/>
    <s v="Yes"/>
    <s v="Yes"/>
    <n v="41"/>
    <s v="Yes"/>
    <s v="Yes"/>
    <x v="1"/>
    <s v="No"/>
    <s v="Yes"/>
    <s v="Yes"/>
    <s v="Yes"/>
    <s v="Yes"/>
    <s v="Yes"/>
    <x v="1"/>
    <s v="Yes"/>
    <x v="2"/>
    <n v="109.1"/>
    <n v="4454.25"/>
    <s v="No"/>
    <n v="0"/>
    <x v="1"/>
  </r>
  <r>
    <s v="5077-DXTCG"/>
    <x v="0"/>
    <x v="0"/>
    <s v="No"/>
    <s v="No"/>
    <n v="1"/>
    <s v="Yes"/>
    <s v="No"/>
    <x v="0"/>
    <s v="No"/>
    <s v="No"/>
    <s v="No"/>
    <s v="No"/>
    <s v="No"/>
    <s v="No"/>
    <x v="0"/>
    <s v="Yes"/>
    <x v="0"/>
    <n v="45.3"/>
    <n v="45.3"/>
    <s v="Yes"/>
    <n v="1"/>
    <x v="0"/>
  </r>
  <r>
    <s v="1142-WACZW"/>
    <x v="1"/>
    <x v="0"/>
    <s v="No"/>
    <s v="No"/>
    <n v="2"/>
    <s v="No"/>
    <s v="No phone service"/>
    <x v="0"/>
    <s v="No"/>
    <s v="No"/>
    <s v="No"/>
    <s v="Yes"/>
    <s v="No"/>
    <s v="No"/>
    <x v="0"/>
    <s v="No"/>
    <x v="2"/>
    <n v="29.85"/>
    <n v="75.599999999999994"/>
    <s v="Yes"/>
    <n v="1"/>
    <x v="0"/>
  </r>
  <r>
    <s v="7901-HXJVA"/>
    <x v="1"/>
    <x v="0"/>
    <s v="No"/>
    <s v="No"/>
    <n v="14"/>
    <s v="Yes"/>
    <s v="No"/>
    <x v="1"/>
    <s v="No"/>
    <s v="No"/>
    <s v="Yes"/>
    <s v="No"/>
    <s v="No"/>
    <s v="No"/>
    <x v="0"/>
    <s v="No"/>
    <x v="0"/>
    <n v="76.45"/>
    <n v="1117.55"/>
    <s v="No"/>
    <n v="0"/>
    <x v="2"/>
  </r>
  <r>
    <s v="5649-ANRML"/>
    <x v="1"/>
    <x v="1"/>
    <s v="No"/>
    <s v="No"/>
    <n v="2"/>
    <s v="Yes"/>
    <s v="No"/>
    <x v="1"/>
    <s v="No"/>
    <s v="Yes"/>
    <s v="Yes"/>
    <s v="Yes"/>
    <s v="No"/>
    <s v="Yes"/>
    <x v="0"/>
    <s v="Yes"/>
    <x v="3"/>
    <n v="95.1"/>
    <n v="180.25"/>
    <s v="Yes"/>
    <n v="1"/>
    <x v="0"/>
  </r>
  <r>
    <s v="4892-VLANZ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"/>
    <n v="19.8"/>
    <s v="Yes"/>
    <n v="1"/>
    <x v="0"/>
  </r>
  <r>
    <s v="5924-IFQTT"/>
    <x v="1"/>
    <x v="0"/>
    <s v="Yes"/>
    <s v="Yes"/>
    <n v="13"/>
    <s v="Yes"/>
    <s v="Yes"/>
    <x v="0"/>
    <s v="No"/>
    <s v="Yes"/>
    <s v="Yes"/>
    <s v="Yes"/>
    <s v="Yes"/>
    <s v="No"/>
    <x v="0"/>
    <s v="Yes"/>
    <x v="0"/>
    <n v="72.8"/>
    <n v="930.05"/>
    <s v="No"/>
    <n v="0"/>
    <x v="2"/>
  </r>
  <r>
    <s v="7968-QUXNS"/>
    <x v="1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95"/>
    <n v="110.15"/>
    <s v="No"/>
    <n v="0"/>
    <x v="0"/>
  </r>
  <r>
    <s v="2919-HBCJO"/>
    <x v="0"/>
    <x v="0"/>
    <s v="No"/>
    <s v="No"/>
    <n v="4"/>
    <s v="Yes"/>
    <s v="No"/>
    <x v="1"/>
    <s v="No"/>
    <s v="Yes"/>
    <s v="No"/>
    <s v="No"/>
    <s v="No"/>
    <s v="No"/>
    <x v="0"/>
    <s v="Yes"/>
    <x v="2"/>
    <n v="76.650000000000006"/>
    <n v="333.6"/>
    <s v="Yes"/>
    <n v="1"/>
    <x v="0"/>
  </r>
  <r>
    <s v="4236-XPXAV"/>
    <x v="0"/>
    <x v="0"/>
    <s v="Yes"/>
    <s v="Yes"/>
    <n v="5"/>
    <s v="Yes"/>
    <s v="No"/>
    <x v="1"/>
    <s v="No"/>
    <s v="Yes"/>
    <s v="No"/>
    <s v="Yes"/>
    <s v="Yes"/>
    <s v="Yes"/>
    <x v="0"/>
    <s v="Yes"/>
    <x v="1"/>
    <n v="99.15"/>
    <n v="465.05"/>
    <s v="Yes"/>
    <n v="1"/>
    <x v="0"/>
  </r>
  <r>
    <s v="8903-WMRNW"/>
    <x v="0"/>
    <x v="0"/>
    <s v="Yes"/>
    <s v="No"/>
    <n v="15"/>
    <s v="Yes"/>
    <s v="No"/>
    <x v="1"/>
    <s v="Yes"/>
    <s v="No"/>
    <s v="Yes"/>
    <s v="No"/>
    <s v="Yes"/>
    <s v="Yes"/>
    <x v="0"/>
    <s v="No"/>
    <x v="0"/>
    <n v="101.75"/>
    <n v="1669.4"/>
    <s v="No"/>
    <n v="0"/>
    <x v="2"/>
  </r>
  <r>
    <s v="2452-SNHFZ"/>
    <x v="0"/>
    <x v="0"/>
    <s v="No"/>
    <s v="No"/>
    <n v="47"/>
    <s v="Yes"/>
    <s v="No"/>
    <x v="1"/>
    <s v="Yes"/>
    <s v="No"/>
    <s v="No"/>
    <s v="No"/>
    <s v="No"/>
    <s v="No"/>
    <x v="0"/>
    <s v="No"/>
    <x v="3"/>
    <n v="75.45"/>
    <n v="3545.1"/>
    <s v="No"/>
    <n v="0"/>
    <x v="1"/>
  </r>
  <r>
    <s v="3629-WEAAM"/>
    <x v="0"/>
    <x v="0"/>
    <s v="No"/>
    <s v="No"/>
    <n v="8"/>
    <s v="Yes"/>
    <s v="No"/>
    <x v="0"/>
    <s v="No"/>
    <s v="No"/>
    <s v="Yes"/>
    <s v="Yes"/>
    <s v="No"/>
    <s v="Yes"/>
    <x v="0"/>
    <s v="No"/>
    <x v="1"/>
    <n v="64.099999999999994"/>
    <n v="504.05"/>
    <s v="No"/>
    <n v="0"/>
    <x v="0"/>
  </r>
  <r>
    <s v="6029-CSMJE"/>
    <x v="1"/>
    <x v="0"/>
    <s v="No"/>
    <s v="No"/>
    <n v="17"/>
    <s v="No"/>
    <s v="No phone service"/>
    <x v="0"/>
    <s v="No"/>
    <s v="No"/>
    <s v="No"/>
    <s v="No"/>
    <s v="No"/>
    <s v="No"/>
    <x v="0"/>
    <s v="Yes"/>
    <x v="1"/>
    <n v="25.65"/>
    <n v="440.2"/>
    <s v="No"/>
    <n v="0"/>
    <x v="2"/>
  </r>
  <r>
    <s v="7993-NQLJE"/>
    <x v="1"/>
    <x v="0"/>
    <s v="Yes"/>
    <s v="Yes"/>
    <n v="15"/>
    <s v="Yes"/>
    <s v="No"/>
    <x v="1"/>
    <s v="Yes"/>
    <s v="No"/>
    <s v="No"/>
    <s v="No"/>
    <s v="No"/>
    <s v="No"/>
    <x v="0"/>
    <s v="No"/>
    <x v="1"/>
    <n v="75.099999999999994"/>
    <n v="1151.55"/>
    <s v="No"/>
    <n v="0"/>
    <x v="2"/>
  </r>
  <r>
    <s v="9909-DFRJA"/>
    <x v="0"/>
    <x v="0"/>
    <s v="No"/>
    <s v="No"/>
    <n v="26"/>
    <s v="Yes"/>
    <s v="No"/>
    <x v="1"/>
    <s v="Yes"/>
    <s v="No"/>
    <s v="Yes"/>
    <s v="Yes"/>
    <s v="No"/>
    <s v="Yes"/>
    <x v="1"/>
    <s v="Yes"/>
    <x v="2"/>
    <n v="95.85"/>
    <n v="2475.35"/>
    <s v="No"/>
    <n v="0"/>
    <x v="1"/>
  </r>
  <r>
    <s v="9099-FTUHS"/>
    <x v="0"/>
    <x v="0"/>
    <s v="No"/>
    <s v="No"/>
    <n v="23"/>
    <s v="Yes"/>
    <s v="Yes"/>
    <x v="0"/>
    <s v="Yes"/>
    <s v="No"/>
    <s v="No"/>
    <s v="No"/>
    <s v="No"/>
    <s v="No"/>
    <x v="0"/>
    <s v="No"/>
    <x v="0"/>
    <n v="54.4"/>
    <n v="1249.25"/>
    <s v="No"/>
    <n v="0"/>
    <x v="2"/>
  </r>
  <r>
    <s v="0581-BXBUB"/>
    <x v="0"/>
    <x v="1"/>
    <s v="No"/>
    <s v="No"/>
    <n v="4"/>
    <s v="Yes"/>
    <s v="No"/>
    <x v="1"/>
    <s v="No"/>
    <s v="Yes"/>
    <s v="No"/>
    <s v="No"/>
    <s v="No"/>
    <s v="No"/>
    <x v="0"/>
    <s v="No"/>
    <x v="0"/>
    <n v="72.75"/>
    <n v="317.75"/>
    <s v="No"/>
    <n v="0"/>
    <x v="0"/>
  </r>
  <r>
    <s v="4962-CHQPW"/>
    <x v="1"/>
    <x v="0"/>
    <s v="No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535.04999999999995"/>
    <s v="No"/>
    <n v="0"/>
    <x v="1"/>
  </r>
  <r>
    <s v="9467-ROOLM"/>
    <x v="0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461.3"/>
    <s v="No"/>
    <n v="0"/>
    <x v="1"/>
  </r>
  <r>
    <s v="3030-YZADT"/>
    <x v="1"/>
    <x v="0"/>
    <s v="No"/>
    <s v="No"/>
    <n v="9"/>
    <s v="Yes"/>
    <s v="No"/>
    <x v="0"/>
    <s v="No"/>
    <s v="No"/>
    <s v="No"/>
    <s v="No"/>
    <s v="No"/>
    <s v="No"/>
    <x v="0"/>
    <s v="No"/>
    <x v="1"/>
    <n v="44.95"/>
    <n v="431"/>
    <s v="Yes"/>
    <n v="1"/>
    <x v="0"/>
  </r>
  <r>
    <s v="7410-KTVFV"/>
    <x v="1"/>
    <x v="0"/>
    <s v="Yes"/>
    <s v="No"/>
    <n v="18"/>
    <s v="Yes"/>
    <s v="No"/>
    <x v="0"/>
    <s v="No"/>
    <s v="No"/>
    <s v="Yes"/>
    <s v="No"/>
    <s v="No"/>
    <s v="No"/>
    <x v="0"/>
    <s v="Yes"/>
    <x v="1"/>
    <n v="49.55"/>
    <n v="878.35"/>
    <s v="Yes"/>
    <n v="1"/>
    <x v="2"/>
  </r>
  <r>
    <s v="5150-ITWWB"/>
    <x v="1"/>
    <x v="1"/>
    <s v="No"/>
    <s v="No"/>
    <n v="3"/>
    <s v="Yes"/>
    <s v="Yes"/>
    <x v="1"/>
    <s v="No"/>
    <s v="No"/>
    <s v="No"/>
    <s v="No"/>
    <s v="Yes"/>
    <s v="Yes"/>
    <x v="0"/>
    <s v="Yes"/>
    <x v="0"/>
    <n v="94.85"/>
    <n v="335.75"/>
    <s v="No"/>
    <n v="0"/>
    <x v="0"/>
  </r>
  <r>
    <s v="2253-KPMNB"/>
    <x v="0"/>
    <x v="0"/>
    <s v="Yes"/>
    <s v="Yes"/>
    <n v="69"/>
    <s v="No"/>
    <s v="No phone service"/>
    <x v="0"/>
    <s v="Yes"/>
    <s v="Yes"/>
    <s v="Yes"/>
    <s v="Yes"/>
    <s v="No"/>
    <s v="No"/>
    <x v="2"/>
    <s v="No"/>
    <x v="2"/>
    <n v="46.25"/>
    <n v="3121.4"/>
    <s v="No"/>
    <n v="0"/>
    <x v="3"/>
  </r>
  <r>
    <s v="1345-ZUKID"/>
    <x v="1"/>
    <x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24.8"/>
    <s v="No"/>
    <n v="0"/>
    <x v="2"/>
  </r>
  <r>
    <s v="6429-SHBCB"/>
    <x v="1"/>
    <x v="0"/>
    <s v="No"/>
    <s v="No"/>
    <n v="19"/>
    <s v="Yes"/>
    <s v="Yes"/>
    <x v="0"/>
    <s v="No"/>
    <s v="No"/>
    <s v="No"/>
    <s v="No"/>
    <s v="Yes"/>
    <s v="Yes"/>
    <x v="0"/>
    <s v="No"/>
    <x v="1"/>
    <n v="69.599999999999994"/>
    <n v="1394.55"/>
    <s v="No"/>
    <n v="0"/>
    <x v="2"/>
  </r>
  <r>
    <s v="9281-OFDMF"/>
    <x v="1"/>
    <x v="1"/>
    <s v="No"/>
    <s v="No"/>
    <n v="39"/>
    <s v="Yes"/>
    <s v="Yes"/>
    <x v="1"/>
    <s v="No"/>
    <s v="Yes"/>
    <s v="No"/>
    <s v="No"/>
    <s v="No"/>
    <s v="Yes"/>
    <x v="0"/>
    <s v="No"/>
    <x v="0"/>
    <n v="90.7"/>
    <n v="3413.25"/>
    <s v="No"/>
    <n v="0"/>
    <x v="1"/>
  </r>
  <r>
    <s v="2603-HVKCG"/>
    <x v="1"/>
    <x v="0"/>
    <s v="No"/>
    <s v="No"/>
    <n v="31"/>
    <s v="Yes"/>
    <s v="No"/>
    <x v="1"/>
    <s v="No"/>
    <s v="Yes"/>
    <s v="Yes"/>
    <s v="No"/>
    <s v="Yes"/>
    <s v="Yes"/>
    <x v="0"/>
    <s v="Yes"/>
    <x v="0"/>
    <n v="101.4"/>
    <n v="3143.65"/>
    <s v="No"/>
    <n v="0"/>
    <x v="1"/>
  </r>
  <r>
    <s v="1834-WULEG"/>
    <x v="1"/>
    <x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439.75"/>
    <s v="No"/>
    <n v="0"/>
    <x v="2"/>
  </r>
  <r>
    <s v="9097-ZUBYC"/>
    <x v="1"/>
    <x v="0"/>
    <s v="Yes"/>
    <s v="No"/>
    <n v="14"/>
    <s v="Yes"/>
    <s v="No"/>
    <x v="0"/>
    <s v="No"/>
    <s v="No"/>
    <s v="No"/>
    <s v="Yes"/>
    <s v="No"/>
    <s v="No"/>
    <x v="0"/>
    <s v="No"/>
    <x v="2"/>
    <n v="48.8"/>
    <n v="664.4"/>
    <s v="No"/>
    <n v="0"/>
    <x v="2"/>
  </r>
  <r>
    <s v="5148-ORICT"/>
    <x v="0"/>
    <x v="0"/>
    <s v="Yes"/>
    <s v="No"/>
    <n v="64"/>
    <s v="Yes"/>
    <s v="No"/>
    <x v="0"/>
    <s v="Yes"/>
    <s v="Yes"/>
    <s v="Yes"/>
    <s v="Yes"/>
    <s v="No"/>
    <s v="Yes"/>
    <x v="2"/>
    <s v="Yes"/>
    <x v="1"/>
    <n v="74.349999999999994"/>
    <n v="4759.55"/>
    <s v="No"/>
    <n v="0"/>
    <x v="3"/>
  </r>
  <r>
    <s v="4893-GYUJU"/>
    <x v="0"/>
    <x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350000000000001"/>
    <n v="1033"/>
    <s v="No"/>
    <n v="0"/>
    <x v="3"/>
  </r>
  <r>
    <s v="4578-PHJYZ"/>
    <x v="1"/>
    <x v="0"/>
    <s v="Yes"/>
    <s v="Yes"/>
    <n v="52"/>
    <s v="Yes"/>
    <s v="No"/>
    <x v="0"/>
    <s v="No"/>
    <s v="Yes"/>
    <s v="Yes"/>
    <s v="Yes"/>
    <s v="Yes"/>
    <s v="No"/>
    <x v="1"/>
    <s v="Yes"/>
    <x v="0"/>
    <n v="68.75"/>
    <n v="3482.85"/>
    <s v="No"/>
    <n v="0"/>
    <x v="3"/>
  </r>
  <r>
    <s v="7272-QDCKA"/>
    <x v="1"/>
    <x v="0"/>
    <s v="No"/>
    <s v="No"/>
    <n v="28"/>
    <s v="Yes"/>
    <s v="Yes"/>
    <x v="1"/>
    <s v="No"/>
    <s v="Yes"/>
    <s v="No"/>
    <s v="No"/>
    <s v="Yes"/>
    <s v="Yes"/>
    <x v="1"/>
    <s v="No"/>
    <x v="0"/>
    <n v="100.2"/>
    <n v="2688.45"/>
    <s v="No"/>
    <n v="0"/>
    <x v="1"/>
  </r>
  <r>
    <s v="8908-SLFCJ"/>
    <x v="0"/>
    <x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85"/>
    <n v="435.25"/>
    <s v="No"/>
    <n v="0"/>
    <x v="2"/>
  </r>
  <r>
    <s v="8393-DLHGA"/>
    <x v="1"/>
    <x v="0"/>
    <s v="No"/>
    <s v="Yes"/>
    <n v="25"/>
    <s v="Yes"/>
    <s v="No"/>
    <x v="1"/>
    <s v="No"/>
    <s v="Yes"/>
    <s v="No"/>
    <s v="No"/>
    <s v="Yes"/>
    <s v="Yes"/>
    <x v="0"/>
    <s v="Yes"/>
    <x v="0"/>
    <n v="95.9"/>
    <n v="2448.75"/>
    <s v="Yes"/>
    <n v="1"/>
    <x v="1"/>
  </r>
  <r>
    <s v="9766-HGEDE"/>
    <x v="0"/>
    <x v="0"/>
    <s v="Yes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07"/>
    <s v="No"/>
    <n v="0"/>
    <x v="2"/>
  </r>
  <r>
    <s v="6968-MHOMU"/>
    <x v="1"/>
    <x v="0"/>
    <s v="Yes"/>
    <s v="No"/>
    <n v="58"/>
    <s v="No"/>
    <s v="No phone service"/>
    <x v="0"/>
    <s v="No"/>
    <s v="No"/>
    <s v="No"/>
    <s v="No"/>
    <s v="Yes"/>
    <s v="Yes"/>
    <x v="1"/>
    <s v="Yes"/>
    <x v="3"/>
    <n v="45"/>
    <n v="2689.35"/>
    <s v="No"/>
    <n v="0"/>
    <x v="3"/>
  </r>
  <r>
    <s v="7395-IGJOS"/>
    <x v="1"/>
    <x v="1"/>
    <s v="Yes"/>
    <s v="No"/>
    <n v="17"/>
    <s v="Yes"/>
    <s v="No"/>
    <x v="1"/>
    <s v="No"/>
    <s v="No"/>
    <s v="No"/>
    <s v="No"/>
    <s v="No"/>
    <s v="Yes"/>
    <x v="0"/>
    <s v="No"/>
    <x v="2"/>
    <n v="81.5"/>
    <n v="1329.2"/>
    <s v="Yes"/>
    <n v="1"/>
    <x v="2"/>
  </r>
  <r>
    <s v="5044-XDPYX"/>
    <x v="0"/>
    <x v="0"/>
    <s v="Yes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"/>
    <n v="1281.25"/>
    <s v="No"/>
    <n v="0"/>
    <x v="3"/>
  </r>
  <r>
    <s v="1814-WFGVS"/>
    <x v="1"/>
    <x v="0"/>
    <s v="Yes"/>
    <s v="Yes"/>
    <n v="72"/>
    <s v="No"/>
    <s v="No phone service"/>
    <x v="0"/>
    <s v="Yes"/>
    <s v="No"/>
    <s v="Yes"/>
    <s v="Yes"/>
    <s v="Yes"/>
    <s v="No"/>
    <x v="2"/>
    <s v="No"/>
    <x v="1"/>
    <n v="48.9"/>
    <n v="3527"/>
    <s v="No"/>
    <n v="0"/>
    <x v="3"/>
  </r>
  <r>
    <s v="2834-SPCJV"/>
    <x v="1"/>
    <x v="0"/>
    <s v="Yes"/>
    <s v="No"/>
    <n v="52"/>
    <s v="Yes"/>
    <s v="No"/>
    <x v="1"/>
    <s v="Yes"/>
    <s v="No"/>
    <s v="No"/>
    <s v="No"/>
    <s v="Yes"/>
    <s v="No"/>
    <x v="0"/>
    <s v="No"/>
    <x v="0"/>
    <n v="84.1"/>
    <n v="4348.6499999999996"/>
    <s v="Yes"/>
    <n v="1"/>
    <x v="3"/>
  </r>
  <r>
    <s v="3721-WKIIL"/>
    <x v="0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561.15"/>
    <s v="No"/>
    <n v="0"/>
    <x v="1"/>
  </r>
  <r>
    <s v="6734-CKRSM"/>
    <x v="0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63.6"/>
    <s v="No"/>
    <n v="0"/>
    <x v="0"/>
  </r>
  <r>
    <s v="1265-ZFOSD"/>
    <x v="0"/>
    <x v="0"/>
    <s v="Yes"/>
    <s v="No"/>
    <n v="64"/>
    <s v="Yes"/>
    <s v="Yes"/>
    <x v="0"/>
    <s v="Yes"/>
    <s v="Yes"/>
    <s v="Yes"/>
    <s v="Yes"/>
    <s v="No"/>
    <s v="Yes"/>
    <x v="2"/>
    <s v="Yes"/>
    <x v="1"/>
    <n v="81.3"/>
    <n v="5129.3"/>
    <s v="No"/>
    <n v="0"/>
    <x v="3"/>
  </r>
  <r>
    <s v="6568-POCUI"/>
    <x v="0"/>
    <x v="0"/>
    <s v="Yes"/>
    <s v="No"/>
    <n v="45"/>
    <s v="Yes"/>
    <s v="No"/>
    <x v="1"/>
    <s v="No"/>
    <s v="No"/>
    <s v="No"/>
    <s v="Yes"/>
    <s v="Yes"/>
    <s v="Yes"/>
    <x v="2"/>
    <s v="Yes"/>
    <x v="3"/>
    <n v="95.2"/>
    <n v="4285.8"/>
    <s v="No"/>
    <n v="0"/>
    <x v="1"/>
  </r>
  <r>
    <s v="7890-VYYWG"/>
    <x v="1"/>
    <x v="1"/>
    <s v="Yes"/>
    <s v="No"/>
    <n v="3"/>
    <s v="No"/>
    <s v="No phone service"/>
    <x v="0"/>
    <s v="No"/>
    <s v="No"/>
    <s v="No"/>
    <s v="No"/>
    <s v="Yes"/>
    <s v="No"/>
    <x v="0"/>
    <s v="Yes"/>
    <x v="1"/>
    <n v="36.450000000000003"/>
    <n v="93.7"/>
    <s v="Yes"/>
    <n v="1"/>
    <x v="0"/>
  </r>
  <r>
    <s v="5197-LQXXH"/>
    <x v="0"/>
    <x v="0"/>
    <s v="Yes"/>
    <s v="No"/>
    <n v="71"/>
    <s v="Yes"/>
    <s v="Yes"/>
    <x v="0"/>
    <s v="No"/>
    <s v="Yes"/>
    <s v="Yes"/>
    <s v="Yes"/>
    <s v="Yes"/>
    <s v="Yes"/>
    <x v="2"/>
    <s v="Yes"/>
    <x v="3"/>
    <n v="83.3"/>
    <n v="5894.5"/>
    <s v="No"/>
    <n v="0"/>
    <x v="3"/>
  </r>
  <r>
    <s v="9907-SWKKF"/>
    <x v="0"/>
    <x v="1"/>
    <s v="No"/>
    <s v="No"/>
    <n v="1"/>
    <s v="No"/>
    <s v="No phone service"/>
    <x v="0"/>
    <s v="No"/>
    <s v="No"/>
    <s v="No"/>
    <s v="No"/>
    <s v="No"/>
    <s v="No"/>
    <x v="0"/>
    <s v="No"/>
    <x v="1"/>
    <n v="25.05"/>
    <n v="25.05"/>
    <s v="Yes"/>
    <n v="1"/>
    <x v="0"/>
  </r>
  <r>
    <s v="3457-PQBYH"/>
    <x v="0"/>
    <x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160.75"/>
    <s v="No"/>
    <n v="0"/>
    <x v="3"/>
  </r>
  <r>
    <s v="7682-AZNDK"/>
    <x v="1"/>
    <x v="0"/>
    <s v="Yes"/>
    <s v="Yes"/>
    <n v="34"/>
    <s v="Yes"/>
    <s v="No"/>
    <x v="1"/>
    <s v="No"/>
    <s v="Yes"/>
    <s v="Yes"/>
    <s v="No"/>
    <s v="Yes"/>
    <s v="No"/>
    <x v="0"/>
    <s v="Yes"/>
    <x v="0"/>
    <n v="89.85"/>
    <n v="3091.75"/>
    <s v="No"/>
    <n v="0"/>
    <x v="1"/>
  </r>
  <r>
    <s v="0587-DMGBH"/>
    <x v="0"/>
    <x v="0"/>
    <s v="No"/>
    <s v="No"/>
    <n v="8"/>
    <s v="Yes"/>
    <s v="No"/>
    <x v="0"/>
    <s v="Yes"/>
    <s v="No"/>
    <s v="No"/>
    <s v="No"/>
    <s v="No"/>
    <s v="No"/>
    <x v="0"/>
    <s v="Yes"/>
    <x v="0"/>
    <n v="49.85"/>
    <n v="365.55"/>
    <s v="Yes"/>
    <n v="1"/>
    <x v="0"/>
  </r>
  <r>
    <s v="5384-ZTTWP"/>
    <x v="0"/>
    <x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"/>
    <n v="272.95"/>
    <s v="No"/>
    <n v="0"/>
    <x v="2"/>
  </r>
  <r>
    <s v="3745-HRPHI"/>
    <x v="1"/>
    <x v="0"/>
    <s v="Yes"/>
    <s v="Yes"/>
    <n v="66"/>
    <s v="No"/>
    <s v="No phone service"/>
    <x v="0"/>
    <s v="No"/>
    <s v="No"/>
    <s v="Yes"/>
    <s v="Yes"/>
    <s v="Yes"/>
    <s v="Yes"/>
    <x v="2"/>
    <s v="No"/>
    <x v="2"/>
    <n v="54.65"/>
    <n v="3632"/>
    <s v="No"/>
    <n v="0"/>
    <x v="3"/>
  </r>
  <r>
    <s v="7636-OWBPG"/>
    <x v="1"/>
    <x v="1"/>
    <s v="No"/>
    <s v="No"/>
    <n v="12"/>
    <s v="No"/>
    <s v="No phone service"/>
    <x v="0"/>
    <s v="No"/>
    <s v="Yes"/>
    <s v="No"/>
    <s v="No"/>
    <s v="No"/>
    <s v="No"/>
    <x v="0"/>
    <s v="Yes"/>
    <x v="3"/>
    <n v="29.35"/>
    <n v="381.2"/>
    <s v="No"/>
    <n v="0"/>
    <x v="0"/>
  </r>
  <r>
    <s v="1231-YNDEK"/>
    <x v="1"/>
    <x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149999999999999"/>
    <n v="1035.5"/>
    <s v="No"/>
    <n v="0"/>
    <x v="3"/>
  </r>
  <r>
    <s v="1407-DIGZV"/>
    <x v="0"/>
    <x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52"/>
    <s v="No"/>
    <n v="0"/>
    <x v="0"/>
  </r>
  <r>
    <s v="6397-JNZZG"/>
    <x v="0"/>
    <x v="1"/>
    <s v="Yes"/>
    <s v="No"/>
    <n v="43"/>
    <s v="No"/>
    <s v="No phone service"/>
    <x v="0"/>
    <s v="No"/>
    <s v="Yes"/>
    <s v="Yes"/>
    <s v="No"/>
    <s v="Yes"/>
    <s v="Yes"/>
    <x v="0"/>
    <s v="No"/>
    <x v="3"/>
    <n v="55.55"/>
    <n v="2342.1999999999998"/>
    <s v="Yes"/>
    <n v="1"/>
    <x v="1"/>
  </r>
  <r>
    <s v="0570-BFQHT"/>
    <x v="0"/>
    <x v="0"/>
    <s v="No"/>
    <s v="No"/>
    <n v="9"/>
    <s v="Yes"/>
    <s v="No"/>
    <x v="1"/>
    <s v="No"/>
    <s v="Yes"/>
    <s v="Yes"/>
    <s v="No"/>
    <s v="No"/>
    <s v="No"/>
    <x v="0"/>
    <s v="No"/>
    <x v="0"/>
    <n v="80.55"/>
    <n v="653.9"/>
    <s v="No"/>
    <n v="0"/>
    <x v="0"/>
  </r>
  <r>
    <s v="4393-OBCRR"/>
    <x v="0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71.2"/>
    <s v="No"/>
    <n v="0"/>
    <x v="0"/>
  </r>
  <r>
    <s v="3523-QRQLL"/>
    <x v="0"/>
    <x v="0"/>
    <s v="Yes"/>
    <s v="Yes"/>
    <n v="22"/>
    <s v="Yes"/>
    <s v="No"/>
    <x v="0"/>
    <s v="No"/>
    <s v="Yes"/>
    <s v="No"/>
    <s v="No"/>
    <s v="Yes"/>
    <s v="Yes"/>
    <x v="1"/>
    <s v="Yes"/>
    <x v="2"/>
    <n v="69.5"/>
    <n v="1498.2"/>
    <s v="Yes"/>
    <n v="1"/>
    <x v="2"/>
  </r>
  <r>
    <s v="8564-LDKFL"/>
    <x v="1"/>
    <x v="0"/>
    <s v="Yes"/>
    <s v="No"/>
    <n v="40"/>
    <s v="Yes"/>
    <s v="Yes"/>
    <x v="1"/>
    <s v="No"/>
    <s v="Yes"/>
    <s v="Yes"/>
    <s v="No"/>
    <s v="Yes"/>
    <s v="Yes"/>
    <x v="1"/>
    <s v="Yes"/>
    <x v="2"/>
    <n v="106"/>
    <n v="4178.6499999999996"/>
    <s v="No"/>
    <n v="0"/>
    <x v="1"/>
  </r>
  <r>
    <s v="3696-DFHHB"/>
    <x v="0"/>
    <x v="0"/>
    <s v="No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5"/>
    <n v="1821.8"/>
    <s v="No"/>
    <n v="0"/>
    <x v="3"/>
  </r>
  <r>
    <s v="0895-DQHEW"/>
    <x v="1"/>
    <x v="0"/>
    <s v="Yes"/>
    <s v="No"/>
    <n v="54"/>
    <s v="Yes"/>
    <s v="Yes"/>
    <x v="1"/>
    <s v="No"/>
    <s v="Yes"/>
    <s v="Yes"/>
    <s v="No"/>
    <s v="Yes"/>
    <s v="Yes"/>
    <x v="0"/>
    <s v="Yes"/>
    <x v="0"/>
    <n v="104.3"/>
    <n v="5278.15"/>
    <s v="Yes"/>
    <n v="1"/>
    <x v="3"/>
  </r>
  <r>
    <s v="4717-GHADL"/>
    <x v="0"/>
    <x v="0"/>
    <s v="No"/>
    <s v="No"/>
    <n v="50"/>
    <s v="Yes"/>
    <s v="Yes"/>
    <x v="0"/>
    <s v="No"/>
    <s v="Yes"/>
    <s v="No"/>
    <s v="Yes"/>
    <s v="Yes"/>
    <s v="Yes"/>
    <x v="2"/>
    <s v="Yes"/>
    <x v="1"/>
    <n v="79.599999999999994"/>
    <n v="4024.2"/>
    <s v="No"/>
    <n v="0"/>
    <x v="3"/>
  </r>
  <r>
    <s v="5501-TVMGM"/>
    <x v="1"/>
    <x v="0"/>
    <s v="No"/>
    <s v="No"/>
    <n v="1"/>
    <s v="Yes"/>
    <s v="No"/>
    <x v="0"/>
    <s v="No"/>
    <s v="No"/>
    <s v="No"/>
    <s v="No"/>
    <s v="No"/>
    <s v="Yes"/>
    <x v="0"/>
    <s v="Yes"/>
    <x v="0"/>
    <n v="55.25"/>
    <n v="55.25"/>
    <s v="No"/>
    <n v="0"/>
    <x v="0"/>
  </r>
  <r>
    <s v="5879-HMFFH"/>
    <x v="0"/>
    <x v="0"/>
    <s v="Yes"/>
    <s v="No"/>
    <n v="72"/>
    <s v="Yes"/>
    <s v="Yes"/>
    <x v="0"/>
    <s v="Yes"/>
    <s v="Yes"/>
    <s v="Yes"/>
    <s v="Yes"/>
    <s v="Yes"/>
    <s v="Yes"/>
    <x v="2"/>
    <s v="No"/>
    <x v="2"/>
    <n v="88.05"/>
    <n v="6520.8"/>
    <s v="No"/>
    <n v="0"/>
    <x v="3"/>
  </r>
  <r>
    <s v="6772-WFQRD"/>
    <x v="1"/>
    <x v="0"/>
    <s v="No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399999999999999"/>
    <n v="854.9"/>
    <s v="No"/>
    <n v="0"/>
    <x v="1"/>
  </r>
  <r>
    <s v="3810-DVDQQ"/>
    <x v="0"/>
    <x v="0"/>
    <s v="Yes"/>
    <s v="Yes"/>
    <n v="72"/>
    <s v="Yes"/>
    <s v="Yes"/>
    <x v="1"/>
    <s v="Yes"/>
    <s v="Yes"/>
    <s v="Yes"/>
    <s v="Yes"/>
    <s v="Yes"/>
    <s v="Yes"/>
    <x v="2"/>
    <s v="Yes"/>
    <x v="2"/>
    <n v="117.6"/>
    <n v="8308.9"/>
    <s v="No"/>
    <n v="0"/>
    <x v="3"/>
  </r>
  <r>
    <s v="6972-SNKKW"/>
    <x v="0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109.2"/>
    <s v="No"/>
    <n v="0"/>
    <x v="0"/>
  </r>
  <r>
    <s v="3694-GLTJM"/>
    <x v="0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649999999999999"/>
    <n v="92.05"/>
    <s v="No"/>
    <n v="0"/>
    <x v="0"/>
  </r>
  <r>
    <s v="8550-XSXUQ"/>
    <x v="1"/>
    <x v="0"/>
    <s v="Yes"/>
    <s v="No"/>
    <n v="48"/>
    <s v="Yes"/>
    <s v="Yes"/>
    <x v="0"/>
    <s v="No"/>
    <s v="Yes"/>
    <s v="Yes"/>
    <s v="No"/>
    <s v="No"/>
    <s v="Yes"/>
    <x v="1"/>
    <s v="Yes"/>
    <x v="3"/>
    <n v="70.55"/>
    <n v="3420.5"/>
    <s v="No"/>
    <n v="0"/>
    <x v="1"/>
  </r>
  <r>
    <s v="8149-RSOUN"/>
    <x v="0"/>
    <x v="0"/>
    <s v="No"/>
    <s v="No"/>
    <n v="1"/>
    <s v="Yes"/>
    <s v="Yes"/>
    <x v="1"/>
    <s v="No"/>
    <s v="No"/>
    <s v="No"/>
    <s v="No"/>
    <s v="Yes"/>
    <s v="Yes"/>
    <x v="0"/>
    <s v="Yes"/>
    <x v="0"/>
    <n v="93.85"/>
    <n v="93.85"/>
    <s v="Yes"/>
    <n v="1"/>
    <x v="0"/>
  </r>
  <r>
    <s v="9055-MOJJJ"/>
    <x v="0"/>
    <x v="0"/>
    <s v="Yes"/>
    <s v="Yes"/>
    <n v="64"/>
    <s v="Yes"/>
    <s v="No"/>
    <x v="0"/>
    <s v="Yes"/>
    <s v="No"/>
    <s v="No"/>
    <s v="Yes"/>
    <s v="Yes"/>
    <s v="No"/>
    <x v="1"/>
    <s v="No"/>
    <x v="1"/>
    <n v="65.8"/>
    <n v="4068"/>
    <s v="No"/>
    <n v="0"/>
    <x v="3"/>
  </r>
  <r>
    <s v="4359-INNWN"/>
    <x v="0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05"/>
    <n v="337.9"/>
    <s v="No"/>
    <n v="0"/>
    <x v="2"/>
  </r>
  <r>
    <s v="0585-EGDDA"/>
    <x v="1"/>
    <x v="0"/>
    <s v="Yes"/>
    <s v="No"/>
    <n v="40"/>
    <s v="Yes"/>
    <s v="No"/>
    <x v="1"/>
    <s v="No"/>
    <s v="Yes"/>
    <s v="Yes"/>
    <s v="No"/>
    <s v="No"/>
    <s v="No"/>
    <x v="0"/>
    <s v="Yes"/>
    <x v="0"/>
    <n v="80"/>
    <n v="3168.75"/>
    <s v="No"/>
    <n v="0"/>
    <x v="1"/>
  </r>
  <r>
    <s v="4032-RMHCI"/>
    <x v="0"/>
    <x v="0"/>
    <s v="Yes"/>
    <s v="Yes"/>
    <n v="41"/>
    <s v="No"/>
    <s v="No phone service"/>
    <x v="0"/>
    <s v="Yes"/>
    <s v="No"/>
    <s v="Yes"/>
    <s v="No"/>
    <s v="No"/>
    <s v="No"/>
    <x v="1"/>
    <s v="No"/>
    <x v="3"/>
    <n v="35.4"/>
    <n v="1412.4"/>
    <s v="No"/>
    <n v="0"/>
    <x v="1"/>
  </r>
  <r>
    <s v="0549-CYCQN"/>
    <x v="1"/>
    <x v="1"/>
    <s v="No"/>
    <s v="No"/>
    <n v="51"/>
    <s v="Yes"/>
    <s v="Yes"/>
    <x v="1"/>
    <s v="No"/>
    <s v="Yes"/>
    <s v="No"/>
    <s v="No"/>
    <s v="No"/>
    <s v="No"/>
    <x v="1"/>
    <s v="Yes"/>
    <x v="2"/>
    <n v="79.599999999999994"/>
    <n v="3974.7"/>
    <s v="No"/>
    <n v="0"/>
    <x v="3"/>
  </r>
  <r>
    <s v="3481-JHUZH"/>
    <x v="1"/>
    <x v="0"/>
    <s v="Yes"/>
    <s v="No"/>
    <n v="41"/>
    <s v="Yes"/>
    <s v="Yes"/>
    <x v="1"/>
    <s v="No"/>
    <s v="Yes"/>
    <s v="No"/>
    <s v="No"/>
    <s v="No"/>
    <s v="No"/>
    <x v="0"/>
    <s v="Yes"/>
    <x v="0"/>
    <n v="80.25"/>
    <n v="3439"/>
    <s v="No"/>
    <n v="0"/>
    <x v="1"/>
  </r>
  <r>
    <s v="7250-EQKIY"/>
    <x v="0"/>
    <x v="0"/>
    <s v="Yes"/>
    <s v="Yes"/>
    <n v="1"/>
    <s v="Yes"/>
    <s v="No"/>
    <x v="0"/>
    <s v="No"/>
    <s v="No"/>
    <s v="Yes"/>
    <s v="No"/>
    <s v="No"/>
    <s v="No"/>
    <x v="0"/>
    <s v="No"/>
    <x v="1"/>
    <n v="50.45"/>
    <n v="50.45"/>
    <s v="Yes"/>
    <n v="1"/>
    <x v="0"/>
  </r>
  <r>
    <s v="3594-IVHJZ"/>
    <x v="0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42.45"/>
    <s v="No"/>
    <n v="0"/>
    <x v="0"/>
  </r>
  <r>
    <s v="6869-FGJJC"/>
    <x v="1"/>
    <x v="0"/>
    <s v="No"/>
    <s v="No"/>
    <n v="68"/>
    <s v="Yes"/>
    <s v="No"/>
    <x v="1"/>
    <s v="No"/>
    <s v="Yes"/>
    <s v="Yes"/>
    <s v="No"/>
    <s v="No"/>
    <s v="No"/>
    <x v="1"/>
    <s v="No"/>
    <x v="3"/>
    <n v="79.599999999999994"/>
    <n v="5461.45"/>
    <s v="No"/>
    <n v="0"/>
    <x v="3"/>
  </r>
  <r>
    <s v="3896-ZVNET"/>
    <x v="0"/>
    <x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7"/>
    <n v="571.75"/>
    <s v="No"/>
    <n v="0"/>
    <x v="2"/>
  </r>
  <r>
    <s v="8205-VSLRB"/>
    <x v="1"/>
    <x v="0"/>
    <s v="Yes"/>
    <s v="No"/>
    <n v="70"/>
    <s v="Yes"/>
    <s v="Yes"/>
    <x v="0"/>
    <s v="Yes"/>
    <s v="No"/>
    <s v="Yes"/>
    <s v="Yes"/>
    <s v="No"/>
    <s v="Yes"/>
    <x v="2"/>
    <s v="No"/>
    <x v="3"/>
    <n v="77.3"/>
    <n v="5498.2"/>
    <s v="No"/>
    <n v="0"/>
    <x v="3"/>
  </r>
  <r>
    <s v="5960-MVTUK"/>
    <x v="1"/>
    <x v="0"/>
    <s v="No"/>
    <s v="No"/>
    <n v="3"/>
    <s v="No"/>
    <s v="No phone service"/>
    <x v="0"/>
    <s v="No"/>
    <s v="No"/>
    <s v="No"/>
    <s v="Yes"/>
    <s v="No"/>
    <s v="No"/>
    <x v="0"/>
    <s v="Yes"/>
    <x v="0"/>
    <n v="29.75"/>
    <n v="96.85"/>
    <s v="No"/>
    <n v="0"/>
    <x v="0"/>
  </r>
  <r>
    <s v="6817-WTYHE"/>
    <x v="1"/>
    <x v="0"/>
    <s v="No"/>
    <s v="No"/>
    <n v="2"/>
    <s v="Yes"/>
    <s v="No"/>
    <x v="0"/>
    <s v="No"/>
    <s v="No"/>
    <s v="No"/>
    <s v="No"/>
    <s v="No"/>
    <s v="No"/>
    <x v="0"/>
    <s v="No"/>
    <x v="2"/>
    <n v="44.9"/>
    <n v="111.05"/>
    <s v="No"/>
    <n v="0"/>
    <x v="0"/>
  </r>
  <r>
    <s v="3082-VQXNH"/>
    <x v="1"/>
    <x v="0"/>
    <s v="Yes"/>
    <s v="No"/>
    <n v="3"/>
    <s v="No"/>
    <s v="No phone service"/>
    <x v="0"/>
    <s v="No"/>
    <s v="Yes"/>
    <s v="No"/>
    <s v="No"/>
    <s v="No"/>
    <s v="No"/>
    <x v="0"/>
    <s v="No"/>
    <x v="3"/>
    <n v="29.8"/>
    <n v="94.4"/>
    <s v="No"/>
    <n v="0"/>
    <x v="0"/>
  </r>
  <r>
    <s v="4013-UBXWQ"/>
    <x v="0"/>
    <x v="0"/>
    <s v="No"/>
    <s v="No"/>
    <n v="7"/>
    <s v="Yes"/>
    <s v="Yes"/>
    <x v="0"/>
    <s v="No"/>
    <s v="No"/>
    <s v="No"/>
    <s v="Yes"/>
    <s v="Yes"/>
    <s v="Yes"/>
    <x v="0"/>
    <s v="Yes"/>
    <x v="0"/>
    <n v="74.650000000000006"/>
    <n v="521.1"/>
    <s v="Yes"/>
    <n v="1"/>
    <x v="0"/>
  </r>
  <r>
    <s v="4931-TRZWN"/>
    <x v="0"/>
    <x v="0"/>
    <s v="No"/>
    <s v="No"/>
    <n v="13"/>
    <s v="Yes"/>
    <s v="No"/>
    <x v="0"/>
    <s v="Yes"/>
    <s v="No"/>
    <s v="No"/>
    <s v="No"/>
    <s v="Yes"/>
    <s v="Yes"/>
    <x v="0"/>
    <s v="Yes"/>
    <x v="0"/>
    <n v="71.95"/>
    <n v="923.85"/>
    <s v="No"/>
    <n v="0"/>
    <x v="2"/>
  </r>
  <r>
    <s v="0750-EKNGL"/>
    <x v="1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141.1"/>
    <s v="No"/>
    <n v="0"/>
    <x v="0"/>
  </r>
  <r>
    <s v="7669-LCRSD"/>
    <x v="1"/>
    <x v="0"/>
    <s v="Yes"/>
    <s v="Yes"/>
    <n v="12"/>
    <s v="Yes"/>
    <s v="No"/>
    <x v="0"/>
    <s v="No"/>
    <s v="No"/>
    <s v="No"/>
    <s v="No"/>
    <s v="Yes"/>
    <s v="No"/>
    <x v="0"/>
    <s v="Yes"/>
    <x v="1"/>
    <n v="56.3"/>
    <n v="628.65"/>
    <s v="No"/>
    <n v="0"/>
    <x v="0"/>
  </r>
  <r>
    <s v="3567-PQTSO"/>
    <x v="1"/>
    <x v="0"/>
    <s v="Yes"/>
    <s v="Yes"/>
    <n v="53"/>
    <s v="Yes"/>
    <s v="Yes"/>
    <x v="1"/>
    <s v="No"/>
    <s v="Yes"/>
    <s v="Yes"/>
    <s v="No"/>
    <s v="Yes"/>
    <s v="Yes"/>
    <x v="1"/>
    <s v="Yes"/>
    <x v="0"/>
    <n v="105.25"/>
    <n v="5576.3"/>
    <s v="No"/>
    <n v="0"/>
    <x v="3"/>
  </r>
  <r>
    <s v="5519-NPHVG"/>
    <x v="0"/>
    <x v="0"/>
    <s v="No"/>
    <s v="No"/>
    <n v="12"/>
    <s v="Yes"/>
    <s v="Yes"/>
    <x v="1"/>
    <s v="No"/>
    <s v="No"/>
    <s v="No"/>
    <s v="No"/>
    <s v="Yes"/>
    <s v="Yes"/>
    <x v="0"/>
    <s v="Yes"/>
    <x v="0"/>
    <n v="94.2"/>
    <n v="1046.0999999999999"/>
    <s v="Yes"/>
    <n v="1"/>
    <x v="0"/>
  </r>
  <r>
    <s v="8043-PNYSD"/>
    <x v="1"/>
    <x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5.5999999999999"/>
    <s v="No"/>
    <n v="0"/>
    <x v="3"/>
  </r>
  <r>
    <s v="9938-EKRGF"/>
    <x v="0"/>
    <x v="0"/>
    <s v="No"/>
    <s v="No"/>
    <n v="15"/>
    <s v="Yes"/>
    <s v="No"/>
    <x v="0"/>
    <s v="Yes"/>
    <s v="Yes"/>
    <s v="Yes"/>
    <s v="Yes"/>
    <s v="Yes"/>
    <s v="Yes"/>
    <x v="0"/>
    <s v="No"/>
    <x v="1"/>
    <n v="84.45"/>
    <n v="1287.8499999999999"/>
    <s v="No"/>
    <n v="0"/>
    <x v="2"/>
  </r>
  <r>
    <s v="2703-AMTUL"/>
    <x v="1"/>
    <x v="0"/>
    <s v="Yes"/>
    <s v="Yes"/>
    <n v="36"/>
    <s v="Yes"/>
    <s v="No"/>
    <x v="0"/>
    <s v="Yes"/>
    <s v="Yes"/>
    <s v="No"/>
    <s v="No"/>
    <s v="No"/>
    <s v="No"/>
    <x v="1"/>
    <s v="No"/>
    <x v="1"/>
    <n v="53.65"/>
    <n v="1939.35"/>
    <s v="No"/>
    <n v="0"/>
    <x v="1"/>
  </r>
  <r>
    <s v="0928-JMXNP"/>
    <x v="1"/>
    <x v="1"/>
    <s v="Yes"/>
    <s v="No"/>
    <n v="4"/>
    <s v="No"/>
    <s v="No phone service"/>
    <x v="0"/>
    <s v="No"/>
    <s v="No"/>
    <s v="Yes"/>
    <s v="No"/>
    <s v="No"/>
    <s v="No"/>
    <x v="0"/>
    <s v="Yes"/>
    <x v="0"/>
    <n v="29.9"/>
    <n v="118.25"/>
    <s v="No"/>
    <n v="0"/>
    <x v="0"/>
  </r>
  <r>
    <s v="8173-RXAYP"/>
    <x v="0"/>
    <x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452.55"/>
    <s v="No"/>
    <n v="0"/>
    <x v="2"/>
  </r>
  <r>
    <s v="4825-XJGDM"/>
    <x v="0"/>
    <x v="0"/>
    <s v="No"/>
    <s v="No"/>
    <n v="61"/>
    <s v="No"/>
    <s v="No phone service"/>
    <x v="0"/>
    <s v="Yes"/>
    <s v="Yes"/>
    <s v="Yes"/>
    <s v="Yes"/>
    <s v="No"/>
    <s v="No"/>
    <x v="1"/>
    <s v="No"/>
    <x v="3"/>
    <n v="43.7"/>
    <n v="2696.55"/>
    <s v="No"/>
    <n v="0"/>
    <x v="3"/>
  </r>
  <r>
    <s v="5402-HTOTQ"/>
    <x v="1"/>
    <x v="0"/>
    <s v="No"/>
    <s v="No"/>
    <n v="16"/>
    <s v="Yes"/>
    <s v="Yes"/>
    <x v="0"/>
    <s v="No"/>
    <s v="Yes"/>
    <s v="No"/>
    <s v="No"/>
    <s v="No"/>
    <s v="No"/>
    <x v="0"/>
    <s v="No"/>
    <x v="0"/>
    <n v="55.3"/>
    <n v="875.35"/>
    <s v="No"/>
    <n v="0"/>
    <x v="2"/>
  </r>
  <r>
    <s v="6734-JDTTV"/>
    <x v="1"/>
    <x v="0"/>
    <s v="Yes"/>
    <s v="Yes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50000000000001"/>
    <n v="1267.05"/>
    <s v="No"/>
    <n v="0"/>
    <x v="3"/>
  </r>
  <r>
    <s v="7850-THJMU"/>
    <x v="0"/>
    <x v="0"/>
    <s v="Yes"/>
    <s v="Yes"/>
    <n v="2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494.9"/>
    <s v="No"/>
    <n v="0"/>
    <x v="1"/>
  </r>
  <r>
    <s v="3890-RTCMS"/>
    <x v="1"/>
    <x v="0"/>
    <s v="No"/>
    <s v="No"/>
    <n v="16"/>
    <s v="Yes"/>
    <s v="No"/>
    <x v="0"/>
    <s v="No"/>
    <s v="No"/>
    <s v="No"/>
    <s v="Yes"/>
    <s v="No"/>
    <s v="No"/>
    <x v="0"/>
    <s v="Yes"/>
    <x v="1"/>
    <n v="49.45"/>
    <n v="799"/>
    <s v="No"/>
    <n v="0"/>
    <x v="2"/>
  </r>
  <r>
    <s v="8849-GYOKR"/>
    <x v="0"/>
    <x v="0"/>
    <s v="Yes"/>
    <s v="No"/>
    <n v="54"/>
    <s v="Yes"/>
    <s v="Yes"/>
    <x v="1"/>
    <s v="Yes"/>
    <s v="Yes"/>
    <s v="No"/>
    <s v="No"/>
    <s v="Yes"/>
    <s v="Yes"/>
    <x v="1"/>
    <s v="No"/>
    <x v="2"/>
    <n v="106.55"/>
    <n v="5763.3"/>
    <s v="Yes"/>
    <n v="1"/>
    <x v="3"/>
  </r>
  <r>
    <s v="3148-BLQJT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0.100000000000001"/>
    <s v="Yes"/>
    <n v="1"/>
    <x v="0"/>
  </r>
  <r>
    <s v="3717-FDJFU"/>
    <x v="1"/>
    <x v="0"/>
    <s v="No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106.9"/>
    <s v="No"/>
    <n v="0"/>
    <x v="0"/>
  </r>
  <r>
    <s v="3665-JATSN"/>
    <x v="0"/>
    <x v="0"/>
    <s v="No"/>
    <s v="No"/>
    <n v="19"/>
    <s v="No"/>
    <s v="No phone service"/>
    <x v="0"/>
    <s v="No"/>
    <s v="Yes"/>
    <s v="No"/>
    <s v="No"/>
    <s v="No"/>
    <s v="Yes"/>
    <x v="0"/>
    <s v="Yes"/>
    <x v="0"/>
    <n v="39.700000000000003"/>
    <n v="710.05"/>
    <s v="No"/>
    <n v="0"/>
    <x v="2"/>
  </r>
  <r>
    <s v="7966-YOTQW"/>
    <x v="1"/>
    <x v="0"/>
    <s v="No"/>
    <s v="No"/>
    <n v="10"/>
    <s v="Yes"/>
    <s v="Yes"/>
    <x v="0"/>
    <s v="Yes"/>
    <s v="No"/>
    <s v="No"/>
    <s v="No"/>
    <s v="No"/>
    <s v="No"/>
    <x v="0"/>
    <s v="Yes"/>
    <x v="3"/>
    <n v="54.5"/>
    <n v="568.20000000000005"/>
    <s v="No"/>
    <n v="0"/>
    <x v="0"/>
  </r>
  <r>
    <s v="0461-CVKMU"/>
    <x v="0"/>
    <x v="0"/>
    <s v="Yes"/>
    <s v="Yes"/>
    <n v="23"/>
    <s v="Yes"/>
    <s v="No"/>
    <x v="1"/>
    <s v="No"/>
    <s v="Yes"/>
    <s v="Yes"/>
    <s v="Yes"/>
    <s v="No"/>
    <s v="No"/>
    <x v="0"/>
    <s v="No"/>
    <x v="0"/>
    <n v="83.8"/>
    <n v="1900.25"/>
    <s v="Yes"/>
    <n v="1"/>
    <x v="2"/>
  </r>
  <r>
    <s v="8806-EAGWC"/>
    <x v="1"/>
    <x v="0"/>
    <s v="No"/>
    <s v="No"/>
    <n v="3"/>
    <s v="Yes"/>
    <s v="No"/>
    <x v="0"/>
    <s v="No"/>
    <s v="No"/>
    <s v="No"/>
    <s v="No"/>
    <s v="Yes"/>
    <s v="No"/>
    <x v="0"/>
    <s v="No"/>
    <x v="1"/>
    <n v="55.15"/>
    <n v="159.15"/>
    <s v="Yes"/>
    <n v="1"/>
    <x v="0"/>
  </r>
  <r>
    <s v="8853-TZDGH"/>
    <x v="0"/>
    <x v="0"/>
    <s v="No"/>
    <s v="No"/>
    <n v="72"/>
    <s v="Yes"/>
    <s v="Yes"/>
    <x v="1"/>
    <s v="No"/>
    <s v="Yes"/>
    <s v="Yes"/>
    <s v="Yes"/>
    <s v="Yes"/>
    <s v="Yes"/>
    <x v="2"/>
    <s v="Yes"/>
    <x v="2"/>
    <n v="111.6"/>
    <n v="8012.75"/>
    <s v="No"/>
    <n v="0"/>
    <x v="3"/>
  </r>
  <r>
    <s v="7779-LGOVN"/>
    <x v="1"/>
    <x v="1"/>
    <s v="Yes"/>
    <s v="No"/>
    <n v="10"/>
    <s v="Yes"/>
    <s v="Yes"/>
    <x v="1"/>
    <s v="No"/>
    <s v="No"/>
    <s v="No"/>
    <s v="No"/>
    <s v="No"/>
    <s v="Yes"/>
    <x v="0"/>
    <s v="Yes"/>
    <x v="0"/>
    <n v="86.65"/>
    <n v="856.65"/>
    <s v="Yes"/>
    <n v="1"/>
    <x v="0"/>
  </r>
  <r>
    <s v="4324-BZCKL"/>
    <x v="0"/>
    <x v="0"/>
    <s v="Yes"/>
    <s v="Yes"/>
    <n v="10"/>
    <s v="Yes"/>
    <s v="No"/>
    <x v="0"/>
    <s v="No"/>
    <s v="Yes"/>
    <s v="Yes"/>
    <s v="No"/>
    <s v="No"/>
    <s v="No"/>
    <x v="0"/>
    <s v="Yes"/>
    <x v="1"/>
    <n v="55.55"/>
    <n v="551.29999999999995"/>
    <s v="No"/>
    <n v="0"/>
    <x v="0"/>
  </r>
  <r>
    <s v="6924-TDGMT"/>
    <x v="1"/>
    <x v="0"/>
    <s v="Yes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55"/>
    <n v="184.95"/>
    <s v="No"/>
    <n v="0"/>
    <x v="0"/>
  </r>
  <r>
    <s v="9710-ZUSHQ"/>
    <x v="0"/>
    <x v="1"/>
    <s v="No"/>
    <s v="No"/>
    <n v="37"/>
    <s v="Yes"/>
    <s v="Yes"/>
    <x v="1"/>
    <s v="Yes"/>
    <s v="Yes"/>
    <s v="No"/>
    <s v="No"/>
    <s v="Yes"/>
    <s v="Yes"/>
    <x v="0"/>
    <s v="Yes"/>
    <x v="2"/>
    <n v="106.75"/>
    <n v="4056.75"/>
    <s v="Yes"/>
    <n v="1"/>
    <x v="1"/>
  </r>
  <r>
    <s v="1536-YHDOE"/>
    <x v="1"/>
    <x v="0"/>
    <s v="Yes"/>
    <s v="Yes"/>
    <n v="17"/>
    <s v="Yes"/>
    <s v="Yes"/>
    <x v="0"/>
    <s v="Yes"/>
    <s v="No"/>
    <s v="No"/>
    <s v="Yes"/>
    <s v="No"/>
    <s v="No"/>
    <x v="1"/>
    <s v="Yes"/>
    <x v="1"/>
    <n v="62.1"/>
    <n v="1096.6500000000001"/>
    <s v="No"/>
    <n v="0"/>
    <x v="2"/>
  </r>
  <r>
    <s v="8123-QBNAZ"/>
    <x v="0"/>
    <x v="0"/>
    <s v="Yes"/>
    <s v="Yes"/>
    <n v="36"/>
    <s v="Yes"/>
    <s v="Yes"/>
    <x v="1"/>
    <s v="Yes"/>
    <s v="No"/>
    <s v="Yes"/>
    <s v="No"/>
    <s v="Yes"/>
    <s v="Yes"/>
    <x v="0"/>
    <s v="Yes"/>
    <x v="3"/>
    <n v="104.5"/>
    <n v="3684.95"/>
    <s v="No"/>
    <n v="0"/>
    <x v="1"/>
  </r>
  <r>
    <s v="3629-ZNKXA"/>
    <x v="1"/>
    <x v="1"/>
    <s v="No"/>
    <s v="No"/>
    <n v="17"/>
    <s v="Yes"/>
    <s v="No"/>
    <x v="1"/>
    <s v="No"/>
    <s v="Yes"/>
    <s v="Yes"/>
    <s v="No"/>
    <s v="Yes"/>
    <s v="Yes"/>
    <x v="0"/>
    <s v="Yes"/>
    <x v="0"/>
    <n v="101.8"/>
    <n v="1752.45"/>
    <s v="No"/>
    <n v="0"/>
    <x v="2"/>
  </r>
  <r>
    <s v="4827-LTQRJ"/>
    <x v="0"/>
    <x v="1"/>
    <s v="Yes"/>
    <s v="Yes"/>
    <n v="66"/>
    <s v="Yes"/>
    <s v="Yes"/>
    <x v="1"/>
    <s v="Yes"/>
    <s v="Yes"/>
    <s v="No"/>
    <s v="Yes"/>
    <s v="Yes"/>
    <s v="Yes"/>
    <x v="1"/>
    <s v="Yes"/>
    <x v="3"/>
    <n v="110.6"/>
    <n v="7210.85"/>
    <s v="No"/>
    <n v="0"/>
    <x v="3"/>
  </r>
  <r>
    <s v="7711-YIJWC"/>
    <x v="1"/>
    <x v="0"/>
    <s v="Yes"/>
    <s v="Yes"/>
    <n v="61"/>
    <s v="Yes"/>
    <s v="No"/>
    <x v="0"/>
    <s v="Yes"/>
    <s v="Yes"/>
    <s v="Yes"/>
    <s v="Yes"/>
    <s v="Yes"/>
    <s v="Yes"/>
    <x v="1"/>
    <s v="No"/>
    <x v="2"/>
    <n v="84.9"/>
    <n v="5264.5"/>
    <s v="No"/>
    <n v="0"/>
    <x v="3"/>
  </r>
  <r>
    <s v="5482-VXSXJ"/>
    <x v="1"/>
    <x v="0"/>
    <s v="No"/>
    <s v="No"/>
    <n v="22"/>
    <s v="Yes"/>
    <s v="No"/>
    <x v="1"/>
    <s v="No"/>
    <s v="Yes"/>
    <s v="No"/>
    <s v="No"/>
    <s v="Yes"/>
    <s v="Yes"/>
    <x v="0"/>
    <s v="Yes"/>
    <x v="1"/>
    <n v="93.2"/>
    <n v="2157.3000000000002"/>
    <s v="No"/>
    <n v="0"/>
    <x v="2"/>
  </r>
  <r>
    <s v="7365-BVCJH"/>
    <x v="1"/>
    <x v="0"/>
    <s v="No"/>
    <s v="No"/>
    <n v="1"/>
    <s v="No"/>
    <s v="No phone service"/>
    <x v="0"/>
    <s v="No"/>
    <s v="No"/>
    <s v="No"/>
    <s v="No"/>
    <s v="No"/>
    <s v="No"/>
    <x v="0"/>
    <s v="Yes"/>
    <x v="0"/>
    <n v="24.4"/>
    <n v="24.4"/>
    <s v="No"/>
    <n v="0"/>
    <x v="0"/>
  </r>
  <r>
    <s v="9620-ENEJV"/>
    <x v="0"/>
    <x v="0"/>
    <s v="No"/>
    <s v="No"/>
    <n v="6"/>
    <s v="Yes"/>
    <s v="No"/>
    <x v="1"/>
    <s v="No"/>
    <s v="No"/>
    <s v="No"/>
    <s v="No"/>
    <s v="No"/>
    <s v="No"/>
    <x v="0"/>
    <s v="No"/>
    <x v="3"/>
    <n v="70.55"/>
    <n v="433.95"/>
    <s v="No"/>
    <n v="0"/>
    <x v="0"/>
  </r>
  <r>
    <s v="4183-WCSEP"/>
    <x v="1"/>
    <x v="0"/>
    <s v="No"/>
    <s v="No"/>
    <n v="31"/>
    <s v="Yes"/>
    <s v="No"/>
    <x v="1"/>
    <s v="No"/>
    <s v="Yes"/>
    <s v="No"/>
    <s v="Yes"/>
    <s v="No"/>
    <s v="No"/>
    <x v="0"/>
    <s v="Yes"/>
    <x v="0"/>
    <n v="78.45"/>
    <n v="2435.15"/>
    <s v="Yes"/>
    <n v="1"/>
    <x v="1"/>
  </r>
  <r>
    <s v="2378-YIZKA"/>
    <x v="0"/>
    <x v="0"/>
    <s v="Yes"/>
    <s v="Yes"/>
    <n v="68"/>
    <s v="Yes"/>
    <s v="No"/>
    <x v="0"/>
    <s v="Yes"/>
    <s v="Yes"/>
    <s v="Yes"/>
    <s v="Yes"/>
    <s v="Yes"/>
    <s v="Yes"/>
    <x v="2"/>
    <s v="Yes"/>
    <x v="3"/>
    <n v="85"/>
    <n v="5607.75"/>
    <s v="No"/>
    <n v="0"/>
    <x v="3"/>
  </r>
  <r>
    <s v="5498-TXHLF"/>
    <x v="0"/>
    <x v="0"/>
    <s v="Yes"/>
    <s v="Yes"/>
    <n v="34"/>
    <s v="Yes"/>
    <s v="Yes"/>
    <x v="1"/>
    <s v="No"/>
    <s v="No"/>
    <s v="Yes"/>
    <s v="No"/>
    <s v="Yes"/>
    <s v="No"/>
    <x v="0"/>
    <s v="No"/>
    <x v="0"/>
    <n v="87.45"/>
    <n v="2874.15"/>
    <s v="Yes"/>
    <n v="1"/>
    <x v="1"/>
  </r>
  <r>
    <s v="0689-DSXGL"/>
    <x v="0"/>
    <x v="0"/>
    <s v="Yes"/>
    <s v="Yes"/>
    <n v="52"/>
    <s v="Yes"/>
    <s v="No"/>
    <x v="1"/>
    <s v="No"/>
    <s v="Yes"/>
    <s v="Yes"/>
    <s v="Yes"/>
    <s v="No"/>
    <s v="No"/>
    <x v="0"/>
    <s v="No"/>
    <x v="2"/>
    <n v="85.8"/>
    <n v="4433.3"/>
    <s v="No"/>
    <n v="0"/>
    <x v="3"/>
  </r>
  <r>
    <s v="6818-DJXAA"/>
    <x v="0"/>
    <x v="0"/>
    <s v="No"/>
    <s v="Yes"/>
    <n v="10"/>
    <s v="Yes"/>
    <s v="No"/>
    <x v="1"/>
    <s v="No"/>
    <s v="No"/>
    <s v="Yes"/>
    <s v="Yes"/>
    <s v="Yes"/>
    <s v="No"/>
    <x v="0"/>
    <s v="Yes"/>
    <x v="0"/>
    <n v="91.1"/>
    <n v="964.35"/>
    <s v="No"/>
    <n v="0"/>
    <x v="0"/>
  </r>
  <r>
    <s v="9722-UJOJR"/>
    <x v="1"/>
    <x v="0"/>
    <s v="Yes"/>
    <s v="Yes"/>
    <n v="29"/>
    <s v="Yes"/>
    <s v="No"/>
    <x v="1"/>
    <s v="No"/>
    <s v="No"/>
    <s v="No"/>
    <s v="No"/>
    <s v="No"/>
    <s v="No"/>
    <x v="0"/>
    <s v="Yes"/>
    <x v="0"/>
    <n v="70.75"/>
    <n v="1974.8"/>
    <s v="Yes"/>
    <n v="1"/>
    <x v="1"/>
  </r>
  <r>
    <s v="0464-WJTKO"/>
    <x v="0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460.85"/>
    <s v="No"/>
    <n v="0"/>
    <x v="3"/>
  </r>
  <r>
    <s v="8902-ZEOVF"/>
    <x v="1"/>
    <x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951.55"/>
    <s v="No"/>
    <n v="0"/>
    <x v="1"/>
  </r>
  <r>
    <s v="6778-EICRF"/>
    <x v="1"/>
    <x v="0"/>
    <s v="Yes"/>
    <s v="Yes"/>
    <n v="24"/>
    <s v="Yes"/>
    <s v="Yes"/>
    <x v="0"/>
    <s v="Yes"/>
    <s v="No"/>
    <s v="No"/>
    <s v="No"/>
    <s v="Yes"/>
    <s v="Yes"/>
    <x v="1"/>
    <s v="No"/>
    <x v="1"/>
    <n v="74.8"/>
    <n v="1821.2"/>
    <s v="No"/>
    <n v="0"/>
    <x v="2"/>
  </r>
  <r>
    <s v="2662-NNTDK"/>
    <x v="1"/>
    <x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8"/>
    <n v="1600.95"/>
    <s v="No"/>
    <n v="0"/>
    <x v="3"/>
  </r>
  <r>
    <s v="4132-KALRO"/>
    <x v="0"/>
    <x v="0"/>
    <s v="No"/>
    <s v="No"/>
    <n v="4"/>
    <s v="Yes"/>
    <s v="Yes"/>
    <x v="1"/>
    <s v="No"/>
    <s v="No"/>
    <s v="No"/>
    <s v="Yes"/>
    <s v="Yes"/>
    <s v="Yes"/>
    <x v="0"/>
    <s v="Yes"/>
    <x v="1"/>
    <n v="100.85"/>
    <n v="399.25"/>
    <s v="No"/>
    <n v="0"/>
    <x v="0"/>
  </r>
  <r>
    <s v="3902-FOIGH"/>
    <x v="1"/>
    <x v="1"/>
    <s v="Yes"/>
    <s v="No"/>
    <n v="12"/>
    <s v="Yes"/>
    <s v="Yes"/>
    <x v="1"/>
    <s v="No"/>
    <s v="Yes"/>
    <s v="No"/>
    <s v="No"/>
    <s v="Yes"/>
    <s v="Yes"/>
    <x v="0"/>
    <s v="Yes"/>
    <x v="0"/>
    <n v="101.35"/>
    <n v="1218.55"/>
    <s v="Yes"/>
    <n v="1"/>
    <x v="0"/>
  </r>
  <r>
    <s v="6772-KSATR"/>
    <x v="1"/>
    <x v="0"/>
    <s v="No"/>
    <s v="No"/>
    <n v="1"/>
    <s v="Yes"/>
    <s v="Yes"/>
    <x v="1"/>
    <s v="Yes"/>
    <s v="No"/>
    <s v="No"/>
    <s v="No"/>
    <s v="No"/>
    <s v="No"/>
    <x v="0"/>
    <s v="Yes"/>
    <x v="0"/>
    <n v="81.7"/>
    <n v="81.7"/>
    <s v="Yes"/>
    <n v="1"/>
    <x v="0"/>
  </r>
  <r>
    <s v="7112-OPOTK"/>
    <x v="1"/>
    <x v="0"/>
    <s v="No"/>
    <s v="No"/>
    <n v="33"/>
    <s v="Yes"/>
    <s v="No"/>
    <x v="1"/>
    <s v="No"/>
    <s v="No"/>
    <s v="No"/>
    <s v="No"/>
    <s v="No"/>
    <s v="No"/>
    <x v="0"/>
    <s v="No"/>
    <x v="0"/>
    <n v="68.25"/>
    <n v="2171.15"/>
    <s v="Yes"/>
    <n v="1"/>
    <x v="1"/>
  </r>
  <r>
    <s v="2874-YXVVA"/>
    <x v="0"/>
    <x v="0"/>
    <s v="No"/>
    <s v="No"/>
    <n v="34"/>
    <s v="Yes"/>
    <s v="No"/>
    <x v="1"/>
    <s v="No"/>
    <s v="Yes"/>
    <s v="Yes"/>
    <s v="Yes"/>
    <s v="Yes"/>
    <s v="Yes"/>
    <x v="0"/>
    <s v="Yes"/>
    <x v="0"/>
    <n v="105.1"/>
    <n v="3634.8"/>
    <s v="No"/>
    <n v="0"/>
    <x v="1"/>
  </r>
  <r>
    <s v="1245-HARPS"/>
    <x v="0"/>
    <x v="0"/>
    <s v="Yes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92.39999999999998"/>
    <s v="No"/>
    <n v="0"/>
    <x v="2"/>
  </r>
  <r>
    <s v="4210-QFJMF"/>
    <x v="0"/>
    <x v="0"/>
    <s v="No"/>
    <s v="No"/>
    <n v="4"/>
    <s v="Yes"/>
    <s v="No"/>
    <x v="1"/>
    <s v="No"/>
    <s v="No"/>
    <s v="No"/>
    <s v="No"/>
    <s v="No"/>
    <s v="Yes"/>
    <x v="0"/>
    <s v="Yes"/>
    <x v="0"/>
    <n v="79.150000000000006"/>
    <n v="317.25"/>
    <s v="Yes"/>
    <n v="1"/>
    <x v="0"/>
  </r>
  <r>
    <s v="4323-ELYYB"/>
    <x v="1"/>
    <x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218.55"/>
    <s v="No"/>
    <n v="0"/>
    <x v="2"/>
  </r>
  <r>
    <s v="4293-ETKAP"/>
    <x v="0"/>
    <x v="0"/>
    <s v="Yes"/>
    <s v="Yes"/>
    <n v="65"/>
    <s v="Yes"/>
    <s v="Yes"/>
    <x v="0"/>
    <s v="No"/>
    <s v="Yes"/>
    <s v="No"/>
    <s v="Yes"/>
    <s v="Yes"/>
    <s v="Yes"/>
    <x v="2"/>
    <s v="Yes"/>
    <x v="2"/>
    <n v="79.400000000000006"/>
    <n v="5071.8999999999996"/>
    <s v="No"/>
    <n v="0"/>
    <x v="3"/>
  </r>
  <r>
    <s v="6064-PUPMC"/>
    <x v="1"/>
    <x v="0"/>
    <s v="Yes"/>
    <s v="Yes"/>
    <n v="23"/>
    <s v="Yes"/>
    <s v="No"/>
    <x v="0"/>
    <s v="Yes"/>
    <s v="No"/>
    <s v="No"/>
    <s v="Yes"/>
    <s v="No"/>
    <s v="No"/>
    <x v="1"/>
    <s v="No"/>
    <x v="3"/>
    <n v="57.2"/>
    <n v="1423.35"/>
    <s v="No"/>
    <n v="0"/>
    <x v="2"/>
  </r>
  <r>
    <s v="6504-VBLFL"/>
    <x v="1"/>
    <x v="0"/>
    <s v="Yes"/>
    <s v="No"/>
    <n v="55"/>
    <s v="Yes"/>
    <s v="No"/>
    <x v="0"/>
    <s v="Yes"/>
    <s v="Yes"/>
    <s v="Yes"/>
    <s v="No"/>
    <s v="No"/>
    <s v="No"/>
    <x v="2"/>
    <s v="No"/>
    <x v="0"/>
    <n v="58.6"/>
    <n v="3068.6"/>
    <s v="No"/>
    <n v="0"/>
    <x v="3"/>
  </r>
  <r>
    <s v="6322-PJJDJ"/>
    <x v="1"/>
    <x v="0"/>
    <s v="Yes"/>
    <s v="No"/>
    <n v="49"/>
    <s v="Yes"/>
    <s v="No"/>
    <x v="1"/>
    <s v="No"/>
    <s v="Yes"/>
    <s v="No"/>
    <s v="No"/>
    <s v="Yes"/>
    <s v="Yes"/>
    <x v="2"/>
    <s v="Yes"/>
    <x v="0"/>
    <n v="94.8"/>
    <n v="4690.6499999999996"/>
    <s v="No"/>
    <n v="0"/>
    <x v="3"/>
  </r>
  <r>
    <s v="0330-BGYZE"/>
    <x v="1"/>
    <x v="0"/>
    <s v="Yes"/>
    <s v="No"/>
    <n v="60"/>
    <s v="Yes"/>
    <s v="Yes"/>
    <x v="1"/>
    <s v="No"/>
    <s v="Yes"/>
    <s v="Yes"/>
    <s v="No"/>
    <s v="Yes"/>
    <s v="Yes"/>
    <x v="1"/>
    <s v="No"/>
    <x v="2"/>
    <n v="102.5"/>
    <n v="6157.6"/>
    <s v="No"/>
    <n v="0"/>
    <x v="3"/>
  </r>
  <r>
    <s v="1085-LDWAM"/>
    <x v="0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1442.65"/>
    <s v="No"/>
    <n v="0"/>
    <x v="3"/>
  </r>
  <r>
    <s v="7586-ZATGZ"/>
    <x v="1"/>
    <x v="0"/>
    <s v="No"/>
    <s v="No"/>
    <n v="40"/>
    <s v="Yes"/>
    <s v="Yes"/>
    <x v="1"/>
    <s v="No"/>
    <s v="No"/>
    <s v="No"/>
    <s v="No"/>
    <s v="Yes"/>
    <s v="No"/>
    <x v="0"/>
    <s v="Yes"/>
    <x v="0"/>
    <n v="84.9"/>
    <n v="3369.05"/>
    <s v="No"/>
    <n v="0"/>
    <x v="1"/>
  </r>
  <r>
    <s v="7197-VOJMM"/>
    <x v="1"/>
    <x v="0"/>
    <s v="Yes"/>
    <s v="No"/>
    <n v="67"/>
    <s v="Yes"/>
    <s v="No"/>
    <x v="0"/>
    <s v="Yes"/>
    <s v="Yes"/>
    <s v="No"/>
    <s v="Yes"/>
    <s v="No"/>
    <s v="Yes"/>
    <x v="2"/>
    <s v="Yes"/>
    <x v="3"/>
    <n v="69.2"/>
    <n v="4671.6499999999996"/>
    <s v="No"/>
    <n v="0"/>
    <x v="3"/>
  </r>
  <r>
    <s v="3318-OSATS"/>
    <x v="1"/>
    <x v="1"/>
    <s v="No"/>
    <s v="No"/>
    <n v="35"/>
    <s v="Yes"/>
    <s v="Yes"/>
    <x v="1"/>
    <s v="No"/>
    <s v="No"/>
    <s v="No"/>
    <s v="No"/>
    <s v="Yes"/>
    <s v="Yes"/>
    <x v="0"/>
    <s v="Yes"/>
    <x v="0"/>
    <n v="95.45"/>
    <n v="3474.05"/>
    <s v="Yes"/>
    <n v="1"/>
    <x v="1"/>
  </r>
  <r>
    <s v="5828-AVIPD"/>
    <x v="1"/>
    <x v="0"/>
    <s v="Yes"/>
    <s v="Yes"/>
    <n v="19"/>
    <s v="Yes"/>
    <s v="Yes"/>
    <x v="1"/>
    <s v="No"/>
    <s v="No"/>
    <s v="No"/>
    <s v="Yes"/>
    <s v="Yes"/>
    <s v="Yes"/>
    <x v="1"/>
    <s v="Yes"/>
    <x v="0"/>
    <n v="100.95"/>
    <n v="1875.55"/>
    <s v="Yes"/>
    <n v="1"/>
    <x v="2"/>
  </r>
  <r>
    <s v="1843-TLSGD"/>
    <x v="0"/>
    <x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5"/>
    <n v="272.35000000000002"/>
    <s v="No"/>
    <n v="0"/>
    <x v="2"/>
  </r>
  <r>
    <s v="9626-VFRGG"/>
    <x v="0"/>
    <x v="0"/>
    <s v="No"/>
    <s v="Yes"/>
    <n v="41"/>
    <s v="Yes"/>
    <s v="Yes"/>
    <x v="1"/>
    <s v="No"/>
    <s v="Yes"/>
    <s v="No"/>
    <s v="No"/>
    <s v="Yes"/>
    <s v="No"/>
    <x v="0"/>
    <s v="Yes"/>
    <x v="2"/>
    <n v="88.5"/>
    <n v="3645.05"/>
    <s v="No"/>
    <n v="0"/>
    <x v="1"/>
  </r>
  <r>
    <s v="7075-BNDVQ"/>
    <x v="0"/>
    <x v="0"/>
    <s v="No"/>
    <s v="No"/>
    <n v="4"/>
    <s v="No"/>
    <s v="No phone service"/>
    <x v="0"/>
    <s v="Yes"/>
    <s v="No"/>
    <s v="Yes"/>
    <s v="No"/>
    <s v="No"/>
    <s v="No"/>
    <x v="0"/>
    <s v="No"/>
    <x v="1"/>
    <n v="35"/>
    <n v="135.75"/>
    <s v="No"/>
    <n v="0"/>
    <x v="0"/>
  </r>
  <r>
    <s v="9143-CANJF"/>
    <x v="0"/>
    <x v="0"/>
    <s v="Yes"/>
    <s v="Yes"/>
    <n v="24"/>
    <s v="Yes"/>
    <s v="No"/>
    <x v="0"/>
    <s v="Yes"/>
    <s v="No"/>
    <s v="No"/>
    <s v="Yes"/>
    <s v="No"/>
    <s v="No"/>
    <x v="0"/>
    <s v="No"/>
    <x v="0"/>
    <n v="55.15"/>
    <n v="1319.85"/>
    <s v="No"/>
    <n v="0"/>
    <x v="2"/>
  </r>
  <r>
    <s v="7284-BUYEC"/>
    <x v="0"/>
    <x v="0"/>
    <s v="No"/>
    <s v="No"/>
    <n v="5"/>
    <s v="No"/>
    <s v="No phone service"/>
    <x v="0"/>
    <s v="No"/>
    <s v="Yes"/>
    <s v="No"/>
    <s v="No"/>
    <s v="Yes"/>
    <s v="Yes"/>
    <x v="0"/>
    <s v="Yes"/>
    <x v="3"/>
    <n v="50.95"/>
    <n v="229.4"/>
    <s v="No"/>
    <n v="0"/>
    <x v="0"/>
  </r>
  <r>
    <s v="2041-JIJCI"/>
    <x v="0"/>
    <x v="0"/>
    <s v="No"/>
    <s v="No"/>
    <n v="5"/>
    <s v="Yes"/>
    <s v="Yes"/>
    <x v="0"/>
    <s v="No"/>
    <s v="Yes"/>
    <s v="No"/>
    <s v="No"/>
    <s v="No"/>
    <s v="Yes"/>
    <x v="0"/>
    <s v="Yes"/>
    <x v="0"/>
    <n v="64"/>
    <n v="370.25"/>
    <s v="No"/>
    <n v="0"/>
    <x v="0"/>
  </r>
  <r>
    <s v="1086-LXKFY"/>
    <x v="0"/>
    <x v="0"/>
    <s v="Yes"/>
    <s v="Yes"/>
    <n v="1"/>
    <s v="Yes"/>
    <s v="No"/>
    <x v="1"/>
    <s v="No"/>
    <s v="No"/>
    <s v="No"/>
    <s v="No"/>
    <s v="No"/>
    <s v="No"/>
    <x v="0"/>
    <s v="Yes"/>
    <x v="1"/>
    <n v="69.099999999999994"/>
    <n v="69.099999999999994"/>
    <s v="Yes"/>
    <n v="1"/>
    <x v="0"/>
  </r>
  <r>
    <s v="4900-MSOMT"/>
    <x v="0"/>
    <x v="0"/>
    <s v="Yes"/>
    <s v="Yes"/>
    <n v="72"/>
    <s v="Yes"/>
    <s v="Yes"/>
    <x v="0"/>
    <s v="Yes"/>
    <s v="Yes"/>
    <s v="Yes"/>
    <s v="Yes"/>
    <s v="Yes"/>
    <s v="No"/>
    <x v="2"/>
    <s v="No"/>
    <x v="2"/>
    <n v="80.2"/>
    <n v="5714.2"/>
    <s v="No"/>
    <n v="0"/>
    <x v="3"/>
  </r>
  <r>
    <s v="2229-VWQJH"/>
    <x v="0"/>
    <x v="0"/>
    <s v="No"/>
    <s v="No"/>
    <n v="24"/>
    <s v="Yes"/>
    <s v="No"/>
    <x v="0"/>
    <s v="No"/>
    <s v="No"/>
    <s v="Yes"/>
    <s v="No"/>
    <s v="No"/>
    <s v="No"/>
    <x v="0"/>
    <s v="Yes"/>
    <x v="3"/>
    <n v="49.3"/>
    <n v="1233.25"/>
    <s v="No"/>
    <n v="0"/>
    <x v="2"/>
  </r>
  <r>
    <s v="9194-GFVOI"/>
    <x v="0"/>
    <x v="0"/>
    <s v="Yes"/>
    <s v="No"/>
    <n v="42"/>
    <s v="Yes"/>
    <s v="Yes"/>
    <x v="0"/>
    <s v="Yes"/>
    <s v="No"/>
    <s v="Yes"/>
    <s v="Yes"/>
    <s v="Yes"/>
    <s v="Yes"/>
    <x v="2"/>
    <s v="No"/>
    <x v="3"/>
    <n v="84.35"/>
    <n v="3571.6"/>
    <s v="No"/>
    <n v="0"/>
    <x v="1"/>
  </r>
  <r>
    <s v="1336-EZFZY"/>
    <x v="0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83.3"/>
    <s v="No"/>
    <n v="0"/>
    <x v="0"/>
  </r>
  <r>
    <s v="4282-MSACW"/>
    <x v="1"/>
    <x v="0"/>
    <s v="No"/>
    <s v="No"/>
    <n v="68"/>
    <s v="Yes"/>
    <s v="Yes"/>
    <x v="1"/>
    <s v="Yes"/>
    <s v="Yes"/>
    <s v="Yes"/>
    <s v="Yes"/>
    <s v="Yes"/>
    <s v="Yes"/>
    <x v="1"/>
    <s v="Yes"/>
    <x v="3"/>
    <n v="117.2"/>
    <n v="8035.95"/>
    <s v="No"/>
    <n v="0"/>
    <x v="3"/>
  </r>
  <r>
    <s v="1403-LKLIK"/>
    <x v="0"/>
    <x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79.4"/>
    <s v="No"/>
    <n v="0"/>
    <x v="1"/>
  </r>
  <r>
    <s v="2636-ALXXZ"/>
    <x v="0"/>
    <x v="1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s v="Yes"/>
    <n v="1"/>
    <x v="0"/>
  </r>
  <r>
    <s v="7774-OJSXI"/>
    <x v="1"/>
    <x v="0"/>
    <s v="No"/>
    <s v="No"/>
    <n v="31"/>
    <s v="Yes"/>
    <s v="Yes"/>
    <x v="1"/>
    <s v="No"/>
    <s v="Yes"/>
    <s v="Yes"/>
    <s v="No"/>
    <s v="Yes"/>
    <s v="Yes"/>
    <x v="1"/>
    <s v="Yes"/>
    <x v="0"/>
    <n v="103.45"/>
    <n v="3066.45"/>
    <s v="Yes"/>
    <n v="1"/>
    <x v="1"/>
  </r>
  <r>
    <s v="7786-WBJYI"/>
    <x v="0"/>
    <x v="0"/>
    <s v="No"/>
    <s v="No"/>
    <n v="4"/>
    <s v="Yes"/>
    <s v="Yes"/>
    <x v="1"/>
    <s v="No"/>
    <s v="Yes"/>
    <s v="No"/>
    <s v="No"/>
    <s v="No"/>
    <s v="No"/>
    <x v="0"/>
    <s v="No"/>
    <x v="2"/>
    <n v="77.95"/>
    <n v="305.55"/>
    <s v="Yes"/>
    <n v="1"/>
    <x v="0"/>
  </r>
  <r>
    <s v="0136-IFMYD"/>
    <x v="1"/>
    <x v="1"/>
    <s v="Yes"/>
    <s v="No"/>
    <n v="69"/>
    <s v="Yes"/>
    <s v="Yes"/>
    <x v="1"/>
    <s v="No"/>
    <s v="Yes"/>
    <s v="Yes"/>
    <s v="Yes"/>
    <s v="Yes"/>
    <s v="Yes"/>
    <x v="2"/>
    <s v="Yes"/>
    <x v="0"/>
    <n v="109.95"/>
    <n v="7634.25"/>
    <s v="No"/>
    <n v="0"/>
    <x v="3"/>
  </r>
  <r>
    <s v="5144-TVGLP"/>
    <x v="1"/>
    <x v="1"/>
    <s v="No"/>
    <s v="No"/>
    <n v="38"/>
    <s v="Yes"/>
    <s v="Yes"/>
    <x v="1"/>
    <s v="No"/>
    <s v="No"/>
    <s v="No"/>
    <s v="No"/>
    <s v="Yes"/>
    <s v="Yes"/>
    <x v="0"/>
    <s v="No"/>
    <x v="0"/>
    <n v="94.75"/>
    <n v="3653"/>
    <s v="No"/>
    <n v="0"/>
    <x v="1"/>
  </r>
  <r>
    <s v="9643-AVVWI"/>
    <x v="0"/>
    <x v="0"/>
    <s v="Yes"/>
    <s v="Yes"/>
    <n v="3"/>
    <s v="Yes"/>
    <s v="No"/>
    <x v="1"/>
    <s v="No"/>
    <s v="Yes"/>
    <s v="No"/>
    <s v="Yes"/>
    <s v="No"/>
    <s v="No"/>
    <x v="0"/>
    <s v="Yes"/>
    <x v="0"/>
    <n v="80"/>
    <n v="241.3"/>
    <s v="No"/>
    <n v="0"/>
    <x v="0"/>
  </r>
  <r>
    <s v="0253-ZTEOB"/>
    <x v="0"/>
    <x v="0"/>
    <s v="Yes"/>
    <s v="Yes"/>
    <n v="48"/>
    <s v="Yes"/>
    <s v="Yes"/>
    <x v="0"/>
    <s v="No"/>
    <s v="Yes"/>
    <s v="No"/>
    <s v="Yes"/>
    <s v="Yes"/>
    <s v="Yes"/>
    <x v="2"/>
    <s v="No"/>
    <x v="0"/>
    <n v="79.650000000000006"/>
    <n v="3870.3"/>
    <s v="No"/>
    <n v="0"/>
    <x v="1"/>
  </r>
  <r>
    <s v="2706-QZIHY"/>
    <x v="0"/>
    <x v="0"/>
    <s v="Yes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"/>
    <n v="387.9"/>
    <s v="No"/>
    <n v="0"/>
    <x v="2"/>
  </r>
  <r>
    <s v="6061-PQHMK"/>
    <x v="0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27.5"/>
    <s v="No"/>
    <n v="0"/>
    <x v="1"/>
  </r>
  <r>
    <s v="9885-CSMWE"/>
    <x v="0"/>
    <x v="1"/>
    <s v="No"/>
    <s v="No"/>
    <n v="1"/>
    <s v="Yes"/>
    <s v="No"/>
    <x v="1"/>
    <s v="No"/>
    <s v="No"/>
    <s v="No"/>
    <s v="No"/>
    <s v="Yes"/>
    <s v="No"/>
    <x v="0"/>
    <s v="No"/>
    <x v="0"/>
    <n v="78.45"/>
    <n v="78.45"/>
    <s v="Yes"/>
    <n v="1"/>
    <x v="0"/>
  </r>
  <r>
    <s v="6137-MFAJN"/>
    <x v="0"/>
    <x v="0"/>
    <s v="No"/>
    <s v="No"/>
    <n v="48"/>
    <s v="No"/>
    <s v="No phone service"/>
    <x v="0"/>
    <s v="Yes"/>
    <s v="Yes"/>
    <s v="No"/>
    <s v="No"/>
    <s v="Yes"/>
    <s v="No"/>
    <x v="0"/>
    <s v="Yes"/>
    <x v="0"/>
    <n v="44.8"/>
    <n v="2104.5500000000002"/>
    <s v="No"/>
    <n v="0"/>
    <x v="1"/>
  </r>
  <r>
    <s v="9122-UMROB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s v="No"/>
    <n v="0"/>
    <x v="0"/>
  </r>
  <r>
    <s v="4232-JGKIY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"/>
    <n v="19.2"/>
    <s v="No"/>
    <n v="0"/>
    <x v="0"/>
  </r>
  <r>
    <s v="2402-TAIRZ"/>
    <x v="0"/>
    <x v="0"/>
    <s v="No"/>
    <s v="No"/>
    <n v="37"/>
    <s v="Yes"/>
    <s v="No"/>
    <x v="1"/>
    <s v="No"/>
    <s v="Yes"/>
    <s v="Yes"/>
    <s v="No"/>
    <s v="No"/>
    <s v="No"/>
    <x v="1"/>
    <s v="No"/>
    <x v="0"/>
    <n v="80.05"/>
    <n v="3019.1"/>
    <s v="No"/>
    <n v="0"/>
    <x v="1"/>
  </r>
  <r>
    <s v="9659-ZTWSM"/>
    <x v="1"/>
    <x v="1"/>
    <s v="Yes"/>
    <s v="No"/>
    <n v="66"/>
    <s v="Yes"/>
    <s v="Yes"/>
    <x v="1"/>
    <s v="No"/>
    <s v="Yes"/>
    <s v="Yes"/>
    <s v="Yes"/>
    <s v="Yes"/>
    <s v="Yes"/>
    <x v="1"/>
    <s v="Yes"/>
    <x v="2"/>
    <n v="107.35"/>
    <n v="7051.95"/>
    <s v="No"/>
    <n v="0"/>
    <x v="3"/>
  </r>
  <r>
    <s v="9139-TWBAS"/>
    <x v="0"/>
    <x v="0"/>
    <s v="Yes"/>
    <s v="No"/>
    <n v="26"/>
    <s v="No"/>
    <s v="No phone service"/>
    <x v="0"/>
    <s v="Yes"/>
    <s v="Yes"/>
    <s v="Yes"/>
    <s v="No"/>
    <s v="Yes"/>
    <s v="No"/>
    <x v="1"/>
    <s v="No"/>
    <x v="2"/>
    <n v="47.85"/>
    <n v="1190.5"/>
    <s v="No"/>
    <n v="0"/>
    <x v="1"/>
  </r>
  <r>
    <s v="6685-GBWJZ"/>
    <x v="1"/>
    <x v="0"/>
    <s v="Yes"/>
    <s v="No"/>
    <n v="63"/>
    <s v="Yes"/>
    <s v="No"/>
    <x v="0"/>
    <s v="Yes"/>
    <s v="Yes"/>
    <s v="No"/>
    <s v="Yes"/>
    <s v="Yes"/>
    <s v="No"/>
    <x v="1"/>
    <s v="No"/>
    <x v="3"/>
    <n v="70.8"/>
    <n v="4448.8"/>
    <s v="No"/>
    <n v="0"/>
    <x v="3"/>
  </r>
  <r>
    <s v="5016-ETTFF"/>
    <x v="1"/>
    <x v="0"/>
    <s v="No"/>
    <s v="No"/>
    <n v="10"/>
    <s v="No"/>
    <s v="No phone service"/>
    <x v="0"/>
    <s v="No"/>
    <s v="No"/>
    <s v="Yes"/>
    <s v="No"/>
    <s v="No"/>
    <s v="No"/>
    <x v="0"/>
    <s v="No"/>
    <x v="1"/>
    <n v="29.5"/>
    <n v="255.25"/>
    <s v="Yes"/>
    <n v="1"/>
    <x v="0"/>
  </r>
  <r>
    <s v="3866-MDTUB"/>
    <x v="0"/>
    <x v="0"/>
    <s v="No"/>
    <s v="No"/>
    <n v="2"/>
    <s v="Yes"/>
    <s v="No"/>
    <x v="0"/>
    <s v="Yes"/>
    <s v="No"/>
    <s v="No"/>
    <s v="No"/>
    <s v="Yes"/>
    <s v="Yes"/>
    <x v="0"/>
    <s v="Yes"/>
    <x v="0"/>
    <n v="70.75"/>
    <n v="146.9"/>
    <s v="Yes"/>
    <n v="1"/>
    <x v="0"/>
  </r>
  <r>
    <s v="2195-VVRJF"/>
    <x v="1"/>
    <x v="1"/>
    <s v="Yes"/>
    <s v="No"/>
    <n v="18"/>
    <s v="Yes"/>
    <s v="No"/>
    <x v="0"/>
    <s v="Yes"/>
    <s v="No"/>
    <s v="No"/>
    <s v="No"/>
    <s v="No"/>
    <s v="Yes"/>
    <x v="0"/>
    <s v="Yes"/>
    <x v="3"/>
    <n v="59.1"/>
    <n v="1011.05"/>
    <s v="No"/>
    <n v="0"/>
    <x v="2"/>
  </r>
  <r>
    <s v="3913-RDSJZ"/>
    <x v="0"/>
    <x v="0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5"/>
    <n v="1714.95"/>
    <s v="No"/>
    <n v="0"/>
    <x v="3"/>
  </r>
  <r>
    <s v="8058-JMEQO"/>
    <x v="0"/>
    <x v="1"/>
    <s v="No"/>
    <s v="No"/>
    <n v="9"/>
    <s v="Yes"/>
    <s v="Yes"/>
    <x v="1"/>
    <s v="No"/>
    <s v="No"/>
    <s v="No"/>
    <s v="No"/>
    <s v="No"/>
    <s v="Yes"/>
    <x v="0"/>
    <s v="Yes"/>
    <x v="0"/>
    <n v="84.45"/>
    <n v="762.5"/>
    <s v="Yes"/>
    <n v="1"/>
    <x v="0"/>
  </r>
  <r>
    <s v="4203-QGNZA"/>
    <x v="0"/>
    <x v="0"/>
    <s v="No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535.35"/>
    <s v="No"/>
    <n v="0"/>
    <x v="1"/>
  </r>
  <r>
    <s v="5043-TRZWM"/>
    <x v="0"/>
    <x v="0"/>
    <s v="No"/>
    <s v="No"/>
    <n v="1"/>
    <s v="Yes"/>
    <s v="No"/>
    <x v="1"/>
    <s v="No"/>
    <s v="No"/>
    <s v="Yes"/>
    <s v="No"/>
    <s v="No"/>
    <s v="No"/>
    <x v="0"/>
    <s v="No"/>
    <x v="0"/>
    <n v="75.55"/>
    <n v="75.55"/>
    <s v="No"/>
    <n v="0"/>
    <x v="0"/>
  </r>
  <r>
    <s v="0697-ZMSWS"/>
    <x v="1"/>
    <x v="0"/>
    <s v="No"/>
    <s v="No"/>
    <n v="4"/>
    <s v="Yes"/>
    <s v="Yes"/>
    <x v="1"/>
    <s v="No"/>
    <s v="No"/>
    <s v="No"/>
    <s v="No"/>
    <s v="No"/>
    <s v="Yes"/>
    <x v="0"/>
    <s v="Yes"/>
    <x v="0"/>
    <n v="85.65"/>
    <n v="338.9"/>
    <s v="Yes"/>
    <n v="1"/>
    <x v="0"/>
  </r>
  <r>
    <s v="7657-DYEPJ"/>
    <x v="1"/>
    <x v="1"/>
    <s v="No"/>
    <s v="No"/>
    <n v="38"/>
    <s v="Yes"/>
    <s v="No"/>
    <x v="0"/>
    <s v="No"/>
    <s v="Yes"/>
    <s v="Yes"/>
    <s v="Yes"/>
    <s v="Yes"/>
    <s v="No"/>
    <x v="1"/>
    <s v="Yes"/>
    <x v="3"/>
    <n v="70.150000000000006"/>
    <n v="2497.35"/>
    <s v="Yes"/>
    <n v="1"/>
    <x v="1"/>
  </r>
  <r>
    <s v="9494-BDNNC"/>
    <x v="1"/>
    <x v="0"/>
    <s v="Yes"/>
    <s v="No"/>
    <n v="66"/>
    <s v="Yes"/>
    <s v="Yes"/>
    <x v="1"/>
    <s v="No"/>
    <s v="Yes"/>
    <s v="Yes"/>
    <s v="No"/>
    <s v="No"/>
    <s v="Yes"/>
    <x v="1"/>
    <s v="No"/>
    <x v="0"/>
    <n v="95.3"/>
    <n v="6273.4"/>
    <s v="No"/>
    <n v="0"/>
    <x v="3"/>
  </r>
  <r>
    <s v="1640-PLFMP"/>
    <x v="0"/>
    <x v="0"/>
    <s v="No"/>
    <s v="No"/>
    <n v="1"/>
    <s v="Yes"/>
    <s v="No"/>
    <x v="1"/>
    <s v="No"/>
    <s v="No"/>
    <s v="No"/>
    <s v="No"/>
    <s v="No"/>
    <s v="No"/>
    <x v="0"/>
    <s v="Yes"/>
    <x v="0"/>
    <n v="70.25"/>
    <n v="70.25"/>
    <s v="No"/>
    <n v="0"/>
    <x v="0"/>
  </r>
  <r>
    <s v="5366-OBVMR"/>
    <x v="0"/>
    <x v="0"/>
    <s v="Yes"/>
    <s v="No"/>
    <n v="18"/>
    <s v="Yes"/>
    <s v="No"/>
    <x v="0"/>
    <s v="No"/>
    <s v="No"/>
    <s v="No"/>
    <s v="Yes"/>
    <s v="No"/>
    <s v="No"/>
    <x v="0"/>
    <s v="Yes"/>
    <x v="1"/>
    <n v="50.3"/>
    <n v="908.75"/>
    <s v="No"/>
    <n v="0"/>
    <x v="2"/>
  </r>
  <r>
    <s v="8276-MQBYC"/>
    <x v="1"/>
    <x v="1"/>
    <s v="No"/>
    <s v="No"/>
    <n v="51"/>
    <s v="Yes"/>
    <s v="Yes"/>
    <x v="1"/>
    <s v="No"/>
    <s v="No"/>
    <s v="Yes"/>
    <s v="No"/>
    <s v="Yes"/>
    <s v="Yes"/>
    <x v="0"/>
    <s v="Yes"/>
    <x v="0"/>
    <n v="97.8"/>
    <n v="4913.3"/>
    <s v="Yes"/>
    <n v="1"/>
    <x v="3"/>
  </r>
  <r>
    <s v="7644-OMVMY"/>
    <x v="1"/>
    <x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0"/>
    <s v="No"/>
    <n v="0"/>
    <x v="0"/>
  </r>
  <r>
    <s v="7593-XFKDI"/>
    <x v="1"/>
    <x v="0"/>
    <s v="No"/>
    <s v="No"/>
    <n v="1"/>
    <s v="Yes"/>
    <s v="No"/>
    <x v="0"/>
    <s v="No"/>
    <s v="No"/>
    <s v="No"/>
    <s v="No"/>
    <s v="No"/>
    <s v="No"/>
    <x v="0"/>
    <s v="No"/>
    <x v="1"/>
    <n v="46.3"/>
    <n v="46.3"/>
    <s v="Yes"/>
    <n v="1"/>
    <x v="0"/>
  </r>
  <r>
    <s v="4573-JKNAE"/>
    <x v="1"/>
    <x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212.3"/>
    <s v="No"/>
    <n v="0"/>
    <x v="0"/>
  </r>
  <r>
    <s v="0337-CNPZE"/>
    <x v="0"/>
    <x v="0"/>
    <s v="No"/>
    <s v="No"/>
    <n v="41"/>
    <s v="Yes"/>
    <s v="Yes"/>
    <x v="1"/>
    <s v="No"/>
    <s v="Yes"/>
    <s v="Yes"/>
    <s v="No"/>
    <s v="Yes"/>
    <s v="Yes"/>
    <x v="0"/>
    <s v="Yes"/>
    <x v="0"/>
    <n v="106.3"/>
    <n v="4443.45"/>
    <s v="Yes"/>
    <n v="1"/>
    <x v="1"/>
  </r>
  <r>
    <s v="9817-APLHW"/>
    <x v="1"/>
    <x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0"/>
    <n v="25"/>
    <n v="316.2"/>
    <s v="No"/>
    <n v="0"/>
    <x v="0"/>
  </r>
  <r>
    <s v="8380-MQINP"/>
    <x v="0"/>
    <x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"/>
    <n v="1079.05"/>
    <s v="No"/>
    <n v="0"/>
    <x v="3"/>
  </r>
  <r>
    <s v="0840-DFEZH"/>
    <x v="0"/>
    <x v="0"/>
    <s v="No"/>
    <s v="No"/>
    <n v="7"/>
    <s v="Yes"/>
    <s v="Yes"/>
    <x v="1"/>
    <s v="No"/>
    <s v="No"/>
    <s v="No"/>
    <s v="No"/>
    <s v="No"/>
    <s v="No"/>
    <x v="0"/>
    <s v="Yes"/>
    <x v="0"/>
    <n v="75.349999999999994"/>
    <n v="564.65"/>
    <s v="No"/>
    <n v="0"/>
    <x v="0"/>
  </r>
  <r>
    <s v="1513-XNPPH"/>
    <x v="0"/>
    <x v="0"/>
    <s v="No"/>
    <s v="No"/>
    <n v="12"/>
    <s v="Yes"/>
    <s v="No"/>
    <x v="1"/>
    <s v="No"/>
    <s v="No"/>
    <s v="Yes"/>
    <s v="Yes"/>
    <s v="No"/>
    <s v="Yes"/>
    <x v="0"/>
    <s v="Yes"/>
    <x v="0"/>
    <n v="89.4"/>
    <n v="1095.6500000000001"/>
    <s v="Yes"/>
    <n v="1"/>
    <x v="0"/>
  </r>
  <r>
    <s v="8690-ZVLCL"/>
    <x v="0"/>
    <x v="0"/>
    <s v="Yes"/>
    <s v="Yes"/>
    <n v="68"/>
    <s v="Yes"/>
    <s v="Yes"/>
    <x v="0"/>
    <s v="Yes"/>
    <s v="Yes"/>
    <s v="Yes"/>
    <s v="Yes"/>
    <s v="Yes"/>
    <s v="Yes"/>
    <x v="2"/>
    <s v="No"/>
    <x v="3"/>
    <n v="88"/>
    <n v="6161.9"/>
    <s v="No"/>
    <n v="0"/>
    <x v="3"/>
  </r>
  <r>
    <s v="6015-VVHHE"/>
    <x v="0"/>
    <x v="1"/>
    <s v="No"/>
    <s v="No"/>
    <n v="5"/>
    <s v="Yes"/>
    <s v="Yes"/>
    <x v="1"/>
    <s v="No"/>
    <s v="No"/>
    <s v="No"/>
    <s v="No"/>
    <s v="Yes"/>
    <s v="No"/>
    <x v="0"/>
    <s v="Yes"/>
    <x v="3"/>
    <n v="83.15"/>
    <n v="446.05"/>
    <s v="Yes"/>
    <n v="1"/>
    <x v="0"/>
  </r>
  <r>
    <s v="1125-SNVCK"/>
    <x v="0"/>
    <x v="1"/>
    <s v="No"/>
    <s v="No"/>
    <n v="49"/>
    <s v="Yes"/>
    <s v="No"/>
    <x v="0"/>
    <s v="No"/>
    <s v="No"/>
    <s v="No"/>
    <s v="No"/>
    <s v="No"/>
    <s v="No"/>
    <x v="0"/>
    <s v="No"/>
    <x v="1"/>
    <n v="43.8"/>
    <n v="2106.0500000000002"/>
    <s v="No"/>
    <n v="0"/>
    <x v="3"/>
  </r>
  <r>
    <s v="0384-LPITE"/>
    <x v="1"/>
    <x v="0"/>
    <s v="No"/>
    <s v="No"/>
    <n v="40"/>
    <s v="No"/>
    <s v="No phone service"/>
    <x v="0"/>
    <s v="Yes"/>
    <s v="Yes"/>
    <s v="Yes"/>
    <s v="No"/>
    <s v="Yes"/>
    <s v="Yes"/>
    <x v="1"/>
    <s v="No"/>
    <x v="3"/>
    <n v="62.05"/>
    <n v="2511.5500000000002"/>
    <s v="No"/>
    <n v="0"/>
    <x v="1"/>
  </r>
  <r>
    <s v="4616-EWBNJ"/>
    <x v="0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318.60000000000002"/>
    <s v="No"/>
    <n v="0"/>
    <x v="2"/>
  </r>
  <r>
    <s v="6347-DCUIK"/>
    <x v="1"/>
    <x v="0"/>
    <s v="No"/>
    <s v="No"/>
    <n v="10"/>
    <s v="Yes"/>
    <s v="Yes"/>
    <x v="1"/>
    <s v="No"/>
    <s v="No"/>
    <s v="No"/>
    <s v="No"/>
    <s v="No"/>
    <s v="No"/>
    <x v="0"/>
    <s v="Yes"/>
    <x v="1"/>
    <n v="74.150000000000006"/>
    <n v="811.8"/>
    <s v="Yes"/>
    <n v="1"/>
    <x v="0"/>
  </r>
  <r>
    <s v="1335-HQMKX"/>
    <x v="0"/>
    <x v="0"/>
    <s v="Yes"/>
    <s v="No"/>
    <n v="72"/>
    <s v="Yes"/>
    <s v="Yes"/>
    <x v="1"/>
    <s v="No"/>
    <s v="Yes"/>
    <s v="Yes"/>
    <s v="No"/>
    <s v="Yes"/>
    <s v="Yes"/>
    <x v="1"/>
    <s v="Yes"/>
    <x v="0"/>
    <n v="101.35"/>
    <n v="7323.15"/>
    <s v="No"/>
    <n v="0"/>
    <x v="3"/>
  </r>
  <r>
    <s v="2545-EBUPK"/>
    <x v="0"/>
    <x v="1"/>
    <s v="No"/>
    <s v="No"/>
    <n v="2"/>
    <s v="Yes"/>
    <s v="Yes"/>
    <x v="1"/>
    <s v="No"/>
    <s v="No"/>
    <s v="No"/>
    <s v="No"/>
    <s v="No"/>
    <s v="Yes"/>
    <x v="0"/>
    <s v="Yes"/>
    <x v="0"/>
    <n v="84.05"/>
    <n v="186.05"/>
    <s v="No"/>
    <n v="0"/>
    <x v="0"/>
  </r>
  <r>
    <s v="6923-AQONU"/>
    <x v="1"/>
    <x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9"/>
    <n v="454"/>
    <s v="No"/>
    <n v="0"/>
    <x v="2"/>
  </r>
  <r>
    <s v="2172-EJXVF"/>
    <x v="0"/>
    <x v="1"/>
    <s v="No"/>
    <s v="No"/>
    <n v="71"/>
    <s v="Yes"/>
    <s v="Yes"/>
    <x v="1"/>
    <s v="No"/>
    <s v="Yes"/>
    <s v="Yes"/>
    <s v="No"/>
    <s v="Yes"/>
    <s v="Yes"/>
    <x v="1"/>
    <s v="Yes"/>
    <x v="0"/>
    <n v="105.9"/>
    <n v="7521.95"/>
    <s v="No"/>
    <n v="0"/>
    <x v="3"/>
  </r>
  <r>
    <s v="0897-FEGMU"/>
    <x v="0"/>
    <x v="0"/>
    <s v="Yes"/>
    <s v="No"/>
    <n v="11"/>
    <s v="Yes"/>
    <s v="Yes"/>
    <x v="1"/>
    <s v="No"/>
    <s v="No"/>
    <s v="Yes"/>
    <s v="No"/>
    <s v="Yes"/>
    <s v="Yes"/>
    <x v="0"/>
    <s v="Yes"/>
    <x v="0"/>
    <n v="99.5"/>
    <n v="1056.95"/>
    <s v="Yes"/>
    <n v="1"/>
    <x v="0"/>
  </r>
  <r>
    <s v="7663-RGWBC"/>
    <x v="1"/>
    <x v="0"/>
    <s v="No"/>
    <s v="No"/>
    <n v="1"/>
    <s v="Yes"/>
    <s v="No"/>
    <x v="0"/>
    <s v="No"/>
    <s v="No"/>
    <s v="No"/>
    <s v="No"/>
    <s v="No"/>
    <s v="No"/>
    <x v="0"/>
    <s v="Yes"/>
    <x v="1"/>
    <n v="44.15"/>
    <n v="44.15"/>
    <s v="Yes"/>
    <n v="1"/>
    <x v="0"/>
  </r>
  <r>
    <s v="1120-BMWUB"/>
    <x v="0"/>
    <x v="0"/>
    <s v="No"/>
    <s v="No"/>
    <n v="16"/>
    <s v="Yes"/>
    <s v="No"/>
    <x v="0"/>
    <s v="No"/>
    <s v="Yes"/>
    <s v="No"/>
    <s v="Yes"/>
    <s v="No"/>
    <s v="No"/>
    <x v="0"/>
    <s v="Yes"/>
    <x v="1"/>
    <n v="53.9"/>
    <n v="834.15"/>
    <s v="Yes"/>
    <n v="1"/>
    <x v="2"/>
  </r>
  <r>
    <s v="9124-LHCJQ"/>
    <x v="0"/>
    <x v="0"/>
    <s v="No"/>
    <s v="No"/>
    <n v="1"/>
    <s v="Yes"/>
    <s v="Yes"/>
    <x v="1"/>
    <s v="No"/>
    <s v="No"/>
    <s v="No"/>
    <s v="No"/>
    <s v="No"/>
    <s v="Yes"/>
    <x v="0"/>
    <s v="Yes"/>
    <x v="1"/>
    <n v="85.45"/>
    <n v="85.45"/>
    <s v="Yes"/>
    <n v="1"/>
    <x v="0"/>
  </r>
  <r>
    <s v="4536-PLEQY"/>
    <x v="1"/>
    <x v="0"/>
    <s v="Yes"/>
    <s v="No"/>
    <n v="12"/>
    <s v="Yes"/>
    <s v="No"/>
    <x v="1"/>
    <s v="No"/>
    <s v="Yes"/>
    <s v="No"/>
    <s v="No"/>
    <s v="No"/>
    <s v="Yes"/>
    <x v="0"/>
    <s v="Yes"/>
    <x v="3"/>
    <n v="85.05"/>
    <n v="999.8"/>
    <s v="No"/>
    <n v="0"/>
    <x v="0"/>
  </r>
  <r>
    <s v="7029-IJEJK"/>
    <x v="0"/>
    <x v="0"/>
    <s v="No"/>
    <s v="No"/>
    <n v="54"/>
    <s v="No"/>
    <s v="No phone service"/>
    <x v="0"/>
    <s v="Yes"/>
    <s v="No"/>
    <s v="No"/>
    <s v="Yes"/>
    <s v="No"/>
    <s v="Yes"/>
    <x v="1"/>
    <s v="No"/>
    <x v="2"/>
    <n v="44.1"/>
    <n v="2369.6999999999998"/>
    <s v="No"/>
    <n v="0"/>
    <x v="3"/>
  </r>
  <r>
    <s v="8871-JLMHM"/>
    <x v="0"/>
    <x v="0"/>
    <s v="Yes"/>
    <s v="No"/>
    <n v="68"/>
    <s v="Yes"/>
    <s v="Yes"/>
    <x v="1"/>
    <s v="No"/>
    <s v="Yes"/>
    <s v="Yes"/>
    <s v="Yes"/>
    <s v="No"/>
    <s v="No"/>
    <x v="2"/>
    <s v="No"/>
    <x v="3"/>
    <n v="90.2"/>
    <n v="6297.65"/>
    <s v="No"/>
    <n v="0"/>
    <x v="3"/>
  </r>
  <r>
    <s v="2235-ZGKPT"/>
    <x v="0"/>
    <x v="0"/>
    <s v="Yes"/>
    <s v="Yes"/>
    <n v="4"/>
    <s v="Yes"/>
    <s v="Yes"/>
    <x v="0"/>
    <s v="No"/>
    <s v="No"/>
    <s v="No"/>
    <s v="No"/>
    <s v="No"/>
    <s v="No"/>
    <x v="0"/>
    <s v="No"/>
    <x v="1"/>
    <n v="50.85"/>
    <n v="239.55"/>
    <s v="Yes"/>
    <n v="1"/>
    <x v="0"/>
  </r>
  <r>
    <s v="3891-PUQOD"/>
    <x v="0"/>
    <x v="0"/>
    <s v="No"/>
    <s v="Yes"/>
    <n v="1"/>
    <s v="Yes"/>
    <s v="No"/>
    <x v="0"/>
    <s v="No"/>
    <s v="No"/>
    <s v="Yes"/>
    <s v="No"/>
    <s v="No"/>
    <s v="Yes"/>
    <x v="0"/>
    <s v="No"/>
    <x v="0"/>
    <n v="59.2"/>
    <n v="59.2"/>
    <s v="Yes"/>
    <n v="1"/>
    <x v="0"/>
  </r>
  <r>
    <s v="5447-VYTKW"/>
    <x v="1"/>
    <x v="0"/>
    <s v="No"/>
    <s v="No"/>
    <n v="27"/>
    <s v="Yes"/>
    <s v="No"/>
    <x v="0"/>
    <s v="Yes"/>
    <s v="No"/>
    <s v="No"/>
    <s v="Yes"/>
    <s v="No"/>
    <s v="No"/>
    <x v="0"/>
    <s v="No"/>
    <x v="1"/>
    <n v="53.45"/>
    <n v="1461.45"/>
    <s v="No"/>
    <n v="0"/>
    <x v="1"/>
  </r>
  <r>
    <s v="3623-FQBOX"/>
    <x v="1"/>
    <x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416.4"/>
    <s v="No"/>
    <n v="0"/>
    <x v="2"/>
  </r>
  <r>
    <s v="0689-NKYLF"/>
    <x v="1"/>
    <x v="0"/>
    <s v="No"/>
    <s v="No"/>
    <n v="13"/>
    <s v="Yes"/>
    <s v="No"/>
    <x v="1"/>
    <s v="No"/>
    <s v="No"/>
    <s v="Yes"/>
    <s v="No"/>
    <s v="Yes"/>
    <s v="No"/>
    <x v="0"/>
    <s v="Yes"/>
    <x v="0"/>
    <n v="83.2"/>
    <n v="1060.5999999999999"/>
    <s v="Yes"/>
    <n v="1"/>
    <x v="2"/>
  </r>
  <r>
    <s v="8659-HDIYE"/>
    <x v="0"/>
    <x v="1"/>
    <s v="No"/>
    <s v="No"/>
    <n v="64"/>
    <s v="Yes"/>
    <s v="Yes"/>
    <x v="0"/>
    <s v="No"/>
    <s v="Yes"/>
    <s v="Yes"/>
    <s v="Yes"/>
    <s v="No"/>
    <s v="Yes"/>
    <x v="0"/>
    <s v="No"/>
    <x v="3"/>
    <n v="74.650000000000006"/>
    <n v="4869.3500000000004"/>
    <s v="No"/>
    <n v="0"/>
    <x v="3"/>
  </r>
  <r>
    <s v="3658-KIBGF"/>
    <x v="0"/>
    <x v="0"/>
    <s v="No"/>
    <s v="No"/>
    <n v="1"/>
    <s v="Yes"/>
    <s v="No"/>
    <x v="0"/>
    <s v="Yes"/>
    <s v="Yes"/>
    <s v="No"/>
    <s v="No"/>
    <s v="No"/>
    <s v="No"/>
    <x v="0"/>
    <s v="Yes"/>
    <x v="0"/>
    <n v="54.9"/>
    <n v="54.9"/>
    <s v="Yes"/>
    <n v="1"/>
    <x v="0"/>
  </r>
  <r>
    <s v="3474-BAFSJ"/>
    <x v="1"/>
    <x v="0"/>
    <s v="Yes"/>
    <s v="No"/>
    <n v="57"/>
    <s v="No"/>
    <s v="No phone service"/>
    <x v="0"/>
    <s v="No"/>
    <s v="Yes"/>
    <s v="Yes"/>
    <s v="Yes"/>
    <s v="Yes"/>
    <s v="Yes"/>
    <x v="2"/>
    <s v="Yes"/>
    <x v="2"/>
    <n v="57.5"/>
    <n v="3265.95"/>
    <s v="No"/>
    <n v="0"/>
    <x v="3"/>
  </r>
  <r>
    <s v="5519-YLDGW"/>
    <x v="0"/>
    <x v="0"/>
    <s v="Yes"/>
    <s v="No"/>
    <n v="21"/>
    <s v="Yes"/>
    <s v="Yes"/>
    <x v="1"/>
    <s v="Yes"/>
    <s v="No"/>
    <s v="Yes"/>
    <s v="No"/>
    <s v="Yes"/>
    <s v="Yes"/>
    <x v="0"/>
    <s v="Yes"/>
    <x v="0"/>
    <n v="103.9"/>
    <n v="2254.1999999999998"/>
    <s v="Yes"/>
    <n v="1"/>
    <x v="2"/>
  </r>
  <r>
    <s v="3865-ZFZIB"/>
    <x v="1"/>
    <x v="0"/>
    <s v="No"/>
    <s v="No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358.15"/>
    <s v="No"/>
    <n v="0"/>
    <x v="2"/>
  </r>
  <r>
    <s v="1855-AGAWH"/>
    <x v="1"/>
    <x v="0"/>
    <s v="Yes"/>
    <s v="No"/>
    <n v="31"/>
    <s v="Yes"/>
    <s v="No"/>
    <x v="1"/>
    <s v="No"/>
    <s v="No"/>
    <s v="Yes"/>
    <s v="No"/>
    <s v="Yes"/>
    <s v="Yes"/>
    <x v="1"/>
    <s v="Yes"/>
    <x v="0"/>
    <n v="93.8"/>
    <n v="2939.8"/>
    <s v="No"/>
    <n v="0"/>
    <x v="1"/>
  </r>
  <r>
    <s v="7109-CQYUZ"/>
    <x v="1"/>
    <x v="0"/>
    <s v="No"/>
    <s v="No"/>
    <n v="52"/>
    <s v="Yes"/>
    <s v="Yes"/>
    <x v="0"/>
    <s v="Yes"/>
    <s v="Yes"/>
    <s v="Yes"/>
    <s v="Yes"/>
    <s v="Yes"/>
    <s v="Yes"/>
    <x v="2"/>
    <s v="Yes"/>
    <x v="1"/>
    <n v="89.25"/>
    <n v="4652.3999999999996"/>
    <s v="No"/>
    <n v="0"/>
    <x v="3"/>
  </r>
  <r>
    <s v="1370-GGAWX"/>
    <x v="0"/>
    <x v="0"/>
    <s v="No"/>
    <s v="No"/>
    <n v="46"/>
    <s v="Yes"/>
    <s v="Yes"/>
    <x v="1"/>
    <s v="No"/>
    <s v="Yes"/>
    <s v="Yes"/>
    <s v="No"/>
    <s v="No"/>
    <s v="Yes"/>
    <x v="1"/>
    <s v="Yes"/>
    <x v="0"/>
    <n v="94.15"/>
    <n v="4408.45"/>
    <s v="No"/>
    <n v="0"/>
    <x v="1"/>
  </r>
  <r>
    <s v="4680-KUTAJ"/>
    <x v="0"/>
    <x v="1"/>
    <s v="No"/>
    <s v="No"/>
    <n v="11"/>
    <s v="Yes"/>
    <s v="Yes"/>
    <x v="0"/>
    <s v="Yes"/>
    <s v="No"/>
    <s v="No"/>
    <s v="No"/>
    <s v="No"/>
    <s v="No"/>
    <x v="0"/>
    <s v="Yes"/>
    <x v="0"/>
    <n v="55.6"/>
    <n v="580.79999999999995"/>
    <s v="No"/>
    <n v="0"/>
    <x v="0"/>
  </r>
  <r>
    <s v="5307-UVGNB"/>
    <x v="0"/>
    <x v="0"/>
    <s v="Yes"/>
    <s v="Yes"/>
    <n v="53"/>
    <s v="No"/>
    <s v="No phone service"/>
    <x v="0"/>
    <s v="Yes"/>
    <s v="Yes"/>
    <s v="Yes"/>
    <s v="No"/>
    <s v="No"/>
    <s v="Yes"/>
    <x v="0"/>
    <s v="Yes"/>
    <x v="2"/>
    <n v="48.7"/>
    <n v="2495.1999999999998"/>
    <s v="No"/>
    <n v="0"/>
    <x v="3"/>
  </r>
  <r>
    <s v="4946-EDSEW"/>
    <x v="0"/>
    <x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5"/>
    <n v="180.3"/>
    <s v="Yes"/>
    <n v="1"/>
    <x v="0"/>
  </r>
  <r>
    <s v="2883-ILGWO"/>
    <x v="1"/>
    <x v="1"/>
    <s v="No"/>
    <s v="No"/>
    <n v="57"/>
    <s v="Yes"/>
    <s v="Yes"/>
    <x v="1"/>
    <s v="No"/>
    <s v="Yes"/>
    <s v="No"/>
    <s v="Yes"/>
    <s v="Yes"/>
    <s v="Yes"/>
    <x v="0"/>
    <s v="Yes"/>
    <x v="2"/>
    <n v="104.9"/>
    <n v="5913.95"/>
    <s v="No"/>
    <n v="0"/>
    <x v="3"/>
  </r>
  <r>
    <s v="2516-VQRRV"/>
    <x v="0"/>
    <x v="1"/>
    <s v="No"/>
    <s v="No"/>
    <n v="2"/>
    <s v="Yes"/>
    <s v="Yes"/>
    <x v="1"/>
    <s v="No"/>
    <s v="No"/>
    <s v="No"/>
    <s v="No"/>
    <s v="No"/>
    <s v="No"/>
    <x v="0"/>
    <s v="Yes"/>
    <x v="1"/>
    <n v="75.45"/>
    <n v="158.4"/>
    <s v="Yes"/>
    <n v="1"/>
    <x v="0"/>
  </r>
  <r>
    <s v="7580-UGXNC"/>
    <x v="0"/>
    <x v="1"/>
    <s v="No"/>
    <s v="No"/>
    <n v="2"/>
    <s v="Yes"/>
    <s v="No"/>
    <x v="0"/>
    <s v="Yes"/>
    <s v="Yes"/>
    <s v="No"/>
    <s v="No"/>
    <s v="No"/>
    <s v="No"/>
    <x v="0"/>
    <s v="No"/>
    <x v="1"/>
    <n v="54.85"/>
    <n v="104.2"/>
    <s v="Yes"/>
    <n v="1"/>
    <x v="0"/>
  </r>
  <r>
    <s v="3642-BYHDO"/>
    <x v="0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89.35"/>
    <s v="No"/>
    <n v="0"/>
    <x v="3"/>
  </r>
  <r>
    <s v="9629-NHXFW"/>
    <x v="0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s v="No"/>
    <n v="0"/>
    <x v="0"/>
  </r>
  <r>
    <s v="2696-RZVZW"/>
    <x v="1"/>
    <x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1629.2"/>
    <s v="No"/>
    <n v="0"/>
    <x v="3"/>
  </r>
  <r>
    <s v="5766-FTRTS"/>
    <x v="1"/>
    <x v="0"/>
    <s v="Yes"/>
    <s v="No"/>
    <n v="72"/>
    <s v="Yes"/>
    <s v="No"/>
    <x v="0"/>
    <s v="Yes"/>
    <s v="Yes"/>
    <s v="Yes"/>
    <s v="Yes"/>
    <s v="Yes"/>
    <s v="Yes"/>
    <x v="2"/>
    <s v="No"/>
    <x v="1"/>
    <n v="84.45"/>
    <n v="6033.1"/>
    <s v="No"/>
    <n v="0"/>
    <x v="3"/>
  </r>
  <r>
    <s v="0396-HUJBP"/>
    <x v="0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44.4"/>
    <s v="No"/>
    <n v="0"/>
    <x v="0"/>
  </r>
  <r>
    <s v="5178-LMXOP"/>
    <x v="1"/>
    <x v="1"/>
    <s v="Yes"/>
    <s v="No"/>
    <n v="1"/>
    <s v="Yes"/>
    <s v="Yes"/>
    <x v="1"/>
    <s v="No"/>
    <s v="No"/>
    <s v="No"/>
    <s v="No"/>
    <s v="Yes"/>
    <s v="Yes"/>
    <x v="0"/>
    <s v="Yes"/>
    <x v="0"/>
    <n v="95.1"/>
    <n v="95.1"/>
    <s v="Yes"/>
    <n v="1"/>
    <x v="0"/>
  </r>
  <r>
    <s v="8879-ZKJOF"/>
    <x v="0"/>
    <x v="0"/>
    <s v="No"/>
    <s v="No"/>
    <n v="41"/>
    <s v="Yes"/>
    <s v="No"/>
    <x v="0"/>
    <s v="Yes"/>
    <s v="No"/>
    <s v="Yes"/>
    <s v="Yes"/>
    <s v="Yes"/>
    <s v="Yes"/>
    <x v="1"/>
    <s v="Yes"/>
    <x v="2"/>
    <n v="79.849999999999994"/>
    <n v="3320.75"/>
    <s v="No"/>
    <n v="0"/>
    <x v="1"/>
  </r>
  <r>
    <s v="6285-FTQBF"/>
    <x v="1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5"/>
    <n v="1867.7"/>
    <s v="No"/>
    <n v="0"/>
    <x v="3"/>
  </r>
  <r>
    <s v="8185-UPYBR"/>
    <x v="1"/>
    <x v="0"/>
    <s v="Yes"/>
    <s v="No"/>
    <n v="6"/>
    <s v="Yes"/>
    <s v="Yes"/>
    <x v="1"/>
    <s v="No"/>
    <s v="No"/>
    <s v="No"/>
    <s v="No"/>
    <s v="No"/>
    <s v="No"/>
    <x v="0"/>
    <s v="Yes"/>
    <x v="0"/>
    <n v="75.5"/>
    <n v="438"/>
    <s v="Yes"/>
    <n v="1"/>
    <x v="0"/>
  </r>
  <r>
    <s v="4585-HETAI"/>
    <x v="0"/>
    <x v="0"/>
    <s v="Yes"/>
    <s v="Yes"/>
    <n v="4"/>
    <s v="Yes"/>
    <s v="No"/>
    <x v="1"/>
    <s v="No"/>
    <s v="No"/>
    <s v="Yes"/>
    <s v="No"/>
    <s v="No"/>
    <s v="No"/>
    <x v="0"/>
    <s v="Yes"/>
    <x v="0"/>
    <n v="73.75"/>
    <n v="325.45"/>
    <s v="Yes"/>
    <n v="1"/>
    <x v="0"/>
  </r>
  <r>
    <s v="7526-BEZQB"/>
    <x v="1"/>
    <x v="0"/>
    <s v="No"/>
    <s v="No"/>
    <n v="12"/>
    <s v="Yes"/>
    <s v="Yes"/>
    <x v="1"/>
    <s v="No"/>
    <s v="No"/>
    <s v="No"/>
    <s v="No"/>
    <s v="Yes"/>
    <s v="Yes"/>
    <x v="0"/>
    <s v="Yes"/>
    <x v="0"/>
    <n v="96.05"/>
    <n v="1148.0999999999999"/>
    <s v="Yes"/>
    <n v="1"/>
    <x v="0"/>
  </r>
  <r>
    <s v="1474-JUWSM"/>
    <x v="0"/>
    <x v="0"/>
    <s v="Yes"/>
    <s v="No"/>
    <n v="58"/>
    <s v="Yes"/>
    <s v="Yes"/>
    <x v="0"/>
    <s v="Yes"/>
    <s v="No"/>
    <s v="No"/>
    <s v="Yes"/>
    <s v="No"/>
    <s v="Yes"/>
    <x v="1"/>
    <s v="Yes"/>
    <x v="0"/>
    <n v="68.400000000000006"/>
    <n v="3972.25"/>
    <s v="No"/>
    <n v="0"/>
    <x v="3"/>
  </r>
  <r>
    <s v="3530-CRZSB"/>
    <x v="0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55.9"/>
    <s v="No"/>
    <n v="0"/>
    <x v="0"/>
  </r>
  <r>
    <s v="8498-XXGWA"/>
    <x v="0"/>
    <x v="0"/>
    <s v="Yes"/>
    <s v="No"/>
    <n v="65"/>
    <s v="Yes"/>
    <s v="No"/>
    <x v="0"/>
    <s v="Yes"/>
    <s v="No"/>
    <s v="Yes"/>
    <s v="No"/>
    <s v="No"/>
    <s v="No"/>
    <x v="0"/>
    <s v="Yes"/>
    <x v="1"/>
    <n v="55.15"/>
    <n v="3673.15"/>
    <s v="No"/>
    <n v="0"/>
    <x v="3"/>
  </r>
  <r>
    <s v="9617-INGJY"/>
    <x v="1"/>
    <x v="0"/>
    <s v="No"/>
    <s v="No"/>
    <n v="1"/>
    <s v="Yes"/>
    <s v="No"/>
    <x v="1"/>
    <s v="No"/>
    <s v="No"/>
    <s v="No"/>
    <s v="No"/>
    <s v="No"/>
    <s v="No"/>
    <x v="0"/>
    <s v="Yes"/>
    <x v="1"/>
    <n v="70.599999999999994"/>
    <n v="70.599999999999994"/>
    <s v="No"/>
    <n v="0"/>
    <x v="0"/>
  </r>
  <r>
    <s v="0621-TSSMU"/>
    <x v="1"/>
    <x v="0"/>
    <s v="Yes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95"/>
    <n v="1126.75"/>
    <s v="No"/>
    <n v="0"/>
    <x v="3"/>
  </r>
  <r>
    <s v="7234-KMNRQ"/>
    <x v="1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"/>
    <n v="73.45"/>
    <s v="No"/>
    <n v="0"/>
    <x v="0"/>
  </r>
  <r>
    <s v="7636-PEPNS"/>
    <x v="0"/>
    <x v="0"/>
    <s v="Yes"/>
    <s v="Yes"/>
    <n v="58"/>
    <s v="Yes"/>
    <s v="No"/>
    <x v="0"/>
    <s v="No"/>
    <s v="No"/>
    <s v="No"/>
    <s v="No"/>
    <s v="No"/>
    <s v="No"/>
    <x v="1"/>
    <s v="Yes"/>
    <x v="1"/>
    <n v="44.1"/>
    <n v="2413.0500000000002"/>
    <s v="No"/>
    <n v="0"/>
    <x v="3"/>
  </r>
  <r>
    <s v="4683-WYDOU"/>
    <x v="1"/>
    <x v="0"/>
    <s v="Yes"/>
    <s v="No"/>
    <n v="62"/>
    <s v="Yes"/>
    <s v="Yes"/>
    <x v="1"/>
    <s v="No"/>
    <s v="No"/>
    <s v="Yes"/>
    <s v="Yes"/>
    <s v="Yes"/>
    <s v="Yes"/>
    <x v="2"/>
    <s v="Yes"/>
    <x v="2"/>
    <n v="107.6"/>
    <n v="6912.7"/>
    <s v="No"/>
    <n v="0"/>
    <x v="3"/>
  </r>
  <r>
    <s v="9052-DHNKM"/>
    <x v="1"/>
    <x v="0"/>
    <s v="No"/>
    <s v="No"/>
    <n v="26"/>
    <s v="Yes"/>
    <s v="Yes"/>
    <x v="0"/>
    <s v="Yes"/>
    <s v="Yes"/>
    <s v="No"/>
    <s v="No"/>
    <s v="No"/>
    <s v="No"/>
    <x v="1"/>
    <s v="No"/>
    <x v="0"/>
    <n v="61.55"/>
    <n v="1581.95"/>
    <s v="No"/>
    <n v="0"/>
    <x v="1"/>
  </r>
  <r>
    <s v="6794-HKIAJ"/>
    <x v="1"/>
    <x v="0"/>
    <s v="No"/>
    <s v="No"/>
    <n v="62"/>
    <s v="Yes"/>
    <s v="Yes"/>
    <x v="1"/>
    <s v="Yes"/>
    <s v="Yes"/>
    <s v="Yes"/>
    <s v="No"/>
    <s v="No"/>
    <s v="No"/>
    <x v="0"/>
    <s v="No"/>
    <x v="2"/>
    <n v="90.7"/>
    <n v="5586.45"/>
    <s v="No"/>
    <n v="0"/>
    <x v="3"/>
  </r>
  <r>
    <s v="5578-NKCXI"/>
    <x v="0"/>
    <x v="0"/>
    <s v="Yes"/>
    <s v="Yes"/>
    <n v="58"/>
    <s v="Yes"/>
    <s v="No"/>
    <x v="1"/>
    <s v="Yes"/>
    <s v="Yes"/>
    <s v="No"/>
    <s v="No"/>
    <s v="Yes"/>
    <s v="Yes"/>
    <x v="1"/>
    <s v="No"/>
    <x v="3"/>
    <n v="99.25"/>
    <n v="5846.65"/>
    <s v="No"/>
    <n v="0"/>
    <x v="3"/>
  </r>
  <r>
    <s v="1642-HMARX"/>
    <x v="0"/>
    <x v="0"/>
    <s v="Yes"/>
    <s v="No"/>
    <n v="68"/>
    <s v="Yes"/>
    <s v="Yes"/>
    <x v="0"/>
    <s v="Yes"/>
    <s v="Yes"/>
    <s v="Yes"/>
    <s v="Yes"/>
    <s v="Yes"/>
    <s v="Yes"/>
    <x v="2"/>
    <s v="Yes"/>
    <x v="0"/>
    <n v="91.7"/>
    <n v="6424.7"/>
    <s v="No"/>
    <n v="0"/>
    <x v="3"/>
  </r>
  <r>
    <s v="3096-WPXBT"/>
    <x v="0"/>
    <x v="0"/>
    <s v="Yes"/>
    <s v="Yes"/>
    <n v="61"/>
    <s v="Yes"/>
    <s v="Yes"/>
    <x v="1"/>
    <s v="Yes"/>
    <s v="Yes"/>
    <s v="Yes"/>
    <s v="No"/>
    <s v="No"/>
    <s v="Yes"/>
    <x v="1"/>
    <s v="Yes"/>
    <x v="3"/>
    <n v="100.7"/>
    <n v="6018.65"/>
    <s v="No"/>
    <n v="0"/>
    <x v="3"/>
  </r>
  <r>
    <s v="8434-PNQZX"/>
    <x v="0"/>
    <x v="0"/>
    <s v="No"/>
    <s v="No"/>
    <n v="42"/>
    <s v="Yes"/>
    <s v="Yes"/>
    <x v="0"/>
    <s v="No"/>
    <s v="No"/>
    <s v="Yes"/>
    <s v="Yes"/>
    <s v="Yes"/>
    <s v="Yes"/>
    <x v="2"/>
    <s v="Yes"/>
    <x v="3"/>
    <n v="78.45"/>
    <n v="3373.4"/>
    <s v="No"/>
    <n v="0"/>
    <x v="1"/>
  </r>
  <r>
    <s v="5950-AAAGJ"/>
    <x v="1"/>
    <x v="0"/>
    <s v="No"/>
    <s v="No"/>
    <n v="18"/>
    <s v="Yes"/>
    <s v="Yes"/>
    <x v="1"/>
    <s v="No"/>
    <s v="No"/>
    <s v="No"/>
    <s v="No"/>
    <s v="Yes"/>
    <s v="No"/>
    <x v="0"/>
    <s v="No"/>
    <x v="2"/>
    <n v="84.3"/>
    <n v="1537.9"/>
    <s v="No"/>
    <n v="0"/>
    <x v="2"/>
  </r>
  <r>
    <s v="4299-OPXEJ"/>
    <x v="0"/>
    <x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55"/>
    <n v="1080.55"/>
    <s v="No"/>
    <n v="0"/>
    <x v="3"/>
  </r>
  <r>
    <s v="4951-UKAAQ"/>
    <x v="0"/>
    <x v="0"/>
    <s v="No"/>
    <s v="No"/>
    <n v="4"/>
    <s v="Yes"/>
    <s v="Yes"/>
    <x v="1"/>
    <s v="No"/>
    <s v="Yes"/>
    <s v="No"/>
    <s v="No"/>
    <s v="No"/>
    <s v="Yes"/>
    <x v="0"/>
    <s v="Yes"/>
    <x v="0"/>
    <n v="88.95"/>
    <n v="355.2"/>
    <s v="Yes"/>
    <n v="1"/>
    <x v="0"/>
  </r>
  <r>
    <s v="9618-LFJRU"/>
    <x v="0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45"/>
    <n v="82.85"/>
    <s v="No"/>
    <n v="0"/>
    <x v="0"/>
  </r>
  <r>
    <s v="6693-DJWTY"/>
    <x v="0"/>
    <x v="0"/>
    <s v="No"/>
    <s v="Yes"/>
    <n v="35"/>
    <s v="Yes"/>
    <s v="No"/>
    <x v="0"/>
    <s v="Yes"/>
    <s v="Yes"/>
    <s v="No"/>
    <s v="No"/>
    <s v="No"/>
    <s v="No"/>
    <x v="1"/>
    <s v="No"/>
    <x v="3"/>
    <n v="55.6"/>
    <n v="2016.45"/>
    <s v="No"/>
    <n v="0"/>
    <x v="1"/>
  </r>
  <r>
    <s v="0744-GKNGE"/>
    <x v="0"/>
    <x v="0"/>
    <s v="Yes"/>
    <s v="Yes"/>
    <n v="64"/>
    <s v="Yes"/>
    <s v="Yes"/>
    <x v="1"/>
    <s v="Yes"/>
    <s v="No"/>
    <s v="No"/>
    <s v="Yes"/>
    <s v="No"/>
    <s v="No"/>
    <x v="0"/>
    <s v="Yes"/>
    <x v="2"/>
    <n v="86.8"/>
    <n v="5327.25"/>
    <s v="No"/>
    <n v="0"/>
    <x v="3"/>
  </r>
  <r>
    <s v="6447-EGDIV"/>
    <x v="0"/>
    <x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95"/>
    <n v="683.25"/>
    <s v="No"/>
    <n v="0"/>
    <x v="1"/>
  </r>
  <r>
    <s v="1167-OYZJF"/>
    <x v="0"/>
    <x v="1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1263.05"/>
    <s v="No"/>
    <n v="0"/>
    <x v="3"/>
  </r>
  <r>
    <s v="2108-YKQTY"/>
    <x v="0"/>
    <x v="0"/>
    <s v="No"/>
    <s v="No"/>
    <n v="4"/>
    <s v="Yes"/>
    <s v="No"/>
    <x v="0"/>
    <s v="No"/>
    <s v="Yes"/>
    <s v="No"/>
    <s v="No"/>
    <s v="No"/>
    <s v="No"/>
    <x v="0"/>
    <s v="No"/>
    <x v="3"/>
    <n v="50.7"/>
    <n v="151.30000000000001"/>
    <s v="Yes"/>
    <n v="1"/>
    <x v="0"/>
  </r>
  <r>
    <s v="4806-DXQCE"/>
    <x v="0"/>
    <x v="1"/>
    <s v="Yes"/>
    <s v="No"/>
    <n v="70"/>
    <s v="Yes"/>
    <s v="Yes"/>
    <x v="1"/>
    <s v="Yes"/>
    <s v="Yes"/>
    <s v="Yes"/>
    <s v="Yes"/>
    <s v="Yes"/>
    <s v="Yes"/>
    <x v="2"/>
    <s v="Yes"/>
    <x v="0"/>
    <n v="113.65"/>
    <n v="7714.65"/>
    <s v="No"/>
    <n v="0"/>
    <x v="3"/>
  </r>
  <r>
    <s v="4918-QLLIW"/>
    <x v="1"/>
    <x v="0"/>
    <s v="No"/>
    <s v="No"/>
    <n v="3"/>
    <s v="Yes"/>
    <s v="No"/>
    <x v="0"/>
    <s v="No"/>
    <s v="No"/>
    <s v="No"/>
    <s v="No"/>
    <s v="Yes"/>
    <s v="No"/>
    <x v="0"/>
    <s v="No"/>
    <x v="3"/>
    <n v="53.4"/>
    <n v="188.7"/>
    <s v="Yes"/>
    <n v="1"/>
    <x v="0"/>
  </r>
  <r>
    <s v="7056-IMHCC"/>
    <x v="1"/>
    <x v="1"/>
    <s v="Yes"/>
    <s v="No"/>
    <n v="53"/>
    <s v="Yes"/>
    <s v="Yes"/>
    <x v="1"/>
    <s v="No"/>
    <s v="Yes"/>
    <s v="No"/>
    <s v="No"/>
    <s v="Yes"/>
    <s v="Yes"/>
    <x v="0"/>
    <s v="Yes"/>
    <x v="0"/>
    <n v="101.9"/>
    <n v="5549.4"/>
    <s v="Yes"/>
    <n v="1"/>
    <x v="3"/>
  </r>
  <r>
    <s v="4854-SSLTN"/>
    <x v="1"/>
    <x v="0"/>
    <s v="Yes"/>
    <s v="Yes"/>
    <n v="2"/>
    <s v="Yes"/>
    <s v="No"/>
    <x v="0"/>
    <s v="Yes"/>
    <s v="Yes"/>
    <s v="No"/>
    <s v="Yes"/>
    <s v="No"/>
    <s v="No"/>
    <x v="2"/>
    <s v="No"/>
    <x v="1"/>
    <n v="59.5"/>
    <n v="130.5"/>
    <s v="No"/>
    <n v="0"/>
    <x v="0"/>
  </r>
  <r>
    <s v="5294-DMSFH"/>
    <x v="0"/>
    <x v="0"/>
    <s v="Yes"/>
    <s v="Yes"/>
    <n v="29"/>
    <s v="Yes"/>
    <s v="No"/>
    <x v="1"/>
    <s v="No"/>
    <s v="No"/>
    <s v="No"/>
    <s v="No"/>
    <s v="Yes"/>
    <s v="Yes"/>
    <x v="0"/>
    <s v="Yes"/>
    <x v="3"/>
    <n v="87.8"/>
    <n v="2621.75"/>
    <s v="No"/>
    <n v="0"/>
    <x v="1"/>
  </r>
  <r>
    <s v="4837-PZTIC"/>
    <x v="0"/>
    <x v="0"/>
    <s v="No"/>
    <s v="No"/>
    <n v="47"/>
    <s v="No"/>
    <s v="No phone service"/>
    <x v="0"/>
    <s v="Yes"/>
    <s v="No"/>
    <s v="Yes"/>
    <s v="Yes"/>
    <s v="No"/>
    <s v="No"/>
    <x v="2"/>
    <s v="No"/>
    <x v="1"/>
    <n v="41.9"/>
    <n v="1875.25"/>
    <s v="No"/>
    <n v="0"/>
    <x v="1"/>
  </r>
  <r>
    <s v="1625-JAIIY"/>
    <x v="0"/>
    <x v="0"/>
    <s v="Yes"/>
    <s v="Yes"/>
    <n v="68"/>
    <s v="Yes"/>
    <s v="Yes"/>
    <x v="1"/>
    <s v="No"/>
    <s v="No"/>
    <s v="No"/>
    <s v="No"/>
    <s v="Yes"/>
    <s v="No"/>
    <x v="1"/>
    <s v="Yes"/>
    <x v="0"/>
    <n v="83"/>
    <n v="5685.8"/>
    <s v="Yes"/>
    <n v="1"/>
    <x v="3"/>
  </r>
  <r>
    <s v="0603-OLQDC"/>
    <x v="1"/>
    <x v="0"/>
    <s v="No"/>
    <s v="Yes"/>
    <n v="12"/>
    <s v="Yes"/>
    <s v="No"/>
    <x v="0"/>
    <s v="Yes"/>
    <s v="No"/>
    <s v="No"/>
    <s v="No"/>
    <s v="Yes"/>
    <s v="Yes"/>
    <x v="0"/>
    <s v="Yes"/>
    <x v="1"/>
    <n v="69.849999999999994"/>
    <n v="837.5"/>
    <s v="No"/>
    <n v="0"/>
    <x v="0"/>
  </r>
  <r>
    <s v="3272-VUHPV"/>
    <x v="0"/>
    <x v="0"/>
    <s v="Yes"/>
    <s v="Yes"/>
    <n v="8"/>
    <s v="Yes"/>
    <s v="No"/>
    <x v="0"/>
    <s v="No"/>
    <s v="Yes"/>
    <s v="No"/>
    <s v="Yes"/>
    <s v="No"/>
    <s v="No"/>
    <x v="0"/>
    <s v="No"/>
    <x v="2"/>
    <n v="56.3"/>
    <n v="401.5"/>
    <s v="No"/>
    <n v="0"/>
    <x v="0"/>
  </r>
  <r>
    <s v="4176-FXYBO"/>
    <x v="1"/>
    <x v="0"/>
    <s v="Yes"/>
    <s v="No"/>
    <n v="54"/>
    <s v="Yes"/>
    <s v="Yes"/>
    <x v="1"/>
    <s v="Yes"/>
    <s v="Yes"/>
    <s v="Yes"/>
    <s v="No"/>
    <s v="Yes"/>
    <s v="Yes"/>
    <x v="0"/>
    <s v="No"/>
    <x v="0"/>
    <n v="109.55"/>
    <n v="6118.95"/>
    <s v="No"/>
    <n v="0"/>
    <x v="3"/>
  </r>
  <r>
    <s v="1063-DHQJF"/>
    <x v="1"/>
    <x v="0"/>
    <s v="Yes"/>
    <s v="Yes"/>
    <n v="69"/>
    <s v="Yes"/>
    <s v="No"/>
    <x v="1"/>
    <s v="No"/>
    <s v="Yes"/>
    <s v="No"/>
    <s v="Yes"/>
    <s v="Yes"/>
    <s v="No"/>
    <x v="2"/>
    <s v="Yes"/>
    <x v="1"/>
    <n v="92.15"/>
    <n v="6480.9"/>
    <s v="No"/>
    <n v="0"/>
    <x v="3"/>
  </r>
  <r>
    <s v="8663-UPDGF"/>
    <x v="0"/>
    <x v="0"/>
    <s v="No"/>
    <s v="No"/>
    <n v="26"/>
    <s v="Yes"/>
    <s v="Yes"/>
    <x v="0"/>
    <s v="Yes"/>
    <s v="Yes"/>
    <s v="No"/>
    <s v="No"/>
    <s v="Yes"/>
    <s v="No"/>
    <x v="0"/>
    <s v="Yes"/>
    <x v="2"/>
    <n v="69.5"/>
    <n v="1800.05"/>
    <s v="No"/>
    <n v="0"/>
    <x v="1"/>
  </r>
  <r>
    <s v="6719-FGEDO"/>
    <x v="0"/>
    <x v="0"/>
    <s v="Yes"/>
    <s v="No"/>
    <n v="72"/>
    <s v="Yes"/>
    <s v="Yes"/>
    <x v="1"/>
    <s v="Yes"/>
    <s v="Yes"/>
    <s v="Yes"/>
    <s v="Yes"/>
    <s v="No"/>
    <s v="No"/>
    <x v="2"/>
    <s v="Yes"/>
    <x v="2"/>
    <n v="97"/>
    <n v="7104.2"/>
    <s v="No"/>
    <n v="0"/>
    <x v="3"/>
  </r>
  <r>
    <s v="1837-YQUCE"/>
    <x v="0"/>
    <x v="0"/>
    <s v="No"/>
    <s v="No"/>
    <n v="70"/>
    <s v="No"/>
    <s v="No phone service"/>
    <x v="0"/>
    <s v="Yes"/>
    <s v="No"/>
    <s v="Yes"/>
    <s v="Yes"/>
    <s v="Yes"/>
    <s v="Yes"/>
    <x v="2"/>
    <s v="Yes"/>
    <x v="2"/>
    <n v="58.35"/>
    <n v="4214.25"/>
    <s v="No"/>
    <n v="0"/>
    <x v="3"/>
  </r>
  <r>
    <s v="2947-DOMLJ"/>
    <x v="1"/>
    <x v="0"/>
    <s v="No"/>
    <s v="Yes"/>
    <n v="1"/>
    <s v="Yes"/>
    <s v="No"/>
    <x v="0"/>
    <s v="Yes"/>
    <s v="No"/>
    <s v="No"/>
    <s v="No"/>
    <s v="No"/>
    <s v="No"/>
    <x v="0"/>
    <s v="No"/>
    <x v="1"/>
    <n v="50.6"/>
    <n v="50.6"/>
    <s v="Yes"/>
    <n v="1"/>
    <x v="0"/>
  </r>
  <r>
    <s v="4112-LUEIZ"/>
    <x v="1"/>
    <x v="0"/>
    <s v="No"/>
    <s v="No"/>
    <n v="10"/>
    <s v="Yes"/>
    <s v="No"/>
    <x v="1"/>
    <s v="No"/>
    <s v="No"/>
    <s v="No"/>
    <s v="No"/>
    <s v="Yes"/>
    <s v="Yes"/>
    <x v="0"/>
    <s v="Yes"/>
    <x v="0"/>
    <n v="89.5"/>
    <n v="863.1"/>
    <s v="Yes"/>
    <n v="1"/>
    <x v="0"/>
  </r>
  <r>
    <s v="0369-ZGOVK"/>
    <x v="0"/>
    <x v="0"/>
    <s v="Yes"/>
    <s v="Yes"/>
    <n v="28"/>
    <s v="Yes"/>
    <s v="No"/>
    <x v="1"/>
    <s v="No"/>
    <s v="No"/>
    <s v="No"/>
    <s v="No"/>
    <s v="No"/>
    <s v="No"/>
    <x v="1"/>
    <s v="Yes"/>
    <x v="2"/>
    <n v="70.400000000000006"/>
    <n v="1992.2"/>
    <s v="No"/>
    <n v="0"/>
    <x v="1"/>
  </r>
  <r>
    <s v="4510-HIMLV"/>
    <x v="1"/>
    <x v="0"/>
    <s v="No"/>
    <s v="No"/>
    <n v="1"/>
    <s v="Yes"/>
    <s v="No"/>
    <x v="1"/>
    <s v="No"/>
    <s v="No"/>
    <s v="No"/>
    <s v="No"/>
    <s v="No"/>
    <s v="No"/>
    <x v="0"/>
    <s v="Yes"/>
    <x v="0"/>
    <n v="69.8"/>
    <n v="69.8"/>
    <s v="Yes"/>
    <n v="1"/>
    <x v="0"/>
  </r>
  <r>
    <s v="9919-KNPOO"/>
    <x v="0"/>
    <x v="0"/>
    <s v="Yes"/>
    <s v="No"/>
    <n v="21"/>
    <s v="Yes"/>
    <s v="Yes"/>
    <x v="1"/>
    <s v="No"/>
    <s v="No"/>
    <s v="No"/>
    <s v="No"/>
    <s v="Yes"/>
    <s v="Yes"/>
    <x v="0"/>
    <s v="Yes"/>
    <x v="0"/>
    <n v="94.3"/>
    <n v="1948.35"/>
    <s v="No"/>
    <n v="0"/>
    <x v="2"/>
  </r>
  <r>
    <s v="8749-JMNKX"/>
    <x v="1"/>
    <x v="1"/>
    <s v="Yes"/>
    <s v="No"/>
    <n v="51"/>
    <s v="Yes"/>
    <s v="Yes"/>
    <x v="1"/>
    <s v="Yes"/>
    <s v="No"/>
    <s v="Yes"/>
    <s v="No"/>
    <s v="Yes"/>
    <s v="No"/>
    <x v="0"/>
    <s v="Yes"/>
    <x v="2"/>
    <n v="93.8"/>
    <n v="4750.95"/>
    <s v="Yes"/>
    <n v="1"/>
    <x v="3"/>
  </r>
  <r>
    <s v="7872-BAAZR"/>
    <x v="0"/>
    <x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5"/>
    <n v="1007.9"/>
    <s v="No"/>
    <n v="0"/>
    <x v="3"/>
  </r>
  <r>
    <s v="9391-LMANN"/>
    <x v="1"/>
    <x v="0"/>
    <s v="No"/>
    <s v="Yes"/>
    <n v="53"/>
    <s v="Yes"/>
    <s v="No"/>
    <x v="1"/>
    <s v="Yes"/>
    <s v="Yes"/>
    <s v="Yes"/>
    <s v="No"/>
    <s v="No"/>
    <s v="Yes"/>
    <x v="1"/>
    <s v="No"/>
    <x v="0"/>
    <n v="95.95"/>
    <n v="5036.8999999999996"/>
    <s v="No"/>
    <n v="0"/>
    <x v="3"/>
  </r>
  <r>
    <s v="2430-USGXP"/>
    <x v="1"/>
    <x v="0"/>
    <s v="Yes"/>
    <s v="No"/>
    <n v="24"/>
    <s v="Yes"/>
    <s v="Yes"/>
    <x v="1"/>
    <s v="No"/>
    <s v="No"/>
    <s v="Yes"/>
    <s v="No"/>
    <s v="Yes"/>
    <s v="Yes"/>
    <x v="0"/>
    <s v="Yes"/>
    <x v="0"/>
    <n v="101.05"/>
    <n v="2391.8000000000002"/>
    <s v="Yes"/>
    <n v="1"/>
    <x v="2"/>
  </r>
  <r>
    <s v="8174-TBVCF"/>
    <x v="0"/>
    <x v="0"/>
    <s v="Yes"/>
    <s v="No"/>
    <n v="70"/>
    <s v="Yes"/>
    <s v="Yes"/>
    <x v="0"/>
    <s v="Yes"/>
    <s v="Yes"/>
    <s v="Yes"/>
    <s v="Yes"/>
    <s v="Yes"/>
    <s v="Yes"/>
    <x v="2"/>
    <s v="Yes"/>
    <x v="3"/>
    <n v="94.8"/>
    <n v="6859.05"/>
    <s v="No"/>
    <n v="0"/>
    <x v="3"/>
  </r>
  <r>
    <s v="1698-XFZCI"/>
    <x v="1"/>
    <x v="0"/>
    <s v="No"/>
    <s v="No"/>
    <n v="61"/>
    <s v="Yes"/>
    <s v="Yes"/>
    <x v="1"/>
    <s v="Yes"/>
    <s v="Yes"/>
    <s v="Yes"/>
    <s v="No"/>
    <s v="Yes"/>
    <s v="Yes"/>
    <x v="1"/>
    <s v="Yes"/>
    <x v="0"/>
    <n v="107.75"/>
    <n v="6521.9"/>
    <s v="No"/>
    <n v="0"/>
    <x v="3"/>
  </r>
  <r>
    <s v="1877-HKBQX"/>
    <x v="0"/>
    <x v="0"/>
    <s v="No"/>
    <s v="No"/>
    <n v="11"/>
    <s v="Yes"/>
    <s v="No"/>
    <x v="0"/>
    <s v="Yes"/>
    <s v="No"/>
    <s v="No"/>
    <s v="Yes"/>
    <s v="No"/>
    <s v="No"/>
    <x v="1"/>
    <s v="Yes"/>
    <x v="1"/>
    <n v="54.6"/>
    <n v="617.85"/>
    <s v="No"/>
    <n v="0"/>
    <x v="0"/>
  </r>
  <r>
    <s v="4450-DLLMH"/>
    <x v="1"/>
    <x v="0"/>
    <s v="No"/>
    <s v="No"/>
    <n v="2"/>
    <s v="Yes"/>
    <s v="No"/>
    <x v="1"/>
    <s v="No"/>
    <s v="No"/>
    <s v="No"/>
    <s v="No"/>
    <s v="No"/>
    <s v="No"/>
    <x v="0"/>
    <s v="Yes"/>
    <x v="3"/>
    <n v="71.3"/>
    <n v="157.75"/>
    <s v="No"/>
    <n v="0"/>
    <x v="0"/>
  </r>
  <r>
    <s v="0428-AXXLJ"/>
    <x v="1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5"/>
    <n v="516.29999999999995"/>
    <s v="No"/>
    <n v="0"/>
    <x v="1"/>
  </r>
  <r>
    <s v="2746-DIJLO"/>
    <x v="0"/>
    <x v="0"/>
    <s v="No"/>
    <s v="No"/>
    <n v="41"/>
    <s v="Yes"/>
    <s v="Yes"/>
    <x v="0"/>
    <s v="No"/>
    <s v="Yes"/>
    <s v="No"/>
    <s v="No"/>
    <s v="No"/>
    <s v="No"/>
    <x v="1"/>
    <s v="Yes"/>
    <x v="3"/>
    <n v="56.3"/>
    <n v="2364"/>
    <s v="No"/>
    <n v="0"/>
    <x v="1"/>
  </r>
  <r>
    <s v="5955-ERIHD"/>
    <x v="1"/>
    <x v="0"/>
    <s v="Yes"/>
    <s v="No"/>
    <n v="18"/>
    <s v="Yes"/>
    <s v="Yes"/>
    <x v="1"/>
    <s v="No"/>
    <s v="No"/>
    <s v="No"/>
    <s v="No"/>
    <s v="Yes"/>
    <s v="Yes"/>
    <x v="0"/>
    <s v="Yes"/>
    <x v="0"/>
    <n v="94.7"/>
    <n v="1687.95"/>
    <s v="Yes"/>
    <n v="1"/>
    <x v="2"/>
  </r>
  <r>
    <s v="0917-EZOLA"/>
    <x v="1"/>
    <x v="1"/>
    <s v="Yes"/>
    <s v="No"/>
    <n v="72"/>
    <s v="Yes"/>
    <s v="Yes"/>
    <x v="1"/>
    <s v="No"/>
    <s v="Yes"/>
    <s v="Yes"/>
    <s v="No"/>
    <s v="Yes"/>
    <s v="Yes"/>
    <x v="2"/>
    <s v="Yes"/>
    <x v="2"/>
    <n v="104.15"/>
    <n v="7689.95"/>
    <s v="Yes"/>
    <n v="1"/>
    <x v="3"/>
  </r>
  <r>
    <s v="3508-VLHCZ"/>
    <x v="0"/>
    <x v="0"/>
    <s v="Yes"/>
    <s v="Yes"/>
    <n v="71"/>
    <s v="Yes"/>
    <s v="Yes"/>
    <x v="0"/>
    <s v="Yes"/>
    <s v="Yes"/>
    <s v="Yes"/>
    <s v="Yes"/>
    <s v="Yes"/>
    <s v="Yes"/>
    <x v="2"/>
    <s v="Yes"/>
    <x v="3"/>
    <n v="90.55"/>
    <n v="6239.05"/>
    <s v="No"/>
    <n v="0"/>
    <x v="3"/>
  </r>
  <r>
    <s v="4086-ATNFV"/>
    <x v="0"/>
    <x v="0"/>
    <s v="Yes"/>
    <s v="Yes"/>
    <n v="34"/>
    <s v="Yes"/>
    <s v="No"/>
    <x v="0"/>
    <s v="Yes"/>
    <s v="Yes"/>
    <s v="Yes"/>
    <s v="No"/>
    <s v="No"/>
    <s v="No"/>
    <x v="1"/>
    <s v="Yes"/>
    <x v="1"/>
    <n v="60.8"/>
    <n v="2042.05"/>
    <s v="No"/>
    <n v="0"/>
    <x v="1"/>
  </r>
  <r>
    <s v="0468-YRPXN"/>
    <x v="1"/>
    <x v="0"/>
    <s v="No"/>
    <s v="No"/>
    <n v="29"/>
    <s v="Yes"/>
    <s v="No"/>
    <x v="1"/>
    <s v="No"/>
    <s v="No"/>
    <s v="Yes"/>
    <s v="Yes"/>
    <s v="Yes"/>
    <s v="Yes"/>
    <x v="0"/>
    <s v="Yes"/>
    <x v="3"/>
    <n v="98.8"/>
    <n v="2807.1"/>
    <s v="No"/>
    <n v="0"/>
    <x v="1"/>
  </r>
  <r>
    <s v="5996-NRVXR"/>
    <x v="1"/>
    <x v="1"/>
    <s v="Yes"/>
    <s v="No"/>
    <n v="40"/>
    <s v="Yes"/>
    <s v="No"/>
    <x v="1"/>
    <s v="Yes"/>
    <s v="Yes"/>
    <s v="Yes"/>
    <s v="Yes"/>
    <s v="Yes"/>
    <s v="No"/>
    <x v="1"/>
    <s v="Yes"/>
    <x v="3"/>
    <n v="98.15"/>
    <n v="4116.8"/>
    <s v="No"/>
    <n v="0"/>
    <x v="1"/>
  </r>
  <r>
    <s v="3739-YBWAB"/>
    <x v="1"/>
    <x v="0"/>
    <s v="Yes"/>
    <s v="No"/>
    <n v="36"/>
    <s v="No"/>
    <s v="No phone service"/>
    <x v="0"/>
    <s v="Yes"/>
    <s v="No"/>
    <s v="Yes"/>
    <s v="No"/>
    <s v="No"/>
    <s v="No"/>
    <x v="1"/>
    <s v="No"/>
    <x v="1"/>
    <n v="35.35"/>
    <n v="1317.95"/>
    <s v="No"/>
    <n v="0"/>
    <x v="1"/>
  </r>
  <r>
    <s v="7047-FWEYA"/>
    <x v="0"/>
    <x v="0"/>
    <s v="Yes"/>
    <s v="No"/>
    <n v="46"/>
    <s v="Yes"/>
    <s v="Yes"/>
    <x v="1"/>
    <s v="No"/>
    <s v="Yes"/>
    <s v="No"/>
    <s v="Yes"/>
    <s v="Yes"/>
    <s v="Yes"/>
    <x v="1"/>
    <s v="Yes"/>
    <x v="0"/>
    <n v="103.15"/>
    <n v="4594.6499999999996"/>
    <s v="No"/>
    <n v="0"/>
    <x v="1"/>
  </r>
  <r>
    <s v="2000-MPKCA"/>
    <x v="0"/>
    <x v="0"/>
    <s v="No"/>
    <s v="No"/>
    <n v="58"/>
    <s v="Yes"/>
    <s v="Yes"/>
    <x v="1"/>
    <s v="Yes"/>
    <s v="Yes"/>
    <s v="Yes"/>
    <s v="No"/>
    <s v="Yes"/>
    <s v="Yes"/>
    <x v="1"/>
    <s v="Yes"/>
    <x v="0"/>
    <n v="107.75"/>
    <n v="6332.75"/>
    <s v="No"/>
    <n v="0"/>
    <x v="3"/>
  </r>
  <r>
    <s v="9762-YAQAA"/>
    <x v="1"/>
    <x v="0"/>
    <s v="No"/>
    <s v="No"/>
    <n v="39"/>
    <s v="Yes"/>
    <s v="Yes"/>
    <x v="1"/>
    <s v="No"/>
    <s v="Yes"/>
    <s v="No"/>
    <s v="No"/>
    <s v="No"/>
    <s v="No"/>
    <x v="1"/>
    <s v="No"/>
    <x v="3"/>
    <n v="81.400000000000006"/>
    <n v="3213.75"/>
    <s v="No"/>
    <n v="0"/>
    <x v="1"/>
  </r>
  <r>
    <s v="5949-EBSQK"/>
    <x v="1"/>
    <x v="0"/>
    <s v="Yes"/>
    <s v="Yes"/>
    <n v="4"/>
    <s v="Yes"/>
    <s v="No"/>
    <x v="0"/>
    <s v="No"/>
    <s v="No"/>
    <s v="No"/>
    <s v="Yes"/>
    <s v="No"/>
    <s v="Yes"/>
    <x v="0"/>
    <s v="No"/>
    <x v="3"/>
    <n v="61.45"/>
    <n v="229.55"/>
    <s v="Yes"/>
    <n v="1"/>
    <x v="0"/>
  </r>
  <r>
    <s v="5473-KHBPS"/>
    <x v="0"/>
    <x v="0"/>
    <s v="Yes"/>
    <s v="Yes"/>
    <n v="52"/>
    <s v="Yes"/>
    <s v="Yes"/>
    <x v="1"/>
    <s v="No"/>
    <s v="Yes"/>
    <s v="Yes"/>
    <s v="No"/>
    <s v="Yes"/>
    <s v="No"/>
    <x v="1"/>
    <s v="Yes"/>
    <x v="3"/>
    <n v="95.7"/>
    <n v="4976.1499999999996"/>
    <s v="No"/>
    <n v="0"/>
    <x v="3"/>
  </r>
  <r>
    <s v="0100-DUVFC"/>
    <x v="1"/>
    <x v="1"/>
    <s v="Yes"/>
    <s v="No"/>
    <n v="70"/>
    <s v="Yes"/>
    <s v="Yes"/>
    <x v="1"/>
    <s v="No"/>
    <s v="Yes"/>
    <s v="Yes"/>
    <s v="No"/>
    <s v="Yes"/>
    <s v="Yes"/>
    <x v="1"/>
    <s v="Yes"/>
    <x v="0"/>
    <n v="104.8"/>
    <n v="7308.95"/>
    <s v="No"/>
    <n v="0"/>
    <x v="3"/>
  </r>
  <r>
    <s v="5397-TUPSH"/>
    <x v="1"/>
    <x v="1"/>
    <s v="Yes"/>
    <s v="No"/>
    <n v="65"/>
    <s v="Yes"/>
    <s v="No"/>
    <x v="1"/>
    <s v="No"/>
    <s v="No"/>
    <s v="No"/>
    <s v="No"/>
    <s v="No"/>
    <s v="No"/>
    <x v="1"/>
    <s v="Yes"/>
    <x v="2"/>
    <n v="70.95"/>
    <n v="4555.2"/>
    <s v="No"/>
    <n v="0"/>
    <x v="3"/>
  </r>
  <r>
    <s v="8950-MTZNV"/>
    <x v="1"/>
    <x v="0"/>
    <s v="No"/>
    <s v="No"/>
    <n v="1"/>
    <s v="Yes"/>
    <s v="No"/>
    <x v="0"/>
    <s v="No"/>
    <s v="No"/>
    <s v="No"/>
    <s v="No"/>
    <s v="No"/>
    <s v="No"/>
    <x v="0"/>
    <s v="Yes"/>
    <x v="1"/>
    <n v="44.95"/>
    <n v="44.95"/>
    <s v="No"/>
    <n v="0"/>
    <x v="0"/>
  </r>
  <r>
    <s v="0326-VDYXE"/>
    <x v="0"/>
    <x v="0"/>
    <s v="Yes"/>
    <s v="No"/>
    <n v="70"/>
    <s v="Yes"/>
    <s v="Yes"/>
    <x v="1"/>
    <s v="No"/>
    <s v="No"/>
    <s v="Yes"/>
    <s v="No"/>
    <s v="Yes"/>
    <s v="Yes"/>
    <x v="1"/>
    <s v="Yes"/>
    <x v="0"/>
    <n v="97.65"/>
    <n v="6982.5"/>
    <s v="No"/>
    <n v="0"/>
    <x v="3"/>
  </r>
  <r>
    <s v="6773-LQTVT"/>
    <x v="0"/>
    <x v="1"/>
    <s v="Yes"/>
    <s v="Yes"/>
    <n v="29"/>
    <s v="No"/>
    <s v="No phone service"/>
    <x v="0"/>
    <s v="No"/>
    <s v="Yes"/>
    <s v="Yes"/>
    <s v="No"/>
    <s v="No"/>
    <s v="No"/>
    <x v="0"/>
    <s v="Yes"/>
    <x v="1"/>
    <n v="35.65"/>
    <n v="1025.1500000000001"/>
    <s v="No"/>
    <n v="0"/>
    <x v="1"/>
  </r>
  <r>
    <s v="7274-RTAPZ"/>
    <x v="1"/>
    <x v="0"/>
    <s v="No"/>
    <s v="No"/>
    <n v="1"/>
    <s v="Yes"/>
    <s v="No"/>
    <x v="1"/>
    <s v="No"/>
    <s v="No"/>
    <s v="No"/>
    <s v="No"/>
    <s v="Yes"/>
    <s v="Yes"/>
    <x v="0"/>
    <s v="Yes"/>
    <x v="0"/>
    <n v="90.55"/>
    <n v="90.55"/>
    <s v="Yes"/>
    <n v="1"/>
    <x v="0"/>
  </r>
  <r>
    <s v="0436-TWFFZ"/>
    <x v="0"/>
    <x v="0"/>
    <s v="No"/>
    <s v="No"/>
    <n v="67"/>
    <s v="Yes"/>
    <s v="Yes"/>
    <x v="0"/>
    <s v="Yes"/>
    <s v="No"/>
    <s v="Yes"/>
    <s v="Yes"/>
    <s v="Yes"/>
    <s v="Yes"/>
    <x v="2"/>
    <s v="Yes"/>
    <x v="1"/>
    <n v="85.25"/>
    <n v="5714.2"/>
    <s v="No"/>
    <n v="0"/>
    <x v="3"/>
  </r>
  <r>
    <s v="8566-YPRGL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s v="No"/>
    <n v="0"/>
    <x v="0"/>
  </r>
  <r>
    <s v="0311-UNPFF"/>
    <x v="0"/>
    <x v="0"/>
    <s v="No"/>
    <s v="No"/>
    <n v="26"/>
    <s v="Yes"/>
    <s v="No"/>
    <x v="1"/>
    <s v="No"/>
    <s v="No"/>
    <s v="No"/>
    <s v="No"/>
    <s v="Yes"/>
    <s v="Yes"/>
    <x v="0"/>
    <s v="Yes"/>
    <x v="2"/>
    <n v="88.8"/>
    <n v="2274.35"/>
    <s v="Yes"/>
    <n v="1"/>
    <x v="1"/>
  </r>
  <r>
    <s v="6609-MXJHJ"/>
    <x v="0"/>
    <x v="0"/>
    <s v="Yes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5.1"/>
    <n v="789.55"/>
    <s v="No"/>
    <n v="0"/>
    <x v="1"/>
  </r>
  <r>
    <s v="2669-OIDSD"/>
    <x v="0"/>
    <x v="0"/>
    <s v="Yes"/>
    <s v="No"/>
    <n v="48"/>
    <s v="Yes"/>
    <s v="No"/>
    <x v="1"/>
    <s v="No"/>
    <s v="No"/>
    <s v="Yes"/>
    <s v="Yes"/>
    <s v="Yes"/>
    <s v="Yes"/>
    <x v="0"/>
    <s v="Yes"/>
    <x v="3"/>
    <n v="100.05"/>
    <n v="4834"/>
    <s v="No"/>
    <n v="0"/>
    <x v="1"/>
  </r>
  <r>
    <s v="8400-WZICQ"/>
    <x v="0"/>
    <x v="0"/>
    <s v="Yes"/>
    <s v="Yes"/>
    <n v="55"/>
    <s v="Yes"/>
    <s v="No"/>
    <x v="0"/>
    <s v="Yes"/>
    <s v="Yes"/>
    <s v="No"/>
    <s v="No"/>
    <s v="No"/>
    <s v="No"/>
    <x v="0"/>
    <s v="No"/>
    <x v="0"/>
    <n v="55.7"/>
    <n v="3131.8"/>
    <s v="No"/>
    <n v="0"/>
    <x v="3"/>
  </r>
  <r>
    <s v="3834-XUIFC"/>
    <x v="1"/>
    <x v="0"/>
    <s v="No"/>
    <s v="No"/>
    <n v="7"/>
    <s v="Yes"/>
    <s v="Yes"/>
    <x v="1"/>
    <s v="No"/>
    <s v="No"/>
    <s v="No"/>
    <s v="No"/>
    <s v="No"/>
    <s v="Yes"/>
    <x v="0"/>
    <s v="Yes"/>
    <x v="1"/>
    <n v="85.2"/>
    <n v="602.54999999999995"/>
    <s v="Yes"/>
    <n v="1"/>
    <x v="0"/>
  </r>
  <r>
    <s v="9576-SYUHJ"/>
    <x v="1"/>
    <x v="0"/>
    <s v="No"/>
    <s v="No"/>
    <n v="37"/>
    <s v="Yes"/>
    <s v="Yes"/>
    <x v="1"/>
    <s v="Yes"/>
    <s v="No"/>
    <s v="No"/>
    <s v="No"/>
    <s v="Yes"/>
    <s v="No"/>
    <x v="0"/>
    <s v="Yes"/>
    <x v="0"/>
    <n v="91.15"/>
    <n v="3369.25"/>
    <s v="No"/>
    <n v="0"/>
    <x v="1"/>
  </r>
  <r>
    <s v="0410-IPFTY"/>
    <x v="0"/>
    <x v="0"/>
    <s v="Yes"/>
    <s v="No"/>
    <n v="31"/>
    <s v="Yes"/>
    <s v="No"/>
    <x v="1"/>
    <s v="No"/>
    <s v="Yes"/>
    <s v="No"/>
    <s v="No"/>
    <s v="No"/>
    <s v="Yes"/>
    <x v="0"/>
    <s v="Yes"/>
    <x v="2"/>
    <n v="83.85"/>
    <n v="2674.15"/>
    <s v="No"/>
    <n v="0"/>
    <x v="1"/>
  </r>
  <r>
    <s v="2831-EBWRN"/>
    <x v="1"/>
    <x v="0"/>
    <s v="No"/>
    <s v="No"/>
    <n v="4"/>
    <s v="Yes"/>
    <s v="No"/>
    <x v="0"/>
    <s v="No"/>
    <s v="No"/>
    <s v="No"/>
    <s v="No"/>
    <s v="No"/>
    <s v="No"/>
    <x v="0"/>
    <s v="Yes"/>
    <x v="0"/>
    <n v="45.9"/>
    <n v="199.75"/>
    <s v="No"/>
    <n v="0"/>
    <x v="0"/>
  </r>
  <r>
    <s v="9430-NKQLY"/>
    <x v="1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"/>
    <n v="1790.8"/>
    <s v="No"/>
    <n v="0"/>
    <x v="3"/>
  </r>
  <r>
    <s v="8414-MYSHR"/>
    <x v="1"/>
    <x v="1"/>
    <s v="No"/>
    <s v="No"/>
    <n v="5"/>
    <s v="Yes"/>
    <s v="No"/>
    <x v="1"/>
    <s v="No"/>
    <s v="No"/>
    <s v="No"/>
    <s v="No"/>
    <s v="Yes"/>
    <s v="Yes"/>
    <x v="0"/>
    <s v="Yes"/>
    <x v="0"/>
    <n v="91.4"/>
    <n v="449.75"/>
    <s v="Yes"/>
    <n v="1"/>
    <x v="0"/>
  </r>
  <r>
    <s v="0247-SLUJI"/>
    <x v="1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s v="No"/>
    <n v="0"/>
    <x v="0"/>
  </r>
  <r>
    <s v="9402-ORRAH"/>
    <x v="0"/>
    <x v="1"/>
    <s v="No"/>
    <s v="No"/>
    <n v="15"/>
    <s v="Yes"/>
    <s v="No"/>
    <x v="1"/>
    <s v="No"/>
    <s v="No"/>
    <s v="No"/>
    <s v="No"/>
    <s v="Yes"/>
    <s v="Yes"/>
    <x v="0"/>
    <s v="Yes"/>
    <x v="0"/>
    <n v="91.5"/>
    <n v="1400.3"/>
    <s v="No"/>
    <n v="0"/>
    <x v="2"/>
  </r>
  <r>
    <s v="6483-OATDN"/>
    <x v="1"/>
    <x v="0"/>
    <s v="Yes"/>
    <s v="Yes"/>
    <n v="8"/>
    <s v="Yes"/>
    <s v="No"/>
    <x v="0"/>
    <s v="Yes"/>
    <s v="No"/>
    <s v="No"/>
    <s v="No"/>
    <s v="No"/>
    <s v="No"/>
    <x v="0"/>
    <s v="Yes"/>
    <x v="3"/>
    <n v="51.3"/>
    <n v="411.6"/>
    <s v="No"/>
    <n v="0"/>
    <x v="0"/>
  </r>
  <r>
    <s v="1293-HHSHJ"/>
    <x v="0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1.1"/>
    <n v="741"/>
    <s v="No"/>
    <n v="0"/>
    <x v="1"/>
  </r>
  <r>
    <s v="4840-ORQXB"/>
    <x v="0"/>
    <x v="1"/>
    <s v="No"/>
    <s v="No"/>
    <n v="56"/>
    <s v="Yes"/>
    <s v="Yes"/>
    <x v="1"/>
    <s v="No"/>
    <s v="Yes"/>
    <s v="Yes"/>
    <s v="No"/>
    <s v="Yes"/>
    <s v="Yes"/>
    <x v="0"/>
    <s v="No"/>
    <x v="0"/>
    <n v="104.75"/>
    <n v="5841.35"/>
    <s v="No"/>
    <n v="0"/>
    <x v="3"/>
  </r>
  <r>
    <s v="7599-FKVXZ"/>
    <x v="1"/>
    <x v="0"/>
    <s v="Yes"/>
    <s v="No"/>
    <n v="42"/>
    <s v="Yes"/>
    <s v="Yes"/>
    <x v="1"/>
    <s v="No"/>
    <s v="No"/>
    <s v="Yes"/>
    <s v="Yes"/>
    <s v="Yes"/>
    <s v="Yes"/>
    <x v="0"/>
    <s v="Yes"/>
    <x v="2"/>
    <n v="106.15"/>
    <n v="4512.7"/>
    <s v="Yes"/>
    <n v="1"/>
    <x v="1"/>
  </r>
  <r>
    <s v="3982-DQLUS"/>
    <x v="1"/>
    <x v="1"/>
    <s v="Yes"/>
    <s v="Yes"/>
    <n v="65"/>
    <s v="Yes"/>
    <s v="Yes"/>
    <x v="1"/>
    <s v="Yes"/>
    <s v="Yes"/>
    <s v="No"/>
    <s v="No"/>
    <s v="No"/>
    <s v="No"/>
    <x v="0"/>
    <s v="Yes"/>
    <x v="0"/>
    <n v="85.75"/>
    <n v="5688.45"/>
    <s v="No"/>
    <n v="0"/>
    <x v="3"/>
  </r>
  <r>
    <s v="8610-ZIKJJ"/>
    <x v="0"/>
    <x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31.9"/>
    <s v="No"/>
    <n v="0"/>
    <x v="0"/>
  </r>
  <r>
    <s v="3756-VNWDH"/>
    <x v="1"/>
    <x v="1"/>
    <s v="Yes"/>
    <s v="No"/>
    <n v="65"/>
    <s v="Yes"/>
    <s v="Yes"/>
    <x v="1"/>
    <s v="Yes"/>
    <s v="No"/>
    <s v="No"/>
    <s v="No"/>
    <s v="Yes"/>
    <s v="Yes"/>
    <x v="1"/>
    <s v="Yes"/>
    <x v="0"/>
    <n v="100.75"/>
    <n v="6674.65"/>
    <s v="No"/>
    <n v="0"/>
    <x v="3"/>
  </r>
  <r>
    <s v="7801-KICAO"/>
    <x v="0"/>
    <x v="0"/>
    <s v="No"/>
    <s v="No"/>
    <n v="18"/>
    <s v="Yes"/>
    <s v="Yes"/>
    <x v="1"/>
    <s v="No"/>
    <s v="No"/>
    <s v="No"/>
    <s v="No"/>
    <s v="No"/>
    <s v="No"/>
    <x v="0"/>
    <s v="Yes"/>
    <x v="0"/>
    <n v="74.150000000000006"/>
    <n v="1345.75"/>
    <s v="No"/>
    <n v="0"/>
    <x v="2"/>
  </r>
  <r>
    <s v="7673-LPRNY"/>
    <x v="0"/>
    <x v="0"/>
    <s v="No"/>
    <s v="No"/>
    <n v="23"/>
    <s v="Yes"/>
    <s v="Yes"/>
    <x v="0"/>
    <s v="Yes"/>
    <s v="No"/>
    <s v="Yes"/>
    <s v="No"/>
    <s v="Yes"/>
    <s v="Yes"/>
    <x v="1"/>
    <s v="Yes"/>
    <x v="0"/>
    <n v="78.55"/>
    <n v="1843.05"/>
    <s v="No"/>
    <n v="0"/>
    <x v="2"/>
  </r>
  <r>
    <s v="8229-TNIQA"/>
    <x v="0"/>
    <x v="0"/>
    <s v="No"/>
    <s v="No"/>
    <n v="4"/>
    <s v="Yes"/>
    <s v="No"/>
    <x v="0"/>
    <s v="No"/>
    <s v="No"/>
    <s v="No"/>
    <s v="No"/>
    <s v="No"/>
    <s v="No"/>
    <x v="0"/>
    <s v="Yes"/>
    <x v="1"/>
    <n v="45.3"/>
    <n v="196.95"/>
    <s v="Yes"/>
    <n v="1"/>
    <x v="0"/>
  </r>
  <r>
    <s v="6060-QBMGV"/>
    <x v="1"/>
    <x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433.8"/>
    <s v="No"/>
    <n v="0"/>
    <x v="3"/>
  </r>
  <r>
    <s v="7339-POGZN"/>
    <x v="0"/>
    <x v="0"/>
    <s v="No"/>
    <s v="No"/>
    <n v="4"/>
    <s v="Yes"/>
    <s v="Yes"/>
    <x v="0"/>
    <s v="No"/>
    <s v="No"/>
    <s v="No"/>
    <s v="No"/>
    <s v="No"/>
    <s v="No"/>
    <x v="0"/>
    <s v="No"/>
    <x v="0"/>
    <n v="50.7"/>
    <n v="214.55"/>
    <s v="No"/>
    <n v="0"/>
    <x v="0"/>
  </r>
  <r>
    <s v="2828-SLQPF"/>
    <x v="1"/>
    <x v="0"/>
    <s v="No"/>
    <s v="No"/>
    <n v="19"/>
    <s v="Yes"/>
    <s v="No"/>
    <x v="0"/>
    <s v="No"/>
    <s v="No"/>
    <s v="No"/>
    <s v="No"/>
    <s v="No"/>
    <s v="No"/>
    <x v="0"/>
    <s v="Yes"/>
    <x v="2"/>
    <n v="45"/>
    <n v="865.85"/>
    <s v="No"/>
    <n v="0"/>
    <x v="2"/>
  </r>
  <r>
    <s v="4465-VDKIQ"/>
    <x v="0"/>
    <x v="0"/>
    <s v="No"/>
    <s v="No"/>
    <n v="18"/>
    <s v="Yes"/>
    <s v="No"/>
    <x v="1"/>
    <s v="No"/>
    <s v="Yes"/>
    <s v="Yes"/>
    <s v="No"/>
    <s v="No"/>
    <s v="No"/>
    <x v="0"/>
    <s v="No"/>
    <x v="0"/>
    <n v="77.8"/>
    <n v="1358.6"/>
    <s v="No"/>
    <n v="0"/>
    <x v="2"/>
  </r>
  <r>
    <s v="2921-XWDJH"/>
    <x v="0"/>
    <x v="1"/>
    <s v="Yes"/>
    <s v="No"/>
    <n v="38"/>
    <s v="Yes"/>
    <s v="No"/>
    <x v="1"/>
    <s v="Yes"/>
    <s v="No"/>
    <s v="No"/>
    <s v="No"/>
    <s v="No"/>
    <s v="Yes"/>
    <x v="0"/>
    <s v="Yes"/>
    <x v="0"/>
    <n v="83.45"/>
    <n v="3147.15"/>
    <s v="No"/>
    <n v="0"/>
    <x v="1"/>
  </r>
  <r>
    <s v="6221-AVQYL"/>
    <x v="1"/>
    <x v="0"/>
    <s v="No"/>
    <s v="No"/>
    <n v="2"/>
    <s v="Yes"/>
    <s v="Yes"/>
    <x v="1"/>
    <s v="No"/>
    <s v="No"/>
    <s v="No"/>
    <s v="No"/>
    <s v="No"/>
    <s v="No"/>
    <x v="0"/>
    <s v="Yes"/>
    <x v="3"/>
    <n v="73.25"/>
    <n v="131.05000000000001"/>
    <s v="Yes"/>
    <n v="1"/>
    <x v="0"/>
  </r>
  <r>
    <s v="2558-BUOZZ"/>
    <x v="1"/>
    <x v="0"/>
    <s v="No"/>
    <s v="No"/>
    <n v="47"/>
    <s v="Yes"/>
    <s v="Yes"/>
    <x v="1"/>
    <s v="Yes"/>
    <s v="Yes"/>
    <s v="No"/>
    <s v="No"/>
    <s v="Yes"/>
    <s v="No"/>
    <x v="1"/>
    <s v="No"/>
    <x v="2"/>
    <n v="94.8"/>
    <n v="4535.8500000000004"/>
    <s v="No"/>
    <n v="0"/>
    <x v="1"/>
  </r>
  <r>
    <s v="9257-AZMTZ"/>
    <x v="0"/>
    <x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078.75"/>
    <s v="No"/>
    <n v="0"/>
    <x v="3"/>
  </r>
  <r>
    <s v="0003-MKNFE"/>
    <x v="1"/>
    <x v="0"/>
    <s v="No"/>
    <s v="No"/>
    <n v="9"/>
    <s v="Yes"/>
    <s v="Yes"/>
    <x v="0"/>
    <s v="No"/>
    <s v="No"/>
    <s v="No"/>
    <s v="No"/>
    <s v="No"/>
    <s v="Yes"/>
    <x v="0"/>
    <s v="No"/>
    <x v="1"/>
    <n v="59.9"/>
    <n v="542.4"/>
    <s v="No"/>
    <n v="0"/>
    <x v="0"/>
  </r>
  <r>
    <s v="0975-UYDTX"/>
    <x v="0"/>
    <x v="0"/>
    <s v="Yes"/>
    <s v="No"/>
    <n v="26"/>
    <s v="Yes"/>
    <s v="Yes"/>
    <x v="0"/>
    <s v="Yes"/>
    <s v="Yes"/>
    <s v="Yes"/>
    <s v="Yes"/>
    <s v="Yes"/>
    <s v="Yes"/>
    <x v="1"/>
    <s v="Yes"/>
    <x v="3"/>
    <n v="90.1"/>
    <n v="2312.5500000000002"/>
    <s v="No"/>
    <n v="0"/>
    <x v="1"/>
  </r>
  <r>
    <s v="7743-EXURX"/>
    <x v="1"/>
    <x v="0"/>
    <s v="Yes"/>
    <s v="Yes"/>
    <n v="8"/>
    <s v="Yes"/>
    <s v="No"/>
    <x v="0"/>
    <s v="No"/>
    <s v="No"/>
    <s v="Yes"/>
    <s v="No"/>
    <s v="No"/>
    <s v="No"/>
    <x v="0"/>
    <s v="Yes"/>
    <x v="0"/>
    <n v="51.05"/>
    <n v="415.05"/>
    <s v="Yes"/>
    <n v="1"/>
    <x v="0"/>
  </r>
  <r>
    <s v="4682-BLBUC"/>
    <x v="1"/>
    <x v="0"/>
    <s v="Yes"/>
    <s v="No"/>
    <n v="44"/>
    <s v="Yes"/>
    <s v="No"/>
    <x v="0"/>
    <s v="No"/>
    <s v="Yes"/>
    <s v="Yes"/>
    <s v="Yes"/>
    <s v="Yes"/>
    <s v="No"/>
    <x v="1"/>
    <s v="Yes"/>
    <x v="0"/>
    <n v="70.95"/>
    <n v="3250.45"/>
    <s v="No"/>
    <n v="0"/>
    <x v="1"/>
  </r>
  <r>
    <s v="0975-VOOVL"/>
    <x v="0"/>
    <x v="0"/>
    <s v="No"/>
    <s v="No"/>
    <n v="3"/>
    <s v="No"/>
    <s v="No phone service"/>
    <x v="0"/>
    <s v="No"/>
    <s v="Yes"/>
    <s v="No"/>
    <s v="No"/>
    <s v="No"/>
    <s v="No"/>
    <x v="0"/>
    <s v="No"/>
    <x v="1"/>
    <n v="29.2"/>
    <n v="98.5"/>
    <s v="No"/>
    <n v="0"/>
    <x v="0"/>
  </r>
  <r>
    <s v="5968-VXZLG"/>
    <x v="1"/>
    <x v="0"/>
    <s v="No"/>
    <s v="No"/>
    <n v="2"/>
    <s v="Yes"/>
    <s v="No"/>
    <x v="0"/>
    <s v="No"/>
    <s v="No"/>
    <s v="No"/>
    <s v="No"/>
    <s v="No"/>
    <s v="No"/>
    <x v="0"/>
    <s v="Yes"/>
    <x v="2"/>
    <n v="46.6"/>
    <n v="87.9"/>
    <s v="No"/>
    <n v="0"/>
    <x v="0"/>
  </r>
  <r>
    <s v="5569-KGJHX"/>
    <x v="0"/>
    <x v="0"/>
    <s v="Yes"/>
    <s v="Yes"/>
    <n v="9"/>
    <s v="Yes"/>
    <s v="Yes"/>
    <x v="1"/>
    <s v="No"/>
    <s v="No"/>
    <s v="No"/>
    <s v="No"/>
    <s v="Yes"/>
    <s v="No"/>
    <x v="0"/>
    <s v="Yes"/>
    <x v="2"/>
    <n v="85.35"/>
    <n v="754.65"/>
    <s v="Yes"/>
    <n v="1"/>
    <x v="0"/>
  </r>
  <r>
    <s v="4988-IQIGL"/>
    <x v="1"/>
    <x v="1"/>
    <s v="No"/>
    <s v="No"/>
    <n v="1"/>
    <s v="Yes"/>
    <s v="Yes"/>
    <x v="1"/>
    <s v="No"/>
    <s v="No"/>
    <s v="No"/>
    <s v="No"/>
    <s v="No"/>
    <s v="No"/>
    <x v="0"/>
    <s v="Yes"/>
    <x v="0"/>
    <n v="75.349999999999994"/>
    <n v="75.349999999999994"/>
    <s v="Yes"/>
    <n v="1"/>
    <x v="0"/>
  </r>
  <r>
    <s v="5201-FRKKS"/>
    <x v="1"/>
    <x v="0"/>
    <s v="No"/>
    <s v="No"/>
    <n v="25"/>
    <s v="Yes"/>
    <s v="No"/>
    <x v="1"/>
    <s v="Yes"/>
    <s v="No"/>
    <s v="No"/>
    <s v="No"/>
    <s v="No"/>
    <s v="No"/>
    <x v="0"/>
    <s v="No"/>
    <x v="2"/>
    <n v="74.3"/>
    <n v="1952.25"/>
    <s v="No"/>
    <n v="0"/>
    <x v="1"/>
  </r>
  <r>
    <s v="9799-CAYJJ"/>
    <x v="0"/>
    <x v="1"/>
    <s v="Yes"/>
    <s v="No"/>
    <n v="2"/>
    <s v="Yes"/>
    <s v="No"/>
    <x v="1"/>
    <s v="No"/>
    <s v="No"/>
    <s v="No"/>
    <s v="No"/>
    <s v="No"/>
    <s v="No"/>
    <x v="0"/>
    <s v="Yes"/>
    <x v="0"/>
    <n v="69.3"/>
    <n v="153.80000000000001"/>
    <s v="No"/>
    <n v="0"/>
    <x v="0"/>
  </r>
  <r>
    <s v="7730-IUTDZ"/>
    <x v="1"/>
    <x v="0"/>
    <s v="No"/>
    <s v="No"/>
    <n v="43"/>
    <s v="Yes"/>
    <s v="No"/>
    <x v="1"/>
    <s v="Yes"/>
    <s v="No"/>
    <s v="No"/>
    <s v="No"/>
    <s v="No"/>
    <s v="No"/>
    <x v="0"/>
    <s v="Yes"/>
    <x v="0"/>
    <n v="75.2"/>
    <n v="3198.6"/>
    <s v="Yes"/>
    <n v="1"/>
    <x v="1"/>
  </r>
  <r>
    <s v="0426-TIRNE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s v="Yes"/>
    <n v="1"/>
    <x v="0"/>
  </r>
  <r>
    <s v="5443-SCMKX"/>
    <x v="0"/>
    <x v="0"/>
    <s v="Yes"/>
    <s v="No"/>
    <n v="58"/>
    <s v="Yes"/>
    <s v="Yes"/>
    <x v="1"/>
    <s v="No"/>
    <s v="Yes"/>
    <s v="Yes"/>
    <s v="No"/>
    <s v="No"/>
    <s v="Yes"/>
    <x v="1"/>
    <s v="Yes"/>
    <x v="0"/>
    <n v="94.3"/>
    <n v="5610.15"/>
    <s v="No"/>
    <n v="0"/>
    <x v="3"/>
  </r>
  <r>
    <s v="8295-KMENE"/>
    <x v="0"/>
    <x v="0"/>
    <s v="Yes"/>
    <s v="Yes"/>
    <n v="59"/>
    <s v="Yes"/>
    <s v="Yes"/>
    <x v="0"/>
    <s v="Yes"/>
    <s v="No"/>
    <s v="Yes"/>
    <s v="Yes"/>
    <s v="Yes"/>
    <s v="No"/>
    <x v="2"/>
    <s v="Yes"/>
    <x v="1"/>
    <n v="76.45"/>
    <n v="4519.5"/>
    <s v="No"/>
    <n v="0"/>
    <x v="3"/>
  </r>
  <r>
    <s v="6738-ISCBM"/>
    <x v="1"/>
    <x v="0"/>
    <s v="No"/>
    <s v="No"/>
    <n v="44"/>
    <s v="No"/>
    <s v="No phone service"/>
    <x v="0"/>
    <s v="Yes"/>
    <s v="No"/>
    <s v="Yes"/>
    <s v="No"/>
    <s v="Yes"/>
    <s v="Yes"/>
    <x v="1"/>
    <s v="Yes"/>
    <x v="0"/>
    <n v="54"/>
    <n v="2440.25"/>
    <s v="No"/>
    <n v="0"/>
    <x v="1"/>
  </r>
  <r>
    <s v="9821-BESNZ"/>
    <x v="1"/>
    <x v="0"/>
    <s v="No"/>
    <s v="No"/>
    <n v="66"/>
    <s v="Yes"/>
    <s v="Yes"/>
    <x v="1"/>
    <s v="No"/>
    <s v="Yes"/>
    <s v="No"/>
    <s v="Yes"/>
    <s v="Yes"/>
    <s v="Yes"/>
    <x v="1"/>
    <s v="Yes"/>
    <x v="0"/>
    <n v="104.25"/>
    <n v="6860.6"/>
    <s v="No"/>
    <n v="0"/>
    <x v="3"/>
  </r>
  <r>
    <s v="3678-MNGZX"/>
    <x v="1"/>
    <x v="0"/>
    <s v="Yes"/>
    <s v="Yes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77.7"/>
    <s v="No"/>
    <n v="0"/>
    <x v="3"/>
  </r>
  <r>
    <s v="1335-NTIUC"/>
    <x v="1"/>
    <x v="0"/>
    <s v="No"/>
    <s v="No"/>
    <n v="9"/>
    <s v="No"/>
    <s v="No phone service"/>
    <x v="0"/>
    <s v="No"/>
    <s v="No"/>
    <s v="No"/>
    <s v="No"/>
    <s v="No"/>
    <s v="No"/>
    <x v="0"/>
    <s v="Yes"/>
    <x v="0"/>
    <n v="24.95"/>
    <n v="190.25"/>
    <s v="No"/>
    <n v="0"/>
    <x v="0"/>
  </r>
  <r>
    <s v="2916-BQZLN"/>
    <x v="1"/>
    <x v="0"/>
    <s v="No"/>
    <s v="No"/>
    <n v="19"/>
    <s v="Yes"/>
    <s v="Yes"/>
    <x v="1"/>
    <s v="Yes"/>
    <s v="No"/>
    <s v="Yes"/>
    <s v="No"/>
    <s v="No"/>
    <s v="No"/>
    <x v="0"/>
    <s v="Yes"/>
    <x v="0"/>
    <n v="84.75"/>
    <n v="1651.95"/>
    <s v="No"/>
    <n v="0"/>
    <x v="2"/>
  </r>
  <r>
    <s v="4558-CGYCZ"/>
    <x v="1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78.3"/>
    <s v="No"/>
    <n v="0"/>
    <x v="0"/>
  </r>
  <r>
    <s v="2368-GAKKQ"/>
    <x v="0"/>
    <x v="0"/>
    <s v="No"/>
    <s v="No"/>
    <n v="70"/>
    <s v="Yes"/>
    <s v="Yes"/>
    <x v="1"/>
    <s v="Yes"/>
    <s v="Yes"/>
    <s v="Yes"/>
    <s v="Yes"/>
    <s v="Yes"/>
    <s v="Yes"/>
    <x v="2"/>
    <s v="Yes"/>
    <x v="2"/>
    <n v="113.65"/>
    <n v="7939.25"/>
    <s v="No"/>
    <n v="0"/>
    <x v="3"/>
  </r>
  <r>
    <s v="8710-YGLWG"/>
    <x v="1"/>
    <x v="0"/>
    <s v="No"/>
    <s v="No"/>
    <n v="1"/>
    <s v="Yes"/>
    <s v="No"/>
    <x v="0"/>
    <s v="No"/>
    <s v="No"/>
    <s v="No"/>
    <s v="No"/>
    <s v="No"/>
    <s v="No"/>
    <x v="0"/>
    <s v="Yes"/>
    <x v="1"/>
    <n v="44.9"/>
    <n v="44.9"/>
    <s v="No"/>
    <n v="0"/>
    <x v="0"/>
  </r>
  <r>
    <s v="3199-XGZCY"/>
    <x v="0"/>
    <x v="0"/>
    <s v="No"/>
    <s v="No"/>
    <n v="8"/>
    <s v="Yes"/>
    <s v="Yes"/>
    <x v="1"/>
    <s v="No"/>
    <s v="No"/>
    <s v="No"/>
    <s v="No"/>
    <s v="No"/>
    <s v="No"/>
    <x v="0"/>
    <s v="Yes"/>
    <x v="0"/>
    <n v="75.25"/>
    <n v="576.70000000000005"/>
    <s v="No"/>
    <n v="0"/>
    <x v="0"/>
  </r>
  <r>
    <s v="3785-KTYSH"/>
    <x v="1"/>
    <x v="0"/>
    <s v="No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6"/>
    <n v="1279"/>
    <s v="No"/>
    <n v="0"/>
    <x v="3"/>
  </r>
  <r>
    <s v="6814-ZPWFQ"/>
    <x v="1"/>
    <x v="1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"/>
    <n v="1260.7"/>
    <s v="No"/>
    <n v="0"/>
    <x v="3"/>
  </r>
  <r>
    <s v="4063-EIKNQ"/>
    <x v="1"/>
    <x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267.35000000000002"/>
    <s v="No"/>
    <n v="0"/>
    <x v="0"/>
  </r>
  <r>
    <s v="6993-YCOBK"/>
    <x v="1"/>
    <x v="0"/>
    <s v="Yes"/>
    <s v="Yes"/>
    <n v="60"/>
    <s v="Yes"/>
    <s v="Yes"/>
    <x v="1"/>
    <s v="Yes"/>
    <s v="No"/>
    <s v="Yes"/>
    <s v="Yes"/>
    <s v="Yes"/>
    <s v="Yes"/>
    <x v="2"/>
    <s v="Yes"/>
    <x v="0"/>
    <n v="110.6"/>
    <n v="6586.85"/>
    <s v="No"/>
    <n v="0"/>
    <x v="3"/>
  </r>
  <r>
    <s v="5206-HPJKM"/>
    <x v="1"/>
    <x v="0"/>
    <s v="No"/>
    <s v="No"/>
    <n v="17"/>
    <s v="Yes"/>
    <s v="No"/>
    <x v="0"/>
    <s v="Yes"/>
    <s v="Yes"/>
    <s v="No"/>
    <s v="No"/>
    <s v="No"/>
    <s v="No"/>
    <x v="0"/>
    <s v="Yes"/>
    <x v="3"/>
    <n v="55.5"/>
    <n v="934.15"/>
    <s v="No"/>
    <n v="0"/>
    <x v="2"/>
  </r>
  <r>
    <s v="7587-RZNME"/>
    <x v="1"/>
    <x v="0"/>
    <s v="No"/>
    <s v="No"/>
    <n v="3"/>
    <s v="Yes"/>
    <s v="No"/>
    <x v="0"/>
    <s v="No"/>
    <s v="No"/>
    <s v="No"/>
    <s v="No"/>
    <s v="No"/>
    <s v="No"/>
    <x v="0"/>
    <s v="Yes"/>
    <x v="0"/>
    <n v="43.3"/>
    <n v="123.65"/>
    <s v="Yes"/>
    <n v="1"/>
    <x v="0"/>
  </r>
  <r>
    <s v="0748-RDGGM"/>
    <x v="1"/>
    <x v="0"/>
    <s v="Yes"/>
    <s v="No"/>
    <n v="70"/>
    <s v="Yes"/>
    <s v="No"/>
    <x v="1"/>
    <s v="Yes"/>
    <s v="Yes"/>
    <s v="Yes"/>
    <s v="Yes"/>
    <s v="Yes"/>
    <s v="Yes"/>
    <x v="1"/>
    <s v="Yes"/>
    <x v="2"/>
    <n v="109.5"/>
    <n v="7534.65"/>
    <s v="Yes"/>
    <n v="1"/>
    <x v="3"/>
  </r>
  <r>
    <s v="8393-JMVMB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s v="No"/>
    <n v="0"/>
    <x v="0"/>
  </r>
  <r>
    <s v="5019-GQVCR"/>
    <x v="1"/>
    <x v="1"/>
    <s v="No"/>
    <s v="No"/>
    <n v="43"/>
    <s v="Yes"/>
    <s v="Yes"/>
    <x v="1"/>
    <s v="No"/>
    <s v="No"/>
    <s v="No"/>
    <s v="No"/>
    <s v="Yes"/>
    <s v="No"/>
    <x v="0"/>
    <s v="Yes"/>
    <x v="0"/>
    <n v="84.85"/>
    <n v="3645.6"/>
    <s v="No"/>
    <n v="0"/>
    <x v="1"/>
  </r>
  <r>
    <s v="6036-TTFYU"/>
    <x v="0"/>
    <x v="0"/>
    <s v="Yes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314.45"/>
    <s v="No"/>
    <n v="0"/>
    <x v="2"/>
  </r>
  <r>
    <s v="2550-AEVRU"/>
    <x v="0"/>
    <x v="0"/>
    <s v="Yes"/>
    <s v="Yes"/>
    <n v="57"/>
    <s v="Yes"/>
    <s v="No"/>
    <x v="0"/>
    <s v="Yes"/>
    <s v="Yes"/>
    <s v="No"/>
    <s v="No"/>
    <s v="No"/>
    <s v="No"/>
    <x v="1"/>
    <s v="No"/>
    <x v="0"/>
    <n v="53.45"/>
    <n v="3053"/>
    <s v="No"/>
    <n v="0"/>
    <x v="3"/>
  </r>
  <r>
    <s v="0969-RGKCU"/>
    <x v="1"/>
    <x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677.05"/>
    <s v="No"/>
    <n v="0"/>
    <x v="1"/>
  </r>
  <r>
    <s v="0378-CJKPV"/>
    <x v="0"/>
    <x v="0"/>
    <s v="Yes"/>
    <s v="No"/>
    <n v="72"/>
    <s v="Yes"/>
    <s v="Yes"/>
    <x v="1"/>
    <s v="Yes"/>
    <s v="Yes"/>
    <s v="Yes"/>
    <s v="Yes"/>
    <s v="Yes"/>
    <s v="Yes"/>
    <x v="2"/>
    <s v="No"/>
    <x v="3"/>
    <n v="112.1"/>
    <n v="7965.95"/>
    <s v="No"/>
    <n v="0"/>
    <x v="3"/>
  </r>
  <r>
    <s v="4706-AXVKM"/>
    <x v="0"/>
    <x v="1"/>
    <s v="No"/>
    <s v="No"/>
    <n v="11"/>
    <s v="Yes"/>
    <s v="Yes"/>
    <x v="1"/>
    <s v="No"/>
    <s v="No"/>
    <s v="No"/>
    <s v="No"/>
    <s v="No"/>
    <s v="Yes"/>
    <x v="0"/>
    <s v="Yes"/>
    <x v="3"/>
    <n v="84.8"/>
    <n v="906.85"/>
    <s v="Yes"/>
    <n v="1"/>
    <x v="0"/>
  </r>
  <r>
    <s v="5889-JTMUL"/>
    <x v="0"/>
    <x v="1"/>
    <s v="Yes"/>
    <s v="No"/>
    <n v="50"/>
    <s v="Yes"/>
    <s v="Yes"/>
    <x v="1"/>
    <s v="No"/>
    <s v="Yes"/>
    <s v="Yes"/>
    <s v="No"/>
    <s v="Yes"/>
    <s v="No"/>
    <x v="0"/>
    <s v="Yes"/>
    <x v="0"/>
    <n v="95.05"/>
    <n v="4888.7"/>
    <s v="Yes"/>
    <n v="1"/>
    <x v="3"/>
  </r>
  <r>
    <s v="9026-RNUJS"/>
    <x v="1"/>
    <x v="1"/>
    <s v="No"/>
    <s v="No"/>
    <n v="5"/>
    <s v="Yes"/>
    <s v="No"/>
    <x v="0"/>
    <s v="No"/>
    <s v="No"/>
    <s v="Yes"/>
    <s v="No"/>
    <s v="No"/>
    <s v="No"/>
    <x v="0"/>
    <s v="No"/>
    <x v="0"/>
    <n v="50.35"/>
    <n v="237.25"/>
    <s v="Yes"/>
    <n v="1"/>
    <x v="0"/>
  </r>
  <r>
    <s v="3746-EUBYR"/>
    <x v="1"/>
    <x v="0"/>
    <s v="Yes"/>
    <s v="No"/>
    <n v="1"/>
    <s v="Yes"/>
    <s v="Yes"/>
    <x v="1"/>
    <s v="No"/>
    <s v="No"/>
    <s v="No"/>
    <s v="No"/>
    <s v="No"/>
    <s v="No"/>
    <x v="0"/>
    <s v="Yes"/>
    <x v="2"/>
    <n v="74.599999999999994"/>
    <n v="74.599999999999994"/>
    <s v="Yes"/>
    <n v="1"/>
    <x v="0"/>
  </r>
  <r>
    <s v="2332-EFBJY"/>
    <x v="1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7"/>
    <n v="342.4"/>
    <s v="Yes"/>
    <n v="1"/>
    <x v="2"/>
  </r>
  <r>
    <s v="2880-FPNAE"/>
    <x v="1"/>
    <x v="1"/>
    <s v="Yes"/>
    <s v="No"/>
    <n v="2"/>
    <s v="Yes"/>
    <s v="No"/>
    <x v="1"/>
    <s v="No"/>
    <s v="No"/>
    <s v="Yes"/>
    <s v="No"/>
    <s v="No"/>
    <s v="No"/>
    <x v="0"/>
    <s v="Yes"/>
    <x v="0"/>
    <n v="74.2"/>
    <n v="140.1"/>
    <s v="No"/>
    <n v="0"/>
    <x v="0"/>
  </r>
  <r>
    <s v="1703-MGIAB"/>
    <x v="0"/>
    <x v="0"/>
    <s v="No"/>
    <s v="No"/>
    <n v="17"/>
    <s v="Yes"/>
    <s v="Yes"/>
    <x v="0"/>
    <s v="No"/>
    <s v="No"/>
    <s v="Yes"/>
    <s v="Yes"/>
    <s v="Yes"/>
    <s v="No"/>
    <x v="0"/>
    <s v="Yes"/>
    <x v="1"/>
    <n v="69"/>
    <n v="1108"/>
    <s v="No"/>
    <n v="0"/>
    <x v="2"/>
  </r>
  <r>
    <s v="4311-QTTAI"/>
    <x v="0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50000000000001"/>
    <n v="295.55"/>
    <s v="No"/>
    <n v="0"/>
    <x v="2"/>
  </r>
  <r>
    <s v="9474-PHLYD"/>
    <x v="0"/>
    <x v="0"/>
    <s v="No"/>
    <s v="No"/>
    <n v="15"/>
    <s v="Yes"/>
    <s v="No"/>
    <x v="0"/>
    <s v="No"/>
    <s v="No"/>
    <s v="Yes"/>
    <s v="No"/>
    <s v="No"/>
    <s v="Yes"/>
    <x v="0"/>
    <s v="Yes"/>
    <x v="0"/>
    <n v="59.45"/>
    <n v="892.65"/>
    <s v="Yes"/>
    <n v="1"/>
    <x v="2"/>
  </r>
  <r>
    <s v="4318-RAJVY"/>
    <x v="0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8"/>
    <n v="198.25"/>
    <s v="No"/>
    <n v="0"/>
    <x v="0"/>
  </r>
  <r>
    <s v="2165-VOEGB"/>
    <x v="0"/>
    <x v="0"/>
    <s v="No"/>
    <s v="Yes"/>
    <n v="46"/>
    <s v="Yes"/>
    <s v="No"/>
    <x v="1"/>
    <s v="Yes"/>
    <s v="Yes"/>
    <s v="No"/>
    <s v="Yes"/>
    <s v="Yes"/>
    <s v="Yes"/>
    <x v="1"/>
    <s v="Yes"/>
    <x v="2"/>
    <n v="105.2"/>
    <n v="4822.8500000000004"/>
    <s v="Yes"/>
    <n v="1"/>
    <x v="1"/>
  </r>
  <r>
    <s v="3612-YUNGG"/>
    <x v="1"/>
    <x v="0"/>
    <s v="Yes"/>
    <s v="Yes"/>
    <n v="64"/>
    <s v="Yes"/>
    <s v="Yes"/>
    <x v="1"/>
    <s v="No"/>
    <s v="Yes"/>
    <s v="Yes"/>
    <s v="Yes"/>
    <s v="Yes"/>
    <s v="Yes"/>
    <x v="2"/>
    <s v="Yes"/>
    <x v="3"/>
    <n v="109.2"/>
    <n v="6741.15"/>
    <s v="No"/>
    <n v="0"/>
    <x v="3"/>
  </r>
  <r>
    <s v="2254-DLXRI"/>
    <x v="0"/>
    <x v="0"/>
    <s v="No"/>
    <s v="No"/>
    <n v="1"/>
    <s v="Yes"/>
    <s v="Yes"/>
    <x v="1"/>
    <s v="No"/>
    <s v="Yes"/>
    <s v="No"/>
    <s v="No"/>
    <s v="No"/>
    <s v="No"/>
    <x v="0"/>
    <s v="Yes"/>
    <x v="1"/>
    <n v="79.150000000000006"/>
    <n v="79.150000000000006"/>
    <s v="No"/>
    <n v="0"/>
    <x v="0"/>
  </r>
  <r>
    <s v="5062-CJJKH"/>
    <x v="1"/>
    <x v="0"/>
    <s v="Yes"/>
    <s v="Yes"/>
    <n v="25"/>
    <s v="Yes"/>
    <s v="No"/>
    <x v="0"/>
    <s v="No"/>
    <s v="Yes"/>
    <s v="Yes"/>
    <s v="No"/>
    <s v="No"/>
    <s v="No"/>
    <x v="1"/>
    <s v="No"/>
    <x v="1"/>
    <n v="53.65"/>
    <n v="1355.45"/>
    <s v="No"/>
    <n v="0"/>
    <x v="1"/>
  </r>
  <r>
    <s v="9028-LIHRP"/>
    <x v="1"/>
    <x v="0"/>
    <s v="Yes"/>
    <s v="Yes"/>
    <n v="71"/>
    <s v="Yes"/>
    <s v="No"/>
    <x v="1"/>
    <s v="Yes"/>
    <s v="Yes"/>
    <s v="Yes"/>
    <s v="Yes"/>
    <s v="Yes"/>
    <s v="No"/>
    <x v="2"/>
    <s v="No"/>
    <x v="3"/>
    <n v="100.2"/>
    <n v="7209"/>
    <s v="No"/>
    <n v="0"/>
    <x v="3"/>
  </r>
  <r>
    <s v="2219-MVUSO"/>
    <x v="1"/>
    <x v="0"/>
    <s v="No"/>
    <s v="No"/>
    <n v="8"/>
    <s v="Yes"/>
    <s v="No"/>
    <x v="0"/>
    <s v="No"/>
    <s v="No"/>
    <s v="No"/>
    <s v="No"/>
    <s v="No"/>
    <s v="No"/>
    <x v="0"/>
    <s v="Yes"/>
    <x v="1"/>
    <n v="45.15"/>
    <n v="438.4"/>
    <s v="Yes"/>
    <n v="1"/>
    <x v="0"/>
  </r>
  <r>
    <s v="1053-MXTTK"/>
    <x v="0"/>
    <x v="0"/>
    <s v="Yes"/>
    <s v="Yes"/>
    <n v="72"/>
    <s v="Yes"/>
    <s v="No"/>
    <x v="1"/>
    <s v="Yes"/>
    <s v="Yes"/>
    <s v="Yes"/>
    <s v="Yes"/>
    <s v="Yes"/>
    <s v="Yes"/>
    <x v="2"/>
    <s v="Yes"/>
    <x v="2"/>
    <n v="108.65"/>
    <n v="7726.35"/>
    <s v="No"/>
    <n v="0"/>
    <x v="3"/>
  </r>
  <r>
    <s v="1530-ZTDOZ"/>
    <x v="0"/>
    <x v="0"/>
    <s v="Yes"/>
    <s v="No"/>
    <n v="49"/>
    <s v="No"/>
    <s v="No phone service"/>
    <x v="0"/>
    <s v="Yes"/>
    <s v="No"/>
    <s v="No"/>
    <s v="No"/>
    <s v="Yes"/>
    <s v="No"/>
    <x v="0"/>
    <s v="No"/>
    <x v="2"/>
    <n v="40.65"/>
    <n v="2070.75"/>
    <s v="No"/>
    <n v="0"/>
    <x v="3"/>
  </r>
  <r>
    <s v="1301-LOPVR"/>
    <x v="1"/>
    <x v="0"/>
    <s v="Yes"/>
    <s v="Yes"/>
    <n v="29"/>
    <s v="No"/>
    <s v="No phone service"/>
    <x v="0"/>
    <s v="Yes"/>
    <s v="Yes"/>
    <s v="Yes"/>
    <s v="Yes"/>
    <s v="No"/>
    <s v="Yes"/>
    <x v="1"/>
    <s v="Yes"/>
    <x v="3"/>
    <n v="55.35"/>
    <n v="1636.95"/>
    <s v="No"/>
    <n v="0"/>
    <x v="1"/>
  </r>
  <r>
    <s v="0853-TWRVK"/>
    <x v="1"/>
    <x v="0"/>
    <s v="Yes"/>
    <s v="No"/>
    <n v="72"/>
    <s v="Yes"/>
    <s v="Yes"/>
    <x v="1"/>
    <s v="Yes"/>
    <s v="Yes"/>
    <s v="Yes"/>
    <s v="Yes"/>
    <s v="No"/>
    <s v="Yes"/>
    <x v="2"/>
    <s v="No"/>
    <x v="2"/>
    <n v="105.6"/>
    <n v="7581.5"/>
    <s v="No"/>
    <n v="0"/>
    <x v="3"/>
  </r>
  <r>
    <s v="8914-RBTSB"/>
    <x v="1"/>
    <x v="0"/>
    <s v="Yes"/>
    <s v="No"/>
    <n v="31"/>
    <s v="Yes"/>
    <s v="Yes"/>
    <x v="1"/>
    <s v="No"/>
    <s v="Yes"/>
    <s v="Yes"/>
    <s v="No"/>
    <s v="Yes"/>
    <s v="No"/>
    <x v="0"/>
    <s v="No"/>
    <x v="0"/>
    <n v="93.8"/>
    <n v="3019.5"/>
    <s v="Yes"/>
    <n v="1"/>
    <x v="1"/>
  </r>
  <r>
    <s v="6212-ATMLK"/>
    <x v="0"/>
    <x v="0"/>
    <s v="No"/>
    <s v="No"/>
    <n v="50"/>
    <s v="Yes"/>
    <s v="Yes"/>
    <x v="1"/>
    <s v="No"/>
    <s v="No"/>
    <s v="No"/>
    <s v="No"/>
    <s v="Yes"/>
    <s v="Yes"/>
    <x v="0"/>
    <s v="Yes"/>
    <x v="0"/>
    <n v="95.7"/>
    <n v="4729.75"/>
    <s v="No"/>
    <n v="0"/>
    <x v="3"/>
  </r>
  <r>
    <s v="8200-LGKSR"/>
    <x v="1"/>
    <x v="0"/>
    <s v="Yes"/>
    <s v="No"/>
    <n v="71"/>
    <s v="Yes"/>
    <s v="Yes"/>
    <x v="0"/>
    <s v="Yes"/>
    <s v="No"/>
    <s v="Yes"/>
    <s v="Yes"/>
    <s v="Yes"/>
    <s v="Yes"/>
    <x v="2"/>
    <s v="No"/>
    <x v="0"/>
    <n v="83.2"/>
    <n v="6126.1"/>
    <s v="No"/>
    <n v="0"/>
    <x v="3"/>
  </r>
  <r>
    <s v="1568-BEKZM"/>
    <x v="1"/>
    <x v="1"/>
    <s v="Yes"/>
    <s v="No"/>
    <n v="70"/>
    <s v="Yes"/>
    <s v="Yes"/>
    <x v="0"/>
    <s v="Yes"/>
    <s v="Yes"/>
    <s v="Yes"/>
    <s v="Yes"/>
    <s v="Yes"/>
    <s v="Yes"/>
    <x v="2"/>
    <s v="No"/>
    <x v="3"/>
    <n v="90.05"/>
    <n v="6333.4"/>
    <s v="No"/>
    <n v="0"/>
    <x v="3"/>
  </r>
  <r>
    <s v="0670-ANMUU"/>
    <x v="1"/>
    <x v="0"/>
    <s v="No"/>
    <s v="No"/>
    <n v="71"/>
    <s v="Yes"/>
    <s v="Yes"/>
    <x v="1"/>
    <s v="Yes"/>
    <s v="No"/>
    <s v="No"/>
    <s v="Yes"/>
    <s v="No"/>
    <s v="Yes"/>
    <x v="1"/>
    <s v="No"/>
    <x v="3"/>
    <n v="97.65"/>
    <n v="6687.85"/>
    <s v="No"/>
    <n v="0"/>
    <x v="3"/>
  </r>
  <r>
    <s v="6897-RWMUB"/>
    <x v="1"/>
    <x v="0"/>
    <s v="Yes"/>
    <s v="Yes"/>
    <n v="61"/>
    <s v="Yes"/>
    <s v="No"/>
    <x v="0"/>
    <s v="Yes"/>
    <s v="Yes"/>
    <s v="Yes"/>
    <s v="Yes"/>
    <s v="No"/>
    <s v="No"/>
    <x v="2"/>
    <s v="Yes"/>
    <x v="2"/>
    <n v="68.05"/>
    <n v="4158.25"/>
    <s v="No"/>
    <n v="0"/>
    <x v="3"/>
  </r>
  <r>
    <s v="0963-ZBDRN"/>
    <x v="1"/>
    <x v="0"/>
    <s v="No"/>
    <s v="No"/>
    <n v="32"/>
    <s v="Yes"/>
    <s v="No"/>
    <x v="1"/>
    <s v="No"/>
    <s v="No"/>
    <s v="No"/>
    <s v="Yes"/>
    <s v="Yes"/>
    <s v="Yes"/>
    <x v="0"/>
    <s v="Yes"/>
    <x v="0"/>
    <n v="96.2"/>
    <n v="3183.4"/>
    <s v="Yes"/>
    <n v="1"/>
    <x v="1"/>
  </r>
  <r>
    <s v="7594-RQHXR"/>
    <x v="0"/>
    <x v="0"/>
    <s v="No"/>
    <s v="Yes"/>
    <n v="1"/>
    <s v="Yes"/>
    <s v="No"/>
    <x v="1"/>
    <s v="No"/>
    <s v="No"/>
    <s v="No"/>
    <s v="No"/>
    <s v="No"/>
    <s v="Yes"/>
    <x v="0"/>
    <s v="Yes"/>
    <x v="0"/>
    <n v="79.599999999999994"/>
    <n v="79.599999999999994"/>
    <s v="Yes"/>
    <n v="1"/>
    <x v="0"/>
  </r>
  <r>
    <s v="6999-CHVCF"/>
    <x v="1"/>
    <x v="0"/>
    <s v="No"/>
    <s v="No"/>
    <n v="68"/>
    <s v="Yes"/>
    <s v="Yes"/>
    <x v="1"/>
    <s v="Yes"/>
    <s v="Yes"/>
    <s v="Yes"/>
    <s v="No"/>
    <s v="No"/>
    <s v="Yes"/>
    <x v="2"/>
    <s v="Yes"/>
    <x v="2"/>
    <n v="102.1"/>
    <n v="7149.35"/>
    <s v="No"/>
    <n v="0"/>
    <x v="3"/>
  </r>
  <r>
    <s v="6134-KWTBV"/>
    <x v="1"/>
    <x v="0"/>
    <s v="No"/>
    <s v="No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3.4"/>
    <n v="1429.65"/>
    <s v="No"/>
    <n v="0"/>
    <x v="3"/>
  </r>
  <r>
    <s v="1077-HUUJM"/>
    <x v="0"/>
    <x v="0"/>
    <s v="No"/>
    <s v="Yes"/>
    <n v="7"/>
    <s v="Yes"/>
    <s v="No"/>
    <x v="1"/>
    <s v="No"/>
    <s v="No"/>
    <s v="No"/>
    <s v="No"/>
    <s v="No"/>
    <s v="No"/>
    <x v="0"/>
    <s v="Yes"/>
    <x v="0"/>
    <n v="71.05"/>
    <n v="472.65"/>
    <s v="No"/>
    <n v="0"/>
    <x v="0"/>
  </r>
  <r>
    <s v="6331-EWIEB"/>
    <x v="1"/>
    <x v="0"/>
    <s v="No"/>
    <s v="No"/>
    <n v="20"/>
    <s v="Yes"/>
    <s v="Yes"/>
    <x v="1"/>
    <s v="No"/>
    <s v="No"/>
    <s v="No"/>
    <s v="No"/>
    <s v="Yes"/>
    <s v="No"/>
    <x v="0"/>
    <s v="Yes"/>
    <x v="0"/>
    <n v="85.25"/>
    <n v="1734.5"/>
    <s v="Yes"/>
    <n v="1"/>
    <x v="2"/>
  </r>
  <r>
    <s v="0895-LNKRC"/>
    <x v="1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45"/>
    <n v="113.5"/>
    <s v="No"/>
    <n v="0"/>
    <x v="0"/>
  </r>
  <r>
    <s v="2045-BMBTJ"/>
    <x v="0"/>
    <x v="1"/>
    <s v="No"/>
    <s v="No"/>
    <n v="33"/>
    <s v="No"/>
    <s v="No phone service"/>
    <x v="0"/>
    <s v="Yes"/>
    <s v="Yes"/>
    <s v="Yes"/>
    <s v="No"/>
    <s v="Yes"/>
    <s v="Yes"/>
    <x v="0"/>
    <s v="Yes"/>
    <x v="2"/>
    <n v="59.45"/>
    <n v="1884.65"/>
    <s v="No"/>
    <n v="0"/>
    <x v="1"/>
  </r>
  <r>
    <s v="8417-GSODA"/>
    <x v="1"/>
    <x v="0"/>
    <s v="Yes"/>
    <s v="Yes"/>
    <n v="28"/>
    <s v="Yes"/>
    <s v="Yes"/>
    <x v="1"/>
    <s v="No"/>
    <s v="No"/>
    <s v="No"/>
    <s v="No"/>
    <s v="Yes"/>
    <s v="Yes"/>
    <x v="1"/>
    <s v="No"/>
    <x v="2"/>
    <n v="92.2"/>
    <n v="2568.15"/>
    <s v="No"/>
    <n v="0"/>
    <x v="1"/>
  </r>
  <r>
    <s v="5171-EPLKN"/>
    <x v="1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470"/>
    <s v="No"/>
    <n v="0"/>
    <x v="1"/>
  </r>
  <r>
    <s v="4452-QIIEB"/>
    <x v="1"/>
    <x v="0"/>
    <s v="No"/>
    <s v="No"/>
    <n v="7"/>
    <s v="Yes"/>
    <s v="No"/>
    <x v="0"/>
    <s v="No"/>
    <s v="No"/>
    <s v="No"/>
    <s v="No"/>
    <s v="No"/>
    <s v="No"/>
    <x v="0"/>
    <s v="No"/>
    <x v="1"/>
    <n v="43.9"/>
    <n v="278.39999999999998"/>
    <s v="No"/>
    <n v="0"/>
    <x v="0"/>
  </r>
  <r>
    <s v="5998-VVEJY"/>
    <x v="1"/>
    <x v="0"/>
    <s v="No"/>
    <s v="No"/>
    <n v="26"/>
    <s v="Yes"/>
    <s v="Yes"/>
    <x v="1"/>
    <s v="No"/>
    <s v="No"/>
    <s v="No"/>
    <s v="Yes"/>
    <s v="No"/>
    <s v="No"/>
    <x v="0"/>
    <s v="Yes"/>
    <x v="0"/>
    <n v="80.5"/>
    <n v="2088.8000000000002"/>
    <s v="Yes"/>
    <n v="1"/>
    <x v="1"/>
  </r>
  <r>
    <s v="1624-NALOJ"/>
    <x v="1"/>
    <x v="1"/>
    <s v="No"/>
    <s v="No"/>
    <n v="5"/>
    <s v="Yes"/>
    <s v="Yes"/>
    <x v="1"/>
    <s v="No"/>
    <s v="Yes"/>
    <s v="No"/>
    <s v="No"/>
    <s v="No"/>
    <s v="Yes"/>
    <x v="0"/>
    <s v="Yes"/>
    <x v="0"/>
    <n v="89.8"/>
    <n v="502.6"/>
    <s v="Yes"/>
    <n v="1"/>
    <x v="0"/>
  </r>
  <r>
    <s v="6741-EGCBI"/>
    <x v="1"/>
    <x v="1"/>
    <s v="No"/>
    <s v="No"/>
    <n v="30"/>
    <s v="Yes"/>
    <s v="Yes"/>
    <x v="1"/>
    <s v="Yes"/>
    <s v="No"/>
    <s v="No"/>
    <s v="No"/>
    <s v="No"/>
    <s v="Yes"/>
    <x v="0"/>
    <s v="Yes"/>
    <x v="3"/>
    <n v="90.5"/>
    <n v="2595.85"/>
    <s v="No"/>
    <n v="0"/>
    <x v="1"/>
  </r>
  <r>
    <s v="7820-ZYGNY"/>
    <x v="1"/>
    <x v="0"/>
    <s v="No"/>
    <s v="No"/>
    <n v="63"/>
    <s v="Yes"/>
    <s v="Yes"/>
    <x v="1"/>
    <s v="No"/>
    <s v="Yes"/>
    <s v="No"/>
    <s v="No"/>
    <s v="No"/>
    <s v="Yes"/>
    <x v="1"/>
    <s v="No"/>
    <x v="3"/>
    <n v="90.45"/>
    <n v="5825.5"/>
    <s v="No"/>
    <n v="0"/>
    <x v="3"/>
  </r>
  <r>
    <s v="4317-VTEOA"/>
    <x v="1"/>
    <x v="0"/>
    <s v="No"/>
    <s v="No"/>
    <n v="1"/>
    <s v="Yes"/>
    <s v="No"/>
    <x v="0"/>
    <s v="No"/>
    <s v="Yes"/>
    <s v="No"/>
    <s v="No"/>
    <s v="No"/>
    <s v="No"/>
    <x v="0"/>
    <s v="Yes"/>
    <x v="0"/>
    <n v="50.75"/>
    <n v="50.75"/>
    <s v="Yes"/>
    <n v="1"/>
    <x v="0"/>
  </r>
  <r>
    <s v="9677-AVKED"/>
    <x v="0"/>
    <x v="0"/>
    <s v="No"/>
    <s v="Yes"/>
    <n v="53"/>
    <s v="Yes"/>
    <s v="Yes"/>
    <x v="0"/>
    <s v="No"/>
    <s v="Yes"/>
    <s v="Yes"/>
    <s v="Yes"/>
    <s v="Yes"/>
    <s v="Yes"/>
    <x v="1"/>
    <s v="Yes"/>
    <x v="0"/>
    <n v="84.6"/>
    <n v="4449.75"/>
    <s v="No"/>
    <n v="0"/>
    <x v="3"/>
  </r>
  <r>
    <s v="1670-SVOWZ"/>
    <x v="0"/>
    <x v="0"/>
    <s v="Yes"/>
    <s v="Yes"/>
    <n v="14"/>
    <s v="Yes"/>
    <s v="No"/>
    <x v="1"/>
    <s v="No"/>
    <s v="Yes"/>
    <s v="No"/>
    <s v="Yes"/>
    <s v="No"/>
    <s v="Yes"/>
    <x v="0"/>
    <s v="Yes"/>
    <x v="3"/>
    <n v="89.65"/>
    <n v="1208.3499999999999"/>
    <s v="Yes"/>
    <n v="1"/>
    <x v="2"/>
  </r>
  <r>
    <s v="2227-JRSJX"/>
    <x v="0"/>
    <x v="0"/>
    <s v="No"/>
    <s v="No"/>
    <n v="21"/>
    <s v="Yes"/>
    <s v="No"/>
    <x v="1"/>
    <s v="No"/>
    <s v="Yes"/>
    <s v="No"/>
    <s v="Yes"/>
    <s v="Yes"/>
    <s v="Yes"/>
    <x v="0"/>
    <s v="Yes"/>
    <x v="2"/>
    <n v="99.15"/>
    <n v="1956.4"/>
    <s v="No"/>
    <n v="0"/>
    <x v="2"/>
  </r>
  <r>
    <s v="9847-HNVGP"/>
    <x v="1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310.60000000000002"/>
    <s v="No"/>
    <n v="0"/>
    <x v="2"/>
  </r>
  <r>
    <s v="6696-YDAYZ"/>
    <x v="1"/>
    <x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290.55"/>
    <s v="No"/>
    <n v="0"/>
    <x v="2"/>
  </r>
  <r>
    <s v="8980-WQFWL"/>
    <x v="0"/>
    <x v="0"/>
    <s v="No"/>
    <s v="No"/>
    <n v="35"/>
    <s v="Yes"/>
    <s v="No"/>
    <x v="0"/>
    <s v="No"/>
    <s v="No"/>
    <s v="Yes"/>
    <s v="No"/>
    <s v="No"/>
    <s v="Yes"/>
    <x v="0"/>
    <s v="Yes"/>
    <x v="0"/>
    <n v="62.1"/>
    <n v="2096.1"/>
    <s v="No"/>
    <n v="0"/>
    <x v="1"/>
  </r>
  <r>
    <s v="1730-ZMAME"/>
    <x v="0"/>
    <x v="1"/>
    <s v="No"/>
    <s v="No"/>
    <n v="32"/>
    <s v="Yes"/>
    <s v="No"/>
    <x v="1"/>
    <s v="No"/>
    <s v="No"/>
    <s v="No"/>
    <s v="No"/>
    <s v="No"/>
    <s v="Yes"/>
    <x v="0"/>
    <s v="Yes"/>
    <x v="0"/>
    <n v="79.5"/>
    <n v="2665"/>
    <s v="No"/>
    <n v="0"/>
    <x v="1"/>
  </r>
  <r>
    <s v="6506-EYCNH"/>
    <x v="0"/>
    <x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55"/>
    <n v="543.79999999999995"/>
    <s v="No"/>
    <n v="0"/>
    <x v="1"/>
  </r>
  <r>
    <s v="4634-JLRJT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50000000000001"/>
    <n v="20.350000000000001"/>
    <s v="No"/>
    <n v="0"/>
    <x v="0"/>
  </r>
  <r>
    <s v="9501-UKKNL"/>
    <x v="1"/>
    <x v="0"/>
    <s v="No"/>
    <s v="No"/>
    <n v="59"/>
    <s v="No"/>
    <s v="No phone service"/>
    <x v="0"/>
    <s v="No"/>
    <s v="No"/>
    <s v="No"/>
    <s v="Yes"/>
    <s v="Yes"/>
    <s v="Yes"/>
    <x v="0"/>
    <s v="Yes"/>
    <x v="0"/>
    <n v="51.7"/>
    <n v="3005.8"/>
    <s v="No"/>
    <n v="0"/>
    <x v="3"/>
  </r>
  <r>
    <s v="2560-QTSBS"/>
    <x v="0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3.3"/>
    <n v="1623.15"/>
    <s v="No"/>
    <n v="0"/>
    <x v="3"/>
  </r>
  <r>
    <s v="7541-YLXCL"/>
    <x v="1"/>
    <x v="0"/>
    <s v="No"/>
    <s v="No"/>
    <n v="36"/>
    <s v="Yes"/>
    <s v="No"/>
    <x v="0"/>
    <s v="No"/>
    <s v="Yes"/>
    <s v="No"/>
    <s v="Yes"/>
    <s v="No"/>
    <s v="Yes"/>
    <x v="1"/>
    <s v="Yes"/>
    <x v="1"/>
    <n v="65.400000000000006"/>
    <n v="2498.4"/>
    <s v="Yes"/>
    <n v="1"/>
    <x v="1"/>
  </r>
  <r>
    <s v="4795-WRNVT"/>
    <x v="0"/>
    <x v="0"/>
    <s v="No"/>
    <s v="No"/>
    <n v="40"/>
    <s v="Yes"/>
    <s v="No"/>
    <x v="0"/>
    <s v="Yes"/>
    <s v="Yes"/>
    <s v="No"/>
    <s v="No"/>
    <s v="Yes"/>
    <s v="No"/>
    <x v="0"/>
    <s v="No"/>
    <x v="1"/>
    <n v="65.099999999999994"/>
    <n v="2586"/>
    <s v="No"/>
    <n v="0"/>
    <x v="1"/>
  </r>
  <r>
    <s v="6080-TCMYC"/>
    <x v="1"/>
    <x v="0"/>
    <s v="Yes"/>
    <s v="Yes"/>
    <n v="40"/>
    <s v="Yes"/>
    <s v="Yes"/>
    <x v="1"/>
    <s v="No"/>
    <s v="No"/>
    <s v="Yes"/>
    <s v="No"/>
    <s v="No"/>
    <s v="No"/>
    <x v="0"/>
    <s v="Yes"/>
    <x v="0"/>
    <n v="81.2"/>
    <n v="3292.3"/>
    <s v="No"/>
    <n v="0"/>
    <x v="1"/>
  </r>
  <r>
    <s v="0260-ZDLGK"/>
    <x v="0"/>
    <x v="0"/>
    <s v="No"/>
    <s v="Yes"/>
    <n v="9"/>
    <s v="Yes"/>
    <s v="No"/>
    <x v="0"/>
    <s v="No"/>
    <s v="No"/>
    <s v="Yes"/>
    <s v="Yes"/>
    <s v="Yes"/>
    <s v="Yes"/>
    <x v="0"/>
    <s v="Yes"/>
    <x v="1"/>
    <n v="72.900000000000006"/>
    <n v="651.4"/>
    <s v="Yes"/>
    <n v="1"/>
    <x v="0"/>
  </r>
  <r>
    <s v="7860-UXCRM"/>
    <x v="1"/>
    <x v="0"/>
    <s v="Yes"/>
    <s v="Yes"/>
    <n v="63"/>
    <s v="Yes"/>
    <s v="No"/>
    <x v="0"/>
    <s v="Yes"/>
    <s v="Yes"/>
    <s v="Yes"/>
    <s v="Yes"/>
    <s v="Yes"/>
    <s v="No"/>
    <x v="2"/>
    <s v="No"/>
    <x v="3"/>
    <n v="74.5"/>
    <n v="4674.55"/>
    <s v="No"/>
    <n v="0"/>
    <x v="3"/>
  </r>
  <r>
    <s v="6357-JJPQT"/>
    <x v="0"/>
    <x v="0"/>
    <s v="No"/>
    <s v="No"/>
    <n v="3"/>
    <s v="Yes"/>
    <s v="No"/>
    <x v="1"/>
    <s v="No"/>
    <s v="No"/>
    <s v="No"/>
    <s v="No"/>
    <s v="Yes"/>
    <s v="No"/>
    <x v="0"/>
    <s v="Yes"/>
    <x v="0"/>
    <n v="80.5"/>
    <n v="232.35"/>
    <s v="No"/>
    <n v="0"/>
    <x v="0"/>
  </r>
  <r>
    <s v="2292-XQWSV"/>
    <x v="1"/>
    <x v="0"/>
    <s v="Yes"/>
    <s v="Yes"/>
    <n v="40"/>
    <s v="No"/>
    <s v="No phone service"/>
    <x v="0"/>
    <s v="No"/>
    <s v="Yes"/>
    <s v="Yes"/>
    <s v="Yes"/>
    <s v="Yes"/>
    <s v="Yes"/>
    <x v="1"/>
    <s v="No"/>
    <x v="1"/>
    <n v="60.3"/>
    <n v="2448.5"/>
    <s v="No"/>
    <n v="0"/>
    <x v="1"/>
  </r>
  <r>
    <s v="9552-TGUZV"/>
    <x v="1"/>
    <x v="0"/>
    <s v="Yes"/>
    <s v="No"/>
    <n v="8"/>
    <s v="Yes"/>
    <s v="No"/>
    <x v="1"/>
    <s v="Yes"/>
    <s v="No"/>
    <s v="No"/>
    <s v="No"/>
    <s v="No"/>
    <s v="No"/>
    <x v="0"/>
    <s v="Yes"/>
    <x v="1"/>
    <n v="75"/>
    <n v="658.1"/>
    <s v="No"/>
    <n v="0"/>
    <x v="0"/>
  </r>
  <r>
    <s v="5913-INRQV"/>
    <x v="1"/>
    <x v="1"/>
    <s v="Yes"/>
    <s v="No"/>
    <n v="34"/>
    <s v="Yes"/>
    <s v="No"/>
    <x v="1"/>
    <s v="Yes"/>
    <s v="No"/>
    <s v="No"/>
    <s v="Yes"/>
    <s v="Yes"/>
    <s v="No"/>
    <x v="1"/>
    <s v="No"/>
    <x v="1"/>
    <n v="90.15"/>
    <n v="3128.8"/>
    <s v="No"/>
    <n v="0"/>
    <x v="1"/>
  </r>
  <r>
    <s v="8722-NGNBH"/>
    <x v="1"/>
    <x v="0"/>
    <s v="No"/>
    <s v="No"/>
    <n v="5"/>
    <s v="No"/>
    <s v="No phone service"/>
    <x v="0"/>
    <s v="Yes"/>
    <s v="No"/>
    <s v="Yes"/>
    <s v="Yes"/>
    <s v="No"/>
    <s v="No"/>
    <x v="0"/>
    <s v="No"/>
    <x v="1"/>
    <n v="40"/>
    <n v="223.45"/>
    <s v="Yes"/>
    <n v="1"/>
    <x v="0"/>
  </r>
  <r>
    <s v="6210-KBBPI"/>
    <x v="1"/>
    <x v="1"/>
    <s v="No"/>
    <s v="No"/>
    <n v="9"/>
    <s v="Yes"/>
    <s v="Yes"/>
    <x v="1"/>
    <s v="No"/>
    <s v="Yes"/>
    <s v="No"/>
    <s v="No"/>
    <s v="Yes"/>
    <s v="Yes"/>
    <x v="0"/>
    <s v="Yes"/>
    <x v="3"/>
    <n v="99.45"/>
    <n v="919.4"/>
    <s v="Yes"/>
    <n v="1"/>
    <x v="0"/>
  </r>
  <r>
    <s v="9643-YBLUR"/>
    <x v="1"/>
    <x v="0"/>
    <s v="Yes"/>
    <s v="No"/>
    <n v="9"/>
    <s v="Yes"/>
    <s v="Yes"/>
    <x v="0"/>
    <s v="No"/>
    <s v="Yes"/>
    <s v="Yes"/>
    <s v="No"/>
    <s v="No"/>
    <s v="Yes"/>
    <x v="0"/>
    <s v="Yes"/>
    <x v="3"/>
    <n v="69.05"/>
    <n v="653.95000000000005"/>
    <s v="No"/>
    <n v="0"/>
    <x v="0"/>
  </r>
  <r>
    <s v="8734-FNWVH"/>
    <x v="1"/>
    <x v="0"/>
    <s v="Yes"/>
    <s v="Yes"/>
    <n v="31"/>
    <s v="Yes"/>
    <s v="Yes"/>
    <x v="0"/>
    <s v="No"/>
    <s v="No"/>
    <s v="No"/>
    <s v="No"/>
    <s v="No"/>
    <s v="Yes"/>
    <x v="0"/>
    <s v="No"/>
    <x v="2"/>
    <n v="59.7"/>
    <n v="1825.5"/>
    <s v="No"/>
    <n v="0"/>
    <x v="1"/>
  </r>
  <r>
    <s v="9447-YPTBX"/>
    <x v="0"/>
    <x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43.1"/>
    <s v="No"/>
    <n v="0"/>
    <x v="3"/>
  </r>
  <r>
    <s v="0133-BMFZO"/>
    <x v="0"/>
    <x v="0"/>
    <s v="No"/>
    <s v="No"/>
    <n v="2"/>
    <s v="Yes"/>
    <s v="No"/>
    <x v="1"/>
    <s v="Yes"/>
    <s v="Yes"/>
    <s v="No"/>
    <s v="Yes"/>
    <s v="No"/>
    <s v="No"/>
    <x v="0"/>
    <s v="Yes"/>
    <x v="0"/>
    <n v="86.25"/>
    <n v="181.65"/>
    <s v="Yes"/>
    <n v="1"/>
    <x v="0"/>
  </r>
  <r>
    <s v="6128-CZOMY"/>
    <x v="0"/>
    <x v="0"/>
    <s v="No"/>
    <s v="No"/>
    <n v="1"/>
    <s v="Yes"/>
    <s v="No"/>
    <x v="0"/>
    <s v="No"/>
    <s v="No"/>
    <s v="No"/>
    <s v="No"/>
    <s v="No"/>
    <s v="No"/>
    <x v="0"/>
    <s v="Yes"/>
    <x v="0"/>
    <n v="45.65"/>
    <n v="45.65"/>
    <s v="Yes"/>
    <n v="1"/>
    <x v="0"/>
  </r>
  <r>
    <s v="9540-JYROE"/>
    <x v="1"/>
    <x v="0"/>
    <s v="No"/>
    <s v="No"/>
    <n v="8"/>
    <s v="Yes"/>
    <s v="No"/>
    <x v="1"/>
    <s v="No"/>
    <s v="No"/>
    <s v="No"/>
    <s v="No"/>
    <s v="No"/>
    <s v="No"/>
    <x v="0"/>
    <s v="Yes"/>
    <x v="1"/>
    <n v="70.099999999999994"/>
    <n v="551.35"/>
    <s v="Yes"/>
    <n v="1"/>
    <x v="0"/>
  </r>
  <r>
    <s v="9026-LHEVG"/>
    <x v="0"/>
    <x v="0"/>
    <s v="No"/>
    <s v="No"/>
    <n v="9"/>
    <s v="No"/>
    <s v="No phone service"/>
    <x v="0"/>
    <s v="No"/>
    <s v="Yes"/>
    <s v="No"/>
    <s v="No"/>
    <s v="No"/>
    <s v="Yes"/>
    <x v="0"/>
    <s v="No"/>
    <x v="0"/>
    <n v="40.75"/>
    <n v="359.4"/>
    <s v="No"/>
    <n v="0"/>
    <x v="0"/>
  </r>
  <r>
    <s v="2260-USTRB"/>
    <x v="0"/>
    <x v="1"/>
    <s v="No"/>
    <s v="No"/>
    <n v="2"/>
    <s v="Yes"/>
    <s v="No"/>
    <x v="1"/>
    <s v="No"/>
    <s v="No"/>
    <s v="No"/>
    <s v="No"/>
    <s v="No"/>
    <s v="No"/>
    <x v="0"/>
    <s v="Yes"/>
    <x v="2"/>
    <n v="70.2"/>
    <n v="115.95"/>
    <s v="Yes"/>
    <n v="1"/>
    <x v="0"/>
  </r>
  <r>
    <s v="3656-TKRVZ"/>
    <x v="0"/>
    <x v="0"/>
    <s v="No"/>
    <s v="No"/>
    <n v="3"/>
    <s v="Yes"/>
    <s v="No"/>
    <x v="0"/>
    <s v="Yes"/>
    <s v="Yes"/>
    <s v="No"/>
    <s v="No"/>
    <s v="No"/>
    <s v="No"/>
    <x v="0"/>
    <s v="No"/>
    <x v="0"/>
    <n v="55.35"/>
    <n v="165.2"/>
    <s v="Yes"/>
    <n v="1"/>
    <x v="0"/>
  </r>
  <r>
    <s v="7011-CVEUC"/>
    <x v="1"/>
    <x v="0"/>
    <s v="Yes"/>
    <s v="No"/>
    <n v="25"/>
    <s v="Yes"/>
    <s v="No"/>
    <x v="1"/>
    <s v="No"/>
    <s v="No"/>
    <s v="No"/>
    <s v="Yes"/>
    <s v="Yes"/>
    <s v="Yes"/>
    <x v="0"/>
    <s v="Yes"/>
    <x v="3"/>
    <n v="95.7"/>
    <n v="2338.35"/>
    <s v="No"/>
    <n v="0"/>
    <x v="1"/>
  </r>
  <r>
    <s v="6185-TASNN"/>
    <x v="1"/>
    <x v="1"/>
    <s v="No"/>
    <s v="No"/>
    <n v="1"/>
    <s v="Yes"/>
    <s v="No"/>
    <x v="0"/>
    <s v="No"/>
    <s v="No"/>
    <s v="No"/>
    <s v="No"/>
    <s v="No"/>
    <s v="No"/>
    <x v="0"/>
    <s v="No"/>
    <x v="0"/>
    <n v="46.3"/>
    <n v="46.3"/>
    <s v="No"/>
    <n v="0"/>
    <x v="0"/>
  </r>
  <r>
    <s v="7925-PNRGI"/>
    <x v="0"/>
    <x v="0"/>
    <s v="Yes"/>
    <s v="Yes"/>
    <n v="45"/>
    <s v="Yes"/>
    <s v="Yes"/>
    <x v="0"/>
    <s v="Yes"/>
    <s v="Yes"/>
    <s v="Yes"/>
    <s v="Yes"/>
    <s v="Yes"/>
    <s v="No"/>
    <x v="0"/>
    <s v="No"/>
    <x v="1"/>
    <n v="81.3"/>
    <n v="3541.1"/>
    <s v="No"/>
    <n v="0"/>
    <x v="1"/>
  </r>
  <r>
    <s v="8623-TMRBY"/>
    <x v="1"/>
    <x v="1"/>
    <s v="Yes"/>
    <s v="Yes"/>
    <n v="51"/>
    <s v="Yes"/>
    <s v="Yes"/>
    <x v="1"/>
    <s v="No"/>
    <s v="Yes"/>
    <s v="Yes"/>
    <s v="No"/>
    <s v="No"/>
    <s v="No"/>
    <x v="0"/>
    <s v="Yes"/>
    <x v="0"/>
    <n v="84.2"/>
    <n v="4146.05"/>
    <s v="Yes"/>
    <n v="1"/>
    <x v="3"/>
  </r>
  <r>
    <s v="1552-CZCLL"/>
    <x v="0"/>
    <x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"/>
    <n v="1087.25"/>
    <s v="No"/>
    <n v="0"/>
    <x v="3"/>
  </r>
  <r>
    <s v="3038-PQIUY"/>
    <x v="0"/>
    <x v="0"/>
    <s v="No"/>
    <s v="No"/>
    <n v="38"/>
    <s v="Yes"/>
    <s v="Yes"/>
    <x v="0"/>
    <s v="Yes"/>
    <s v="Yes"/>
    <s v="Yes"/>
    <s v="No"/>
    <s v="No"/>
    <s v="No"/>
    <x v="0"/>
    <s v="Yes"/>
    <x v="2"/>
    <n v="66.150000000000006"/>
    <n v="2522.4"/>
    <s v="No"/>
    <n v="0"/>
    <x v="1"/>
  </r>
  <r>
    <s v="1501-SGHBW"/>
    <x v="1"/>
    <x v="0"/>
    <s v="No"/>
    <s v="No"/>
    <n v="2"/>
    <s v="Yes"/>
    <s v="No"/>
    <x v="0"/>
    <s v="No"/>
    <s v="No"/>
    <s v="No"/>
    <s v="No"/>
    <s v="No"/>
    <s v="No"/>
    <x v="0"/>
    <s v="No"/>
    <x v="1"/>
    <n v="45.85"/>
    <n v="81"/>
    <s v="Yes"/>
    <n v="1"/>
    <x v="0"/>
  </r>
  <r>
    <s v="9313-CDOGY"/>
    <x v="1"/>
    <x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717.3"/>
    <s v="No"/>
    <n v="0"/>
    <x v="1"/>
  </r>
  <r>
    <s v="8148-BPLZQ"/>
    <x v="1"/>
    <x v="0"/>
    <s v="No"/>
    <s v="No"/>
    <n v="34"/>
    <s v="Yes"/>
    <s v="No"/>
    <x v="0"/>
    <s v="No"/>
    <s v="Yes"/>
    <s v="No"/>
    <s v="No"/>
    <s v="No"/>
    <s v="No"/>
    <x v="0"/>
    <s v="Yes"/>
    <x v="0"/>
    <n v="49.8"/>
    <n v="1734.2"/>
    <s v="No"/>
    <n v="0"/>
    <x v="1"/>
  </r>
  <r>
    <s v="2623-DRYAM"/>
    <x v="0"/>
    <x v="0"/>
    <s v="Yes"/>
    <s v="No"/>
    <n v="70"/>
    <s v="Yes"/>
    <s v="Yes"/>
    <x v="1"/>
    <s v="No"/>
    <s v="No"/>
    <s v="Yes"/>
    <s v="No"/>
    <s v="Yes"/>
    <s v="Yes"/>
    <x v="1"/>
    <s v="Yes"/>
    <x v="0"/>
    <n v="101.75"/>
    <n v="7069.3"/>
    <s v="No"/>
    <n v="0"/>
    <x v="3"/>
  </r>
  <r>
    <s v="9987-LUTYD"/>
    <x v="0"/>
    <x v="0"/>
    <s v="No"/>
    <s v="No"/>
    <n v="13"/>
    <s v="Yes"/>
    <s v="No"/>
    <x v="0"/>
    <s v="Yes"/>
    <s v="No"/>
    <s v="No"/>
    <s v="Yes"/>
    <s v="No"/>
    <s v="No"/>
    <x v="1"/>
    <s v="No"/>
    <x v="1"/>
    <n v="55.15"/>
    <n v="742.9"/>
    <s v="No"/>
    <n v="0"/>
    <x v="2"/>
  </r>
  <r>
    <s v="3208-YPIOE"/>
    <x v="1"/>
    <x v="0"/>
    <s v="No"/>
    <s v="No"/>
    <n v="39"/>
    <s v="Yes"/>
    <s v="Yes"/>
    <x v="1"/>
    <s v="No"/>
    <s v="No"/>
    <s v="No"/>
    <s v="No"/>
    <s v="No"/>
    <s v="No"/>
    <x v="0"/>
    <s v="No"/>
    <x v="0"/>
    <n v="75.25"/>
    <n v="3017.65"/>
    <s v="Yes"/>
    <n v="1"/>
    <x v="1"/>
  </r>
  <r>
    <s v="4488-KQFDT"/>
    <x v="0"/>
    <x v="0"/>
    <s v="No"/>
    <s v="No"/>
    <n v="61"/>
    <s v="Yes"/>
    <s v="Yes"/>
    <x v="1"/>
    <s v="No"/>
    <s v="Yes"/>
    <s v="Yes"/>
    <s v="No"/>
    <s v="Yes"/>
    <s v="Yes"/>
    <x v="1"/>
    <s v="Yes"/>
    <x v="0"/>
    <n v="103.95"/>
    <n v="6423"/>
    <s v="No"/>
    <n v="0"/>
    <x v="3"/>
  </r>
  <r>
    <s v="2612-RANWT"/>
    <x v="0"/>
    <x v="0"/>
    <s v="No"/>
    <s v="No"/>
    <n v="12"/>
    <s v="Yes"/>
    <s v="Yes"/>
    <x v="1"/>
    <s v="No"/>
    <s v="No"/>
    <s v="Yes"/>
    <s v="No"/>
    <s v="Yes"/>
    <s v="Yes"/>
    <x v="0"/>
    <s v="Yes"/>
    <x v="2"/>
    <n v="100.15"/>
    <n v="1164.3"/>
    <s v="Yes"/>
    <n v="1"/>
    <x v="0"/>
  </r>
  <r>
    <s v="5693-PIPCS"/>
    <x v="1"/>
    <x v="0"/>
    <s v="No"/>
    <s v="No"/>
    <n v="41"/>
    <s v="Yes"/>
    <s v="No"/>
    <x v="1"/>
    <s v="No"/>
    <s v="Yes"/>
    <s v="No"/>
    <s v="Yes"/>
    <s v="Yes"/>
    <s v="Yes"/>
    <x v="2"/>
    <s v="Yes"/>
    <x v="3"/>
    <n v="99.65"/>
    <n v="4220.3500000000004"/>
    <s v="No"/>
    <n v="0"/>
    <x v="1"/>
  </r>
  <r>
    <s v="0491-KAPQG"/>
    <x v="1"/>
    <x v="0"/>
    <s v="No"/>
    <s v="No"/>
    <n v="21"/>
    <s v="Yes"/>
    <s v="Yes"/>
    <x v="1"/>
    <s v="No"/>
    <s v="No"/>
    <s v="No"/>
    <s v="No"/>
    <s v="No"/>
    <s v="No"/>
    <x v="0"/>
    <s v="Yes"/>
    <x v="0"/>
    <n v="73.7"/>
    <n v="1558.7"/>
    <s v="No"/>
    <n v="0"/>
    <x v="2"/>
  </r>
  <r>
    <s v="1925-LFCZZ"/>
    <x v="1"/>
    <x v="1"/>
    <s v="No"/>
    <s v="No"/>
    <n v="55"/>
    <s v="No"/>
    <s v="No phone service"/>
    <x v="0"/>
    <s v="No"/>
    <s v="No"/>
    <s v="Yes"/>
    <s v="No"/>
    <s v="Yes"/>
    <s v="Yes"/>
    <x v="1"/>
    <s v="Yes"/>
    <x v="2"/>
    <n v="50.05"/>
    <n v="2743.45"/>
    <s v="No"/>
    <n v="0"/>
    <x v="3"/>
  </r>
  <r>
    <s v="8039-EQPIM"/>
    <x v="1"/>
    <x v="0"/>
    <s v="Yes"/>
    <s v="No"/>
    <n v="69"/>
    <s v="No"/>
    <s v="No phone service"/>
    <x v="0"/>
    <s v="Yes"/>
    <s v="No"/>
    <s v="Yes"/>
    <s v="Yes"/>
    <s v="Yes"/>
    <s v="Yes"/>
    <x v="2"/>
    <s v="No"/>
    <x v="2"/>
    <n v="60.25"/>
    <n v="4055.5"/>
    <s v="No"/>
    <n v="0"/>
    <x v="3"/>
  </r>
  <r>
    <s v="6900-PXRMS"/>
    <x v="1"/>
    <x v="1"/>
    <s v="Yes"/>
    <s v="Yes"/>
    <n v="26"/>
    <s v="Yes"/>
    <s v="Yes"/>
    <x v="1"/>
    <s v="No"/>
    <s v="Yes"/>
    <s v="Yes"/>
    <s v="No"/>
    <s v="Yes"/>
    <s v="Yes"/>
    <x v="0"/>
    <s v="No"/>
    <x v="0"/>
    <n v="105.75"/>
    <n v="2710.25"/>
    <s v="Yes"/>
    <n v="1"/>
    <x v="1"/>
  </r>
  <r>
    <s v="8707-RMEZH"/>
    <x v="0"/>
    <x v="1"/>
    <s v="Yes"/>
    <s v="No"/>
    <n v="69"/>
    <s v="Yes"/>
    <s v="No"/>
    <x v="1"/>
    <s v="Yes"/>
    <s v="Yes"/>
    <s v="No"/>
    <s v="No"/>
    <s v="No"/>
    <s v="Yes"/>
    <x v="1"/>
    <s v="No"/>
    <x v="3"/>
    <n v="87.3"/>
    <n v="6055.55"/>
    <s v="No"/>
    <n v="0"/>
    <x v="3"/>
  </r>
  <r>
    <s v="3346-BRMIS"/>
    <x v="0"/>
    <x v="1"/>
    <s v="Yes"/>
    <s v="No"/>
    <n v="18"/>
    <s v="No"/>
    <s v="No phone service"/>
    <x v="0"/>
    <s v="No"/>
    <s v="No"/>
    <s v="Yes"/>
    <s v="No"/>
    <s v="Yes"/>
    <s v="Yes"/>
    <x v="0"/>
    <s v="Yes"/>
    <x v="0"/>
    <n v="48.35"/>
    <n v="810.7"/>
    <s v="Yes"/>
    <n v="1"/>
    <x v="2"/>
  </r>
  <r>
    <s v="3209-ZPKFI"/>
    <x v="1"/>
    <x v="0"/>
    <s v="Yes"/>
    <s v="Yes"/>
    <n v="47"/>
    <s v="Yes"/>
    <s v="Yes"/>
    <x v="0"/>
    <s v="No"/>
    <s v="Yes"/>
    <s v="No"/>
    <s v="No"/>
    <s v="No"/>
    <s v="No"/>
    <x v="0"/>
    <s v="No"/>
    <x v="0"/>
    <n v="54.25"/>
    <n v="2538.1999999999998"/>
    <s v="No"/>
    <n v="0"/>
    <x v="1"/>
  </r>
  <r>
    <s v="6479-VDGRK"/>
    <x v="0"/>
    <x v="0"/>
    <s v="Yes"/>
    <s v="Yes"/>
    <n v="72"/>
    <s v="Yes"/>
    <s v="No"/>
    <x v="0"/>
    <s v="Yes"/>
    <s v="Yes"/>
    <s v="Yes"/>
    <s v="Yes"/>
    <s v="Yes"/>
    <s v="Yes"/>
    <x v="2"/>
    <s v="No"/>
    <x v="2"/>
    <n v="85.3"/>
    <n v="6129.2"/>
    <s v="No"/>
    <n v="0"/>
    <x v="3"/>
  </r>
  <r>
    <s v="9373-WSLOY"/>
    <x v="1"/>
    <x v="1"/>
    <s v="Yes"/>
    <s v="No"/>
    <n v="33"/>
    <s v="No"/>
    <s v="No phone service"/>
    <x v="0"/>
    <s v="No"/>
    <s v="Yes"/>
    <s v="Yes"/>
    <s v="Yes"/>
    <s v="Yes"/>
    <s v="No"/>
    <x v="0"/>
    <s v="Yes"/>
    <x v="0"/>
    <n v="50"/>
    <n v="1750.85"/>
    <s v="No"/>
    <n v="0"/>
    <x v="1"/>
  </r>
  <r>
    <s v="2933-FILNV"/>
    <x v="0"/>
    <x v="0"/>
    <s v="Yes"/>
    <s v="Yes"/>
    <n v="2"/>
    <s v="No"/>
    <s v="No phone service"/>
    <x v="0"/>
    <s v="No"/>
    <s v="No"/>
    <s v="No"/>
    <s v="No"/>
    <s v="No"/>
    <s v="No"/>
    <x v="0"/>
    <s v="Yes"/>
    <x v="1"/>
    <n v="24.4"/>
    <n v="36.549999999999997"/>
    <s v="Yes"/>
    <n v="1"/>
    <x v="0"/>
  </r>
  <r>
    <s v="3569-JFODW"/>
    <x v="0"/>
    <x v="0"/>
    <s v="Yes"/>
    <s v="Yes"/>
    <n v="72"/>
    <s v="Yes"/>
    <s v="Yes"/>
    <x v="0"/>
    <s v="Yes"/>
    <s v="Yes"/>
    <s v="Yes"/>
    <s v="Yes"/>
    <s v="Yes"/>
    <s v="Yes"/>
    <x v="2"/>
    <s v="No"/>
    <x v="3"/>
    <n v="90.95"/>
    <n v="6652.45"/>
    <s v="No"/>
    <n v="0"/>
    <x v="3"/>
  </r>
  <r>
    <s v="9819-FBNSV"/>
    <x v="1"/>
    <x v="1"/>
    <s v="Yes"/>
    <s v="No"/>
    <n v="37"/>
    <s v="Yes"/>
    <s v="No"/>
    <x v="1"/>
    <s v="No"/>
    <s v="No"/>
    <s v="No"/>
    <s v="No"/>
    <s v="No"/>
    <s v="No"/>
    <x v="0"/>
    <s v="Yes"/>
    <x v="2"/>
    <n v="72.25"/>
    <n v="2575.4499999999998"/>
    <s v="No"/>
    <n v="0"/>
    <x v="1"/>
  </r>
  <r>
    <s v="9544-PYPSJ"/>
    <x v="0"/>
    <x v="1"/>
    <s v="Yes"/>
    <s v="Yes"/>
    <n v="62"/>
    <s v="Yes"/>
    <s v="Yes"/>
    <x v="1"/>
    <s v="No"/>
    <s v="Yes"/>
    <s v="Yes"/>
    <s v="No"/>
    <s v="No"/>
    <s v="Yes"/>
    <x v="0"/>
    <s v="Yes"/>
    <x v="3"/>
    <n v="96.1"/>
    <n v="6019.35"/>
    <s v="No"/>
    <n v="0"/>
    <x v="3"/>
  </r>
  <r>
    <s v="1591-XWLGB"/>
    <x v="0"/>
    <x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79.6"/>
    <s v="No"/>
    <n v="0"/>
    <x v="3"/>
  </r>
  <r>
    <s v="0396-UKGAI"/>
    <x v="1"/>
    <x v="0"/>
    <s v="No"/>
    <s v="Yes"/>
    <n v="23"/>
    <s v="Yes"/>
    <s v="No"/>
    <x v="0"/>
    <s v="No"/>
    <s v="Yes"/>
    <s v="No"/>
    <s v="Yes"/>
    <s v="No"/>
    <s v="No"/>
    <x v="0"/>
    <s v="Yes"/>
    <x v="2"/>
    <n v="55.3"/>
    <n v="1284.2"/>
    <s v="No"/>
    <n v="0"/>
    <x v="2"/>
  </r>
  <r>
    <s v="3243-ZHOHY"/>
    <x v="0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296.14999999999998"/>
    <s v="No"/>
    <n v="0"/>
    <x v="2"/>
  </r>
  <r>
    <s v="5186-EJEGL"/>
    <x v="1"/>
    <x v="0"/>
    <s v="No"/>
    <s v="No"/>
    <n v="9"/>
    <s v="Yes"/>
    <s v="No"/>
    <x v="0"/>
    <s v="Yes"/>
    <s v="No"/>
    <s v="Yes"/>
    <s v="Yes"/>
    <s v="Yes"/>
    <s v="No"/>
    <x v="0"/>
    <s v="Yes"/>
    <x v="1"/>
    <n v="69.5"/>
    <n v="653.25"/>
    <s v="No"/>
    <n v="0"/>
    <x v="0"/>
  </r>
  <r>
    <s v="7527-QNRUS"/>
    <x v="1"/>
    <x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5.15"/>
    <n v="412.6"/>
    <s v="No"/>
    <n v="0"/>
    <x v="2"/>
  </r>
  <r>
    <s v="9986-BONCE"/>
    <x v="0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85.5"/>
    <s v="Yes"/>
    <n v="1"/>
    <x v="0"/>
  </r>
  <r>
    <s v="2722-JMONI"/>
    <x v="0"/>
    <x v="1"/>
    <s v="Yes"/>
    <s v="No"/>
    <n v="1"/>
    <s v="Yes"/>
    <s v="No"/>
    <x v="0"/>
    <s v="Yes"/>
    <s v="No"/>
    <s v="No"/>
    <s v="No"/>
    <s v="No"/>
    <s v="No"/>
    <x v="0"/>
    <s v="Yes"/>
    <x v="0"/>
    <n v="49.55"/>
    <n v="49.55"/>
    <s v="Yes"/>
    <n v="1"/>
    <x v="0"/>
  </r>
  <r>
    <s v="2203-GHNWN"/>
    <x v="0"/>
    <x v="0"/>
    <s v="Yes"/>
    <s v="No"/>
    <n v="24"/>
    <s v="Yes"/>
    <s v="Yes"/>
    <x v="1"/>
    <s v="No"/>
    <s v="No"/>
    <s v="Yes"/>
    <s v="No"/>
    <s v="No"/>
    <s v="No"/>
    <x v="0"/>
    <s v="Yes"/>
    <x v="1"/>
    <n v="79.650000000000006"/>
    <n v="1928.7"/>
    <s v="No"/>
    <n v="0"/>
    <x v="2"/>
  </r>
  <r>
    <s v="3878-AVSOQ"/>
    <x v="0"/>
    <x v="1"/>
    <s v="No"/>
    <s v="No"/>
    <n v="1"/>
    <s v="Yes"/>
    <s v="No"/>
    <x v="1"/>
    <s v="No"/>
    <s v="No"/>
    <s v="No"/>
    <s v="No"/>
    <s v="No"/>
    <s v="No"/>
    <x v="0"/>
    <s v="Yes"/>
    <x v="0"/>
    <n v="71.25"/>
    <n v="71.25"/>
    <s v="No"/>
    <n v="0"/>
    <x v="0"/>
  </r>
  <r>
    <s v="3258-SYSWS"/>
    <x v="1"/>
    <x v="1"/>
    <s v="No"/>
    <s v="No"/>
    <n v="72"/>
    <s v="Yes"/>
    <s v="Yes"/>
    <x v="1"/>
    <s v="Yes"/>
    <s v="Yes"/>
    <s v="Yes"/>
    <s v="Yes"/>
    <s v="Yes"/>
    <s v="Yes"/>
    <x v="2"/>
    <s v="No"/>
    <x v="2"/>
    <n v="113.8"/>
    <n v="7845.8"/>
    <s v="No"/>
    <n v="0"/>
    <x v="3"/>
  </r>
  <r>
    <s v="5296-PSYVW"/>
    <x v="0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5"/>
    <n v="1750.7"/>
    <s v="No"/>
    <n v="0"/>
    <x v="3"/>
  </r>
  <r>
    <s v="6319-QSUSR"/>
    <x v="0"/>
    <x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216.2"/>
    <s v="No"/>
    <n v="0"/>
    <x v="0"/>
  </r>
  <r>
    <s v="4083-EUGRJ"/>
    <x v="1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78.5"/>
    <s v="Yes"/>
    <n v="1"/>
    <x v="0"/>
  </r>
  <r>
    <s v="7579-OOPEC"/>
    <x v="0"/>
    <x v="1"/>
    <s v="Yes"/>
    <s v="No"/>
    <n v="2"/>
    <s v="Yes"/>
    <s v="No"/>
    <x v="0"/>
    <s v="No"/>
    <s v="Yes"/>
    <s v="No"/>
    <s v="No"/>
    <s v="No"/>
    <s v="No"/>
    <x v="0"/>
    <s v="No"/>
    <x v="3"/>
    <n v="50.15"/>
    <n v="115.1"/>
    <s v="Yes"/>
    <n v="1"/>
    <x v="0"/>
  </r>
  <r>
    <s v="0512-FLFDW"/>
    <x v="0"/>
    <x v="1"/>
    <s v="Yes"/>
    <s v="No"/>
    <n v="60"/>
    <s v="Yes"/>
    <s v="Yes"/>
    <x v="1"/>
    <s v="No"/>
    <s v="No"/>
    <s v="Yes"/>
    <s v="No"/>
    <s v="Yes"/>
    <s v="Yes"/>
    <x v="1"/>
    <s v="Yes"/>
    <x v="3"/>
    <n v="100.5"/>
    <n v="6029"/>
    <s v="No"/>
    <n v="0"/>
    <x v="3"/>
  </r>
  <r>
    <s v="1771-OADNZ"/>
    <x v="1"/>
    <x v="1"/>
    <s v="Yes"/>
    <s v="No"/>
    <n v="29"/>
    <s v="Yes"/>
    <s v="Yes"/>
    <x v="1"/>
    <s v="No"/>
    <s v="Yes"/>
    <s v="Yes"/>
    <s v="No"/>
    <s v="No"/>
    <s v="Yes"/>
    <x v="0"/>
    <s v="Yes"/>
    <x v="0"/>
    <n v="95.9"/>
    <n v="2745.2"/>
    <s v="Yes"/>
    <n v="1"/>
    <x v="1"/>
  </r>
  <r>
    <s v="0487-CRLZF"/>
    <x v="0"/>
    <x v="0"/>
    <s v="No"/>
    <s v="No"/>
    <n v="49"/>
    <s v="Yes"/>
    <s v="No"/>
    <x v="0"/>
    <s v="No"/>
    <s v="No"/>
    <s v="Yes"/>
    <s v="Yes"/>
    <s v="Yes"/>
    <s v="Yes"/>
    <x v="2"/>
    <s v="Yes"/>
    <x v="2"/>
    <n v="74.45"/>
    <n v="3721.9"/>
    <s v="No"/>
    <n v="0"/>
    <x v="3"/>
  </r>
  <r>
    <s v="2107-FBPTK"/>
    <x v="0"/>
    <x v="1"/>
    <s v="No"/>
    <s v="No"/>
    <n v="30"/>
    <s v="Yes"/>
    <s v="Yes"/>
    <x v="1"/>
    <s v="No"/>
    <s v="Yes"/>
    <s v="Yes"/>
    <s v="No"/>
    <s v="Yes"/>
    <s v="Yes"/>
    <x v="0"/>
    <s v="Yes"/>
    <x v="0"/>
    <n v="104.1"/>
    <n v="3121.1"/>
    <s v="No"/>
    <n v="0"/>
    <x v="1"/>
  </r>
  <r>
    <s v="9451-WLYRI"/>
    <x v="0"/>
    <x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05"/>
    <n v="990.45"/>
    <s v="No"/>
    <n v="0"/>
    <x v="3"/>
  </r>
  <r>
    <s v="8219-VYBVI"/>
    <x v="1"/>
    <x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004.35"/>
    <s v="No"/>
    <n v="0"/>
    <x v="1"/>
  </r>
  <r>
    <s v="1991-VOPLL"/>
    <x v="0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05"/>
    <n v="157.65"/>
    <s v="No"/>
    <n v="0"/>
    <x v="0"/>
  </r>
  <r>
    <s v="9738-QLWTP"/>
    <x v="1"/>
    <x v="0"/>
    <s v="No"/>
    <s v="No"/>
    <n v="39"/>
    <s v="Yes"/>
    <s v="No"/>
    <x v="1"/>
    <s v="No"/>
    <s v="No"/>
    <s v="Yes"/>
    <s v="Yes"/>
    <s v="No"/>
    <s v="No"/>
    <x v="1"/>
    <s v="No"/>
    <x v="0"/>
    <n v="81.900000000000006"/>
    <n v="3219.75"/>
    <s v="No"/>
    <n v="0"/>
    <x v="1"/>
  </r>
  <r>
    <s v="1016-DJTSV"/>
    <x v="1"/>
    <x v="1"/>
    <s v="No"/>
    <s v="No"/>
    <n v="8"/>
    <s v="Yes"/>
    <s v="No"/>
    <x v="1"/>
    <s v="No"/>
    <s v="No"/>
    <s v="No"/>
    <s v="No"/>
    <s v="No"/>
    <s v="No"/>
    <x v="0"/>
    <s v="Yes"/>
    <x v="0"/>
    <n v="69.7"/>
    <n v="572.85"/>
    <s v="No"/>
    <n v="0"/>
    <x v="0"/>
  </r>
  <r>
    <s v="9419-IPPBE"/>
    <x v="0"/>
    <x v="0"/>
    <s v="Yes"/>
    <s v="Yes"/>
    <n v="51"/>
    <s v="Yes"/>
    <s v="Yes"/>
    <x v="1"/>
    <s v="No"/>
    <s v="No"/>
    <s v="Yes"/>
    <s v="No"/>
    <s v="No"/>
    <s v="Yes"/>
    <x v="1"/>
    <s v="Yes"/>
    <x v="0"/>
    <n v="90.15"/>
    <n v="4554.8500000000004"/>
    <s v="No"/>
    <n v="0"/>
    <x v="3"/>
  </r>
  <r>
    <s v="0174-QRVVY"/>
    <x v="1"/>
    <x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35"/>
    <n v="1847.55"/>
    <s v="No"/>
    <n v="0"/>
    <x v="3"/>
  </r>
  <r>
    <s v="5699-BNCAS"/>
    <x v="1"/>
    <x v="1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65"/>
    <n v="1766.75"/>
    <s v="No"/>
    <n v="0"/>
    <x v="3"/>
  </r>
  <r>
    <s v="2900-PHPLN"/>
    <x v="0"/>
    <x v="1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55"/>
    <n v="1462.05"/>
    <s v="No"/>
    <n v="0"/>
    <x v="3"/>
  </r>
  <r>
    <s v="0612-RTZZA"/>
    <x v="0"/>
    <x v="1"/>
    <s v="No"/>
    <s v="No"/>
    <n v="1"/>
    <s v="No"/>
    <s v="No phone service"/>
    <x v="0"/>
    <s v="No"/>
    <s v="No"/>
    <s v="No"/>
    <s v="No"/>
    <s v="No"/>
    <s v="No"/>
    <x v="0"/>
    <s v="No"/>
    <x v="0"/>
    <n v="25.25"/>
    <n v="25.25"/>
    <s v="Yes"/>
    <n v="1"/>
    <x v="0"/>
  </r>
  <r>
    <s v="8106-GWQOK"/>
    <x v="1"/>
    <x v="0"/>
    <s v="Yes"/>
    <s v="No"/>
    <n v="38"/>
    <s v="No"/>
    <s v="No phone service"/>
    <x v="0"/>
    <s v="Yes"/>
    <s v="Yes"/>
    <s v="No"/>
    <s v="Yes"/>
    <s v="Yes"/>
    <s v="Yes"/>
    <x v="2"/>
    <s v="Yes"/>
    <x v="2"/>
    <n v="60"/>
    <n v="2193.1999999999998"/>
    <s v="No"/>
    <n v="0"/>
    <x v="1"/>
  </r>
  <r>
    <s v="8751-EDEKA"/>
    <x v="0"/>
    <x v="0"/>
    <s v="Yes"/>
    <s v="No"/>
    <n v="28"/>
    <s v="Yes"/>
    <s v="No"/>
    <x v="1"/>
    <s v="No"/>
    <s v="Yes"/>
    <s v="Yes"/>
    <s v="No"/>
    <s v="No"/>
    <s v="Yes"/>
    <x v="0"/>
    <s v="No"/>
    <x v="3"/>
    <n v="89.9"/>
    <n v="2433.5"/>
    <s v="No"/>
    <n v="0"/>
    <x v="1"/>
  </r>
  <r>
    <s v="6878-GGDWG"/>
    <x v="0"/>
    <x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641.15"/>
    <s v="No"/>
    <n v="0"/>
    <x v="1"/>
  </r>
  <r>
    <s v="4039-PIMHX"/>
    <x v="1"/>
    <x v="1"/>
    <s v="Yes"/>
    <s v="No"/>
    <n v="49"/>
    <s v="Yes"/>
    <s v="No"/>
    <x v="0"/>
    <s v="No"/>
    <s v="Yes"/>
    <s v="No"/>
    <s v="No"/>
    <s v="No"/>
    <s v="No"/>
    <x v="2"/>
    <s v="No"/>
    <x v="1"/>
    <n v="49.8"/>
    <n v="2398.4"/>
    <s v="No"/>
    <n v="0"/>
    <x v="3"/>
  </r>
  <r>
    <s v="8450-LUGUK"/>
    <x v="0"/>
    <x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1"/>
    <n v="861.85"/>
    <s v="No"/>
    <n v="0"/>
    <x v="1"/>
  </r>
  <r>
    <s v="3604-WLABM"/>
    <x v="0"/>
    <x v="0"/>
    <s v="No"/>
    <s v="No"/>
    <n v="10"/>
    <s v="Yes"/>
    <s v="No"/>
    <x v="0"/>
    <s v="No"/>
    <s v="No"/>
    <s v="Yes"/>
    <s v="Yes"/>
    <s v="No"/>
    <s v="No"/>
    <x v="0"/>
    <s v="No"/>
    <x v="0"/>
    <n v="54.25"/>
    <n v="583"/>
    <s v="No"/>
    <n v="0"/>
    <x v="0"/>
  </r>
  <r>
    <s v="0795-GMVQO"/>
    <x v="1"/>
    <x v="0"/>
    <s v="Yes"/>
    <s v="No"/>
    <n v="67"/>
    <s v="Yes"/>
    <s v="Yes"/>
    <x v="1"/>
    <s v="Yes"/>
    <s v="Yes"/>
    <s v="Yes"/>
    <s v="No"/>
    <s v="Yes"/>
    <s v="Yes"/>
    <x v="1"/>
    <s v="No"/>
    <x v="3"/>
    <n v="109.9"/>
    <n v="7332.4"/>
    <s v="No"/>
    <n v="0"/>
    <x v="3"/>
  </r>
  <r>
    <s v="2259-OUUSZ"/>
    <x v="1"/>
    <x v="0"/>
    <s v="No"/>
    <s v="No"/>
    <n v="7"/>
    <s v="No"/>
    <s v="No phone service"/>
    <x v="0"/>
    <s v="No"/>
    <s v="No"/>
    <s v="Yes"/>
    <s v="Yes"/>
    <s v="No"/>
    <s v="No"/>
    <x v="1"/>
    <s v="Yes"/>
    <x v="3"/>
    <n v="35.5"/>
    <n v="249.55"/>
    <s v="No"/>
    <n v="0"/>
    <x v="0"/>
  </r>
  <r>
    <s v="1142-IHLOO"/>
    <x v="0"/>
    <x v="0"/>
    <s v="No"/>
    <s v="No"/>
    <n v="51"/>
    <s v="Yes"/>
    <s v="No"/>
    <x v="1"/>
    <s v="No"/>
    <s v="No"/>
    <s v="No"/>
    <s v="No"/>
    <s v="Yes"/>
    <s v="Yes"/>
    <x v="1"/>
    <s v="No"/>
    <x v="3"/>
    <n v="87.55"/>
    <n v="4475.8999999999996"/>
    <s v="No"/>
    <n v="0"/>
    <x v="3"/>
  </r>
  <r>
    <s v="6410-LEFEN"/>
    <x v="0"/>
    <x v="0"/>
    <s v="No"/>
    <s v="No"/>
    <n v="9"/>
    <s v="Yes"/>
    <s v="No"/>
    <x v="0"/>
    <s v="No"/>
    <s v="No"/>
    <s v="No"/>
    <s v="No"/>
    <s v="No"/>
    <s v="No"/>
    <x v="0"/>
    <s v="No"/>
    <x v="0"/>
    <n v="45.15"/>
    <n v="416.45"/>
    <s v="Yes"/>
    <n v="1"/>
    <x v="0"/>
  </r>
  <r>
    <s v="4633-MKHYU"/>
    <x v="0"/>
    <x v="0"/>
    <s v="No"/>
    <s v="No"/>
    <n v="9"/>
    <s v="Yes"/>
    <s v="No"/>
    <x v="1"/>
    <s v="No"/>
    <s v="No"/>
    <s v="No"/>
    <s v="No"/>
    <s v="Yes"/>
    <s v="Yes"/>
    <x v="0"/>
    <s v="Yes"/>
    <x v="1"/>
    <n v="88.4"/>
    <n v="788.6"/>
    <s v="No"/>
    <n v="0"/>
    <x v="0"/>
  </r>
  <r>
    <s v="6257-RJOHI"/>
    <x v="1"/>
    <x v="0"/>
    <s v="No"/>
    <s v="No"/>
    <n v="4"/>
    <s v="Yes"/>
    <s v="No"/>
    <x v="0"/>
    <s v="No"/>
    <s v="No"/>
    <s v="No"/>
    <s v="Yes"/>
    <s v="No"/>
    <s v="No"/>
    <x v="0"/>
    <s v="Yes"/>
    <x v="1"/>
    <n v="50.8"/>
    <n v="202.3"/>
    <s v="No"/>
    <n v="0"/>
    <x v="0"/>
  </r>
  <r>
    <s v="1545-JFUML"/>
    <x v="1"/>
    <x v="0"/>
    <s v="Yes"/>
    <s v="No"/>
    <n v="71"/>
    <s v="Yes"/>
    <s v="Yes"/>
    <x v="1"/>
    <s v="Yes"/>
    <s v="Yes"/>
    <s v="Yes"/>
    <s v="No"/>
    <s v="Yes"/>
    <s v="No"/>
    <x v="2"/>
    <s v="Yes"/>
    <x v="0"/>
    <n v="99"/>
    <n v="6994.6"/>
    <s v="No"/>
    <n v="0"/>
    <x v="3"/>
  </r>
  <r>
    <s v="3194-ORPIK"/>
    <x v="0"/>
    <x v="0"/>
    <s v="Yes"/>
    <s v="Yes"/>
    <n v="50"/>
    <s v="Yes"/>
    <s v="Yes"/>
    <x v="1"/>
    <s v="No"/>
    <s v="No"/>
    <s v="No"/>
    <s v="No"/>
    <s v="Yes"/>
    <s v="No"/>
    <x v="0"/>
    <s v="Yes"/>
    <x v="2"/>
    <n v="84.4"/>
    <n v="4116.1499999999996"/>
    <s v="Yes"/>
    <n v="1"/>
    <x v="3"/>
  </r>
  <r>
    <s v="7826-VVKWT"/>
    <x v="0"/>
    <x v="1"/>
    <s v="Yes"/>
    <s v="Yes"/>
    <n v="24"/>
    <s v="Yes"/>
    <s v="No"/>
    <x v="1"/>
    <s v="No"/>
    <s v="No"/>
    <s v="Yes"/>
    <s v="No"/>
    <s v="Yes"/>
    <s v="Yes"/>
    <x v="2"/>
    <s v="Yes"/>
    <x v="0"/>
    <n v="96.55"/>
    <n v="2263.4499999999998"/>
    <s v="No"/>
    <n v="0"/>
    <x v="2"/>
  </r>
  <r>
    <s v="1353-GHZOS"/>
    <x v="1"/>
    <x v="0"/>
    <s v="Yes"/>
    <s v="No"/>
    <n v="22"/>
    <s v="Yes"/>
    <s v="No"/>
    <x v="0"/>
    <s v="Yes"/>
    <s v="No"/>
    <s v="No"/>
    <s v="No"/>
    <s v="Yes"/>
    <s v="No"/>
    <x v="1"/>
    <s v="Yes"/>
    <x v="2"/>
    <n v="59.75"/>
    <n v="1374.35"/>
    <s v="No"/>
    <n v="0"/>
    <x v="2"/>
  </r>
  <r>
    <s v="2587-EKXTS"/>
    <x v="1"/>
    <x v="0"/>
    <s v="No"/>
    <s v="No"/>
    <n v="44"/>
    <s v="Yes"/>
    <s v="Yes"/>
    <x v="1"/>
    <s v="Yes"/>
    <s v="Yes"/>
    <s v="Yes"/>
    <s v="No"/>
    <s v="Yes"/>
    <s v="Yes"/>
    <x v="0"/>
    <s v="Yes"/>
    <x v="0"/>
    <n v="111.5"/>
    <n v="4915.1499999999996"/>
    <s v="No"/>
    <n v="0"/>
    <x v="1"/>
  </r>
  <r>
    <s v="5442-BXVND"/>
    <x v="0"/>
    <x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4.25"/>
    <n v="838.5"/>
    <s v="No"/>
    <n v="0"/>
    <x v="1"/>
  </r>
  <r>
    <s v="8816-VXNZD"/>
    <x v="0"/>
    <x v="0"/>
    <s v="No"/>
    <s v="No"/>
    <n v="1"/>
    <s v="Yes"/>
    <s v="Yes"/>
    <x v="1"/>
    <s v="No"/>
    <s v="No"/>
    <s v="No"/>
    <s v="No"/>
    <s v="No"/>
    <s v="No"/>
    <x v="0"/>
    <s v="Yes"/>
    <x v="0"/>
    <n v="75.099999999999994"/>
    <n v="75.099999999999994"/>
    <s v="Yes"/>
    <n v="1"/>
    <x v="0"/>
  </r>
  <r>
    <s v="9378-FXTIZ"/>
    <x v="0"/>
    <x v="0"/>
    <s v="Yes"/>
    <s v="No"/>
    <n v="54"/>
    <s v="Yes"/>
    <s v="Yes"/>
    <x v="0"/>
    <s v="No"/>
    <s v="No"/>
    <s v="No"/>
    <s v="No"/>
    <s v="Yes"/>
    <s v="Yes"/>
    <x v="1"/>
    <s v="Yes"/>
    <x v="3"/>
    <n v="70.150000000000006"/>
    <n v="3715.65"/>
    <s v="Yes"/>
    <n v="1"/>
    <x v="3"/>
  </r>
  <r>
    <s v="1723-HKXJQ"/>
    <x v="1"/>
    <x v="0"/>
    <s v="No"/>
    <s v="No"/>
    <n v="42"/>
    <s v="Yes"/>
    <s v="Yes"/>
    <x v="1"/>
    <s v="No"/>
    <s v="Yes"/>
    <s v="No"/>
    <s v="No"/>
    <s v="Yes"/>
    <s v="Yes"/>
    <x v="0"/>
    <s v="Yes"/>
    <x v="0"/>
    <n v="101.75"/>
    <n v="4273.45"/>
    <s v="Yes"/>
    <n v="1"/>
    <x v="1"/>
  </r>
  <r>
    <s v="7825-GKXMW"/>
    <x v="0"/>
    <x v="0"/>
    <s v="No"/>
    <s v="No"/>
    <n v="1"/>
    <s v="Yes"/>
    <s v="No"/>
    <x v="0"/>
    <s v="No"/>
    <s v="No"/>
    <s v="No"/>
    <s v="No"/>
    <s v="No"/>
    <s v="No"/>
    <x v="0"/>
    <s v="No"/>
    <x v="0"/>
    <n v="45.8"/>
    <n v="45.8"/>
    <s v="Yes"/>
    <n v="1"/>
    <x v="0"/>
  </r>
  <r>
    <s v="9753-OYLBX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s v="No"/>
    <n v="0"/>
    <x v="0"/>
  </r>
  <r>
    <s v="2364-UFROM"/>
    <x v="1"/>
    <x v="0"/>
    <s v="No"/>
    <s v="No"/>
    <n v="30"/>
    <s v="Yes"/>
    <s v="No"/>
    <x v="0"/>
    <s v="Yes"/>
    <s v="Yes"/>
    <s v="No"/>
    <s v="Yes"/>
    <s v="Yes"/>
    <s v="No"/>
    <x v="1"/>
    <s v="No"/>
    <x v="0"/>
    <n v="70.400000000000006"/>
    <n v="2044.75"/>
    <s v="No"/>
    <n v="0"/>
    <x v="1"/>
  </r>
  <r>
    <s v="6656-JWRQX"/>
    <x v="0"/>
    <x v="0"/>
    <s v="No"/>
    <s v="No"/>
    <n v="1"/>
    <s v="No"/>
    <s v="No phone service"/>
    <x v="0"/>
    <s v="No"/>
    <s v="No"/>
    <s v="No"/>
    <s v="Yes"/>
    <s v="No"/>
    <s v="No"/>
    <x v="0"/>
    <s v="No"/>
    <x v="1"/>
    <n v="30.55"/>
    <n v="30.55"/>
    <s v="No"/>
    <n v="0"/>
    <x v="0"/>
  </r>
  <r>
    <s v="6473-ULUHT"/>
    <x v="1"/>
    <x v="0"/>
    <s v="Yes"/>
    <s v="Yes"/>
    <n v="16"/>
    <s v="Yes"/>
    <s v="Yes"/>
    <x v="0"/>
    <s v="Yes"/>
    <s v="Yes"/>
    <s v="No"/>
    <s v="Yes"/>
    <s v="Yes"/>
    <s v="Yes"/>
    <x v="0"/>
    <s v="No"/>
    <x v="0"/>
    <n v="84.9"/>
    <n v="1398.25"/>
    <s v="No"/>
    <n v="0"/>
    <x v="2"/>
  </r>
  <r>
    <s v="1240-KNSEZ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s v="Yes"/>
    <n v="1"/>
    <x v="0"/>
  </r>
  <r>
    <s v="0836-SEYLU"/>
    <x v="1"/>
    <x v="0"/>
    <s v="Yes"/>
    <s v="No"/>
    <n v="9"/>
    <s v="No"/>
    <s v="No phone service"/>
    <x v="0"/>
    <s v="No"/>
    <s v="No"/>
    <s v="No"/>
    <s v="Yes"/>
    <s v="Yes"/>
    <s v="No"/>
    <x v="0"/>
    <s v="No"/>
    <x v="1"/>
    <n v="40.65"/>
    <n v="328.95"/>
    <s v="Yes"/>
    <n v="1"/>
    <x v="0"/>
  </r>
  <r>
    <s v="4433-JCGCG"/>
    <x v="1"/>
    <x v="1"/>
    <s v="Yes"/>
    <s v="No"/>
    <n v="46"/>
    <s v="Yes"/>
    <s v="Yes"/>
    <x v="1"/>
    <s v="No"/>
    <s v="No"/>
    <s v="Yes"/>
    <s v="No"/>
    <s v="Yes"/>
    <s v="Yes"/>
    <x v="0"/>
    <s v="Yes"/>
    <x v="0"/>
    <n v="101"/>
    <n v="4680.05"/>
    <s v="Yes"/>
    <n v="1"/>
    <x v="1"/>
  </r>
  <r>
    <s v="3716-BDVDB"/>
    <x v="1"/>
    <x v="0"/>
    <s v="No"/>
    <s v="No"/>
    <n v="1"/>
    <s v="Yes"/>
    <s v="No"/>
    <x v="1"/>
    <s v="No"/>
    <s v="No"/>
    <s v="No"/>
    <s v="No"/>
    <s v="No"/>
    <s v="No"/>
    <x v="0"/>
    <s v="Yes"/>
    <x v="0"/>
    <n v="69.099999999999994"/>
    <n v="69.099999999999994"/>
    <s v="Yes"/>
    <n v="1"/>
    <x v="0"/>
  </r>
  <r>
    <s v="7688-AWMDX"/>
    <x v="1"/>
    <x v="0"/>
    <s v="Yes"/>
    <s v="No"/>
    <n v="71"/>
    <s v="Yes"/>
    <s v="No"/>
    <x v="0"/>
    <s v="Yes"/>
    <s v="No"/>
    <s v="No"/>
    <s v="Yes"/>
    <s v="No"/>
    <s v="No"/>
    <x v="2"/>
    <s v="No"/>
    <x v="2"/>
    <n v="54.5"/>
    <n v="3778.2"/>
    <s v="No"/>
    <n v="0"/>
    <x v="3"/>
  </r>
  <r>
    <s v="2842-BCQGE"/>
    <x v="1"/>
    <x v="0"/>
    <s v="No"/>
    <s v="No"/>
    <n v="43"/>
    <s v="Yes"/>
    <s v="Yes"/>
    <x v="1"/>
    <s v="No"/>
    <s v="No"/>
    <s v="No"/>
    <s v="No"/>
    <s v="No"/>
    <s v="No"/>
    <x v="0"/>
    <s v="Yes"/>
    <x v="3"/>
    <n v="75.349999999999994"/>
    <n v="3161.4"/>
    <s v="No"/>
    <n v="0"/>
    <x v="1"/>
  </r>
  <r>
    <s v="7244-QWYHG"/>
    <x v="1"/>
    <x v="0"/>
    <s v="Yes"/>
    <s v="No"/>
    <n v="50"/>
    <s v="No"/>
    <s v="No phone service"/>
    <x v="0"/>
    <s v="Yes"/>
    <s v="No"/>
    <s v="No"/>
    <s v="Yes"/>
    <s v="Yes"/>
    <s v="No"/>
    <x v="1"/>
    <s v="Yes"/>
    <x v="2"/>
    <n v="44.45"/>
    <n v="2188.4499999999998"/>
    <s v="No"/>
    <n v="0"/>
    <x v="3"/>
  </r>
  <r>
    <s v="5899-MQZZL"/>
    <x v="0"/>
    <x v="0"/>
    <s v="No"/>
    <s v="No"/>
    <n v="13"/>
    <s v="Yes"/>
    <s v="Yes"/>
    <x v="1"/>
    <s v="No"/>
    <s v="No"/>
    <s v="No"/>
    <s v="No"/>
    <s v="No"/>
    <s v="No"/>
    <x v="0"/>
    <s v="Yes"/>
    <x v="1"/>
    <n v="75"/>
    <n v="999.45"/>
    <s v="Yes"/>
    <n v="1"/>
    <x v="2"/>
  </r>
  <r>
    <s v="6849-OYAMU"/>
    <x v="1"/>
    <x v="0"/>
    <s v="Yes"/>
    <s v="Yes"/>
    <n v="19"/>
    <s v="Yes"/>
    <s v="No"/>
    <x v="1"/>
    <s v="No"/>
    <s v="Yes"/>
    <s v="No"/>
    <s v="Yes"/>
    <s v="Yes"/>
    <s v="Yes"/>
    <x v="1"/>
    <s v="No"/>
    <x v="2"/>
    <n v="100"/>
    <n v="1888.65"/>
    <s v="Yes"/>
    <n v="1"/>
    <x v="2"/>
  </r>
  <r>
    <s v="5312-UXESG"/>
    <x v="0"/>
    <x v="0"/>
    <s v="No"/>
    <s v="No"/>
    <n v="41"/>
    <s v="Yes"/>
    <s v="Yes"/>
    <x v="1"/>
    <s v="No"/>
    <s v="No"/>
    <s v="Yes"/>
    <s v="No"/>
    <s v="Yes"/>
    <s v="Yes"/>
    <x v="0"/>
    <s v="No"/>
    <x v="2"/>
    <n v="98.05"/>
    <n v="3990.6"/>
    <s v="No"/>
    <n v="0"/>
    <x v="1"/>
  </r>
  <r>
    <s v="9488-HGMJH"/>
    <x v="0"/>
    <x v="1"/>
    <s v="No"/>
    <s v="No"/>
    <n v="1"/>
    <s v="Yes"/>
    <s v="No"/>
    <x v="1"/>
    <s v="No"/>
    <s v="No"/>
    <s v="No"/>
    <s v="No"/>
    <s v="No"/>
    <s v="No"/>
    <x v="0"/>
    <s v="Yes"/>
    <x v="0"/>
    <n v="71.150000000000006"/>
    <n v="71.150000000000006"/>
    <s v="Yes"/>
    <n v="1"/>
    <x v="0"/>
  </r>
  <r>
    <s v="6038-GCYEC"/>
    <x v="0"/>
    <x v="0"/>
    <s v="No"/>
    <s v="No"/>
    <n v="24"/>
    <s v="No"/>
    <s v="No phone service"/>
    <x v="0"/>
    <s v="No"/>
    <s v="Yes"/>
    <s v="Yes"/>
    <s v="No"/>
    <s v="Yes"/>
    <s v="Yes"/>
    <x v="0"/>
    <s v="Yes"/>
    <x v="3"/>
    <n v="54.15"/>
    <n v="1240.25"/>
    <s v="Yes"/>
    <n v="1"/>
    <x v="2"/>
  </r>
  <r>
    <s v="2150-WLKUW"/>
    <x v="0"/>
    <x v="0"/>
    <s v="Yes"/>
    <s v="No"/>
    <n v="40"/>
    <s v="Yes"/>
    <s v="Yes"/>
    <x v="0"/>
    <s v="No"/>
    <s v="Yes"/>
    <s v="No"/>
    <s v="No"/>
    <s v="Yes"/>
    <s v="No"/>
    <x v="1"/>
    <s v="No"/>
    <x v="2"/>
    <n v="63.9"/>
    <n v="2635"/>
    <s v="No"/>
    <n v="0"/>
    <x v="1"/>
  </r>
  <r>
    <s v="7159-FVYPK"/>
    <x v="0"/>
    <x v="0"/>
    <s v="Yes"/>
    <s v="Yes"/>
    <n v="3"/>
    <s v="Yes"/>
    <s v="Yes"/>
    <x v="0"/>
    <s v="No"/>
    <s v="Yes"/>
    <s v="Yes"/>
    <s v="No"/>
    <s v="Yes"/>
    <s v="No"/>
    <x v="0"/>
    <s v="Yes"/>
    <x v="2"/>
    <n v="69.150000000000006"/>
    <n v="235"/>
    <s v="No"/>
    <n v="0"/>
    <x v="0"/>
  </r>
  <r>
    <s v="7032-LMBHI"/>
    <x v="0"/>
    <x v="0"/>
    <s v="No"/>
    <s v="No"/>
    <n v="37"/>
    <s v="Yes"/>
    <s v="Yes"/>
    <x v="0"/>
    <s v="Yes"/>
    <s v="No"/>
    <s v="No"/>
    <s v="No"/>
    <s v="Yes"/>
    <s v="No"/>
    <x v="1"/>
    <s v="No"/>
    <x v="2"/>
    <n v="64.650000000000006"/>
    <n v="2347.85"/>
    <s v="No"/>
    <n v="0"/>
    <x v="1"/>
  </r>
  <r>
    <s v="1150-WFARN"/>
    <x v="0"/>
    <x v="0"/>
    <s v="Yes"/>
    <s v="Yes"/>
    <n v="67"/>
    <s v="Yes"/>
    <s v="Yes"/>
    <x v="1"/>
    <s v="Yes"/>
    <s v="No"/>
    <s v="Yes"/>
    <s v="Yes"/>
    <s v="Yes"/>
    <s v="Yes"/>
    <x v="2"/>
    <s v="Yes"/>
    <x v="3"/>
    <n v="108.75"/>
    <n v="7156.2"/>
    <s v="Yes"/>
    <n v="1"/>
    <x v="3"/>
  </r>
  <r>
    <s v="6088-BXMRG"/>
    <x v="0"/>
    <x v="0"/>
    <s v="Yes"/>
    <s v="Yes"/>
    <n v="32"/>
    <s v="Yes"/>
    <s v="Yes"/>
    <x v="1"/>
    <s v="No"/>
    <s v="Yes"/>
    <s v="No"/>
    <s v="No"/>
    <s v="Yes"/>
    <s v="Yes"/>
    <x v="0"/>
    <s v="Yes"/>
    <x v="0"/>
    <n v="98.85"/>
    <n v="3089.6"/>
    <s v="No"/>
    <n v="0"/>
    <x v="1"/>
  </r>
  <r>
    <s v="3144-AUDBS"/>
    <x v="0"/>
    <x v="0"/>
    <s v="Yes"/>
    <s v="No"/>
    <n v="6"/>
    <s v="Yes"/>
    <s v="No"/>
    <x v="0"/>
    <s v="No"/>
    <s v="No"/>
    <s v="No"/>
    <s v="Yes"/>
    <s v="No"/>
    <s v="No"/>
    <x v="0"/>
    <s v="Yes"/>
    <x v="0"/>
    <n v="49.15"/>
    <n v="270.8"/>
    <s v="Yes"/>
    <n v="1"/>
    <x v="0"/>
  </r>
  <r>
    <s v="4821-SJHJV"/>
    <x v="0"/>
    <x v="0"/>
    <s v="Yes"/>
    <s v="Yes"/>
    <n v="32"/>
    <s v="Yes"/>
    <s v="Yes"/>
    <x v="1"/>
    <s v="Yes"/>
    <s v="No"/>
    <s v="No"/>
    <s v="No"/>
    <s v="Yes"/>
    <s v="No"/>
    <x v="0"/>
    <s v="No"/>
    <x v="0"/>
    <n v="89.6"/>
    <n v="2901.8"/>
    <s v="No"/>
    <n v="0"/>
    <x v="1"/>
  </r>
  <r>
    <s v="7346-MEDWM"/>
    <x v="0"/>
    <x v="0"/>
    <s v="No"/>
    <s v="No"/>
    <n v="59"/>
    <s v="Yes"/>
    <s v="Yes"/>
    <x v="1"/>
    <s v="No"/>
    <s v="Yes"/>
    <s v="Yes"/>
    <s v="No"/>
    <s v="No"/>
    <s v="No"/>
    <x v="0"/>
    <s v="Yes"/>
    <x v="0"/>
    <n v="83.25"/>
    <n v="4949.1000000000004"/>
    <s v="No"/>
    <n v="0"/>
    <x v="3"/>
  </r>
  <r>
    <s v="1137-DGOWI"/>
    <x v="0"/>
    <x v="0"/>
    <s v="Yes"/>
    <s v="No"/>
    <n v="30"/>
    <s v="Yes"/>
    <s v="No"/>
    <x v="0"/>
    <s v="No"/>
    <s v="Yes"/>
    <s v="Yes"/>
    <s v="Yes"/>
    <s v="No"/>
    <s v="Yes"/>
    <x v="1"/>
    <s v="No"/>
    <x v="2"/>
    <n v="70.25"/>
    <n v="2198.9"/>
    <s v="No"/>
    <n v="0"/>
    <x v="1"/>
  </r>
  <r>
    <s v="5616-PRTNT"/>
    <x v="1"/>
    <x v="0"/>
    <s v="No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374.5"/>
    <s v="Yes"/>
    <n v="1"/>
    <x v="2"/>
  </r>
  <r>
    <s v="3812-LRZIR"/>
    <x v="0"/>
    <x v="0"/>
    <s v="Yes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5"/>
    <n v="761.95"/>
    <s v="No"/>
    <n v="0"/>
    <x v="1"/>
  </r>
  <r>
    <s v="4818-QIUFN"/>
    <x v="0"/>
    <x v="1"/>
    <s v="No"/>
    <s v="No"/>
    <n v="20"/>
    <s v="Yes"/>
    <s v="Yes"/>
    <x v="1"/>
    <s v="Yes"/>
    <s v="No"/>
    <s v="No"/>
    <s v="No"/>
    <s v="No"/>
    <s v="No"/>
    <x v="0"/>
    <s v="Yes"/>
    <x v="0"/>
    <n v="79.150000000000006"/>
    <n v="1520.9"/>
    <s v="Yes"/>
    <n v="1"/>
    <x v="2"/>
  </r>
  <r>
    <s v="9483-GCPWE"/>
    <x v="1"/>
    <x v="0"/>
    <s v="No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90.25"/>
    <s v="No"/>
    <n v="0"/>
    <x v="0"/>
  </r>
  <r>
    <s v="4227-OJHAL"/>
    <x v="0"/>
    <x v="0"/>
    <s v="Yes"/>
    <s v="Yes"/>
    <n v="68"/>
    <s v="Yes"/>
    <s v="Yes"/>
    <x v="0"/>
    <s v="Yes"/>
    <s v="Yes"/>
    <s v="Yes"/>
    <s v="No"/>
    <s v="Yes"/>
    <s v="No"/>
    <x v="1"/>
    <s v="Yes"/>
    <x v="3"/>
    <n v="73"/>
    <n v="5163"/>
    <s v="No"/>
    <n v="0"/>
    <x v="3"/>
  </r>
  <r>
    <s v="9220-CXRSC"/>
    <x v="0"/>
    <x v="0"/>
    <s v="Yes"/>
    <s v="Yes"/>
    <n v="69"/>
    <s v="Yes"/>
    <s v="Yes"/>
    <x v="0"/>
    <s v="Yes"/>
    <s v="No"/>
    <s v="No"/>
    <s v="Yes"/>
    <s v="No"/>
    <s v="No"/>
    <x v="2"/>
    <s v="No"/>
    <x v="3"/>
    <n v="61.4"/>
    <n v="4059.85"/>
    <s v="No"/>
    <n v="0"/>
    <x v="3"/>
  </r>
  <r>
    <s v="4993-JCRGJ"/>
    <x v="1"/>
    <x v="0"/>
    <s v="No"/>
    <s v="No"/>
    <n v="26"/>
    <s v="Yes"/>
    <s v="Yes"/>
    <x v="1"/>
    <s v="No"/>
    <s v="No"/>
    <s v="Yes"/>
    <s v="Yes"/>
    <s v="No"/>
    <s v="No"/>
    <x v="0"/>
    <s v="Yes"/>
    <x v="1"/>
    <n v="84.3"/>
    <n v="2281.6"/>
    <s v="No"/>
    <n v="0"/>
    <x v="1"/>
  </r>
  <r>
    <s v="9537-JALFH"/>
    <x v="1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56.7"/>
    <s v="No"/>
    <n v="0"/>
    <x v="3"/>
  </r>
  <r>
    <s v="6698-OXETB"/>
    <x v="1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31.45"/>
    <s v="No"/>
    <n v="0"/>
    <x v="0"/>
  </r>
  <r>
    <s v="2103-ZRXFN"/>
    <x v="1"/>
    <x v="0"/>
    <s v="No"/>
    <s v="No"/>
    <n v="1"/>
    <s v="Yes"/>
    <s v="Yes"/>
    <x v="0"/>
    <s v="No"/>
    <s v="No"/>
    <s v="No"/>
    <s v="No"/>
    <s v="No"/>
    <s v="No"/>
    <x v="0"/>
    <s v="No"/>
    <x v="1"/>
    <n v="50.75"/>
    <n v="50.75"/>
    <s v="No"/>
    <n v="0"/>
    <x v="0"/>
  </r>
  <r>
    <s v="3724-BSCVH"/>
    <x v="1"/>
    <x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242.4"/>
    <s v="No"/>
    <n v="0"/>
    <x v="0"/>
  </r>
  <r>
    <s v="4877-TSOFF"/>
    <x v="0"/>
    <x v="0"/>
    <s v="Yes"/>
    <s v="Yes"/>
    <n v="55"/>
    <s v="Yes"/>
    <s v="Yes"/>
    <x v="0"/>
    <s v="Yes"/>
    <s v="Yes"/>
    <s v="No"/>
    <s v="Yes"/>
    <s v="No"/>
    <s v="Yes"/>
    <x v="1"/>
    <s v="Yes"/>
    <x v="2"/>
    <n v="75.75"/>
    <n v="4264.25"/>
    <s v="No"/>
    <n v="0"/>
    <x v="3"/>
  </r>
  <r>
    <s v="9209-NWPGU"/>
    <x v="1"/>
    <x v="0"/>
    <s v="No"/>
    <s v="No"/>
    <n v="44"/>
    <s v="Yes"/>
    <s v="No"/>
    <x v="0"/>
    <s v="Yes"/>
    <s v="No"/>
    <s v="No"/>
    <s v="Yes"/>
    <s v="Yes"/>
    <s v="No"/>
    <x v="1"/>
    <s v="No"/>
    <x v="0"/>
    <n v="65.400000000000006"/>
    <n v="2774.55"/>
    <s v="No"/>
    <n v="0"/>
    <x v="1"/>
  </r>
  <r>
    <s v="6961-VCPMC"/>
    <x v="1"/>
    <x v="1"/>
    <s v="Yes"/>
    <s v="No"/>
    <n v="46"/>
    <s v="Yes"/>
    <s v="No"/>
    <x v="1"/>
    <s v="No"/>
    <s v="No"/>
    <s v="No"/>
    <s v="No"/>
    <s v="No"/>
    <s v="Yes"/>
    <x v="0"/>
    <s v="Yes"/>
    <x v="0"/>
    <n v="80.400000000000006"/>
    <n v="3605.2"/>
    <s v="Yes"/>
    <n v="1"/>
    <x v="1"/>
  </r>
  <r>
    <s v="7306-YDSOI"/>
    <x v="1"/>
    <x v="0"/>
    <s v="Yes"/>
    <s v="Yes"/>
    <n v="69"/>
    <s v="Yes"/>
    <s v="No"/>
    <x v="0"/>
    <s v="Yes"/>
    <s v="Yes"/>
    <s v="Yes"/>
    <s v="No"/>
    <s v="No"/>
    <s v="No"/>
    <x v="2"/>
    <s v="Yes"/>
    <x v="2"/>
    <n v="59.75"/>
    <n v="4069.9"/>
    <s v="No"/>
    <n v="0"/>
    <x v="3"/>
  </r>
  <r>
    <s v="5288-AHOUP"/>
    <x v="1"/>
    <x v="1"/>
    <s v="No"/>
    <s v="No"/>
    <n v="11"/>
    <s v="Yes"/>
    <s v="No"/>
    <x v="1"/>
    <s v="No"/>
    <s v="No"/>
    <s v="No"/>
    <s v="No"/>
    <s v="No"/>
    <s v="Yes"/>
    <x v="0"/>
    <s v="Yes"/>
    <x v="0"/>
    <n v="78.5"/>
    <n v="874.2"/>
    <s v="No"/>
    <n v="0"/>
    <x v="0"/>
  </r>
  <r>
    <s v="6688-UZPWD"/>
    <x v="0"/>
    <x v="0"/>
    <s v="Yes"/>
    <s v="No"/>
    <n v="11"/>
    <s v="Yes"/>
    <s v="Yes"/>
    <x v="1"/>
    <s v="No"/>
    <s v="Yes"/>
    <s v="No"/>
    <s v="No"/>
    <s v="Yes"/>
    <s v="Yes"/>
    <x v="0"/>
    <s v="Yes"/>
    <x v="0"/>
    <n v="102"/>
    <n v="1145.3499999999999"/>
    <s v="Yes"/>
    <n v="1"/>
    <x v="0"/>
  </r>
  <r>
    <s v="0655-YDGFJ"/>
    <x v="1"/>
    <x v="0"/>
    <s v="No"/>
    <s v="No"/>
    <n v="29"/>
    <s v="Yes"/>
    <s v="No"/>
    <x v="0"/>
    <s v="No"/>
    <s v="No"/>
    <s v="Yes"/>
    <s v="No"/>
    <s v="No"/>
    <s v="No"/>
    <x v="0"/>
    <s v="No"/>
    <x v="2"/>
    <n v="48.95"/>
    <n v="1323.7"/>
    <s v="No"/>
    <n v="0"/>
    <x v="1"/>
  </r>
  <r>
    <s v="8468-EHYJA"/>
    <x v="0"/>
    <x v="0"/>
    <s v="Yes"/>
    <s v="No"/>
    <n v="57"/>
    <s v="Yes"/>
    <s v="Yes"/>
    <x v="1"/>
    <s v="Yes"/>
    <s v="No"/>
    <s v="No"/>
    <s v="No"/>
    <s v="Yes"/>
    <s v="Yes"/>
    <x v="0"/>
    <s v="Yes"/>
    <x v="0"/>
    <n v="99.65"/>
    <n v="5497.05"/>
    <s v="No"/>
    <n v="0"/>
    <x v="3"/>
  </r>
  <r>
    <s v="6823-SIDFQ"/>
    <x v="1"/>
    <x v="0"/>
    <s v="No"/>
    <s v="No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8.25"/>
    <n v="534.70000000000005"/>
    <s v="No"/>
    <n v="0"/>
    <x v="1"/>
  </r>
  <r>
    <s v="1097-FSPVW"/>
    <x v="0"/>
    <x v="0"/>
    <s v="No"/>
    <s v="No"/>
    <n v="42"/>
    <s v="Yes"/>
    <s v="No"/>
    <x v="0"/>
    <s v="Yes"/>
    <s v="No"/>
    <s v="Yes"/>
    <s v="No"/>
    <s v="No"/>
    <s v="No"/>
    <x v="0"/>
    <s v="No"/>
    <x v="3"/>
    <n v="54.55"/>
    <n v="2455.0500000000002"/>
    <s v="No"/>
    <n v="0"/>
    <x v="1"/>
  </r>
  <r>
    <s v="2839-RFSQE"/>
    <x v="0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38.700000000000003"/>
    <s v="Yes"/>
    <n v="1"/>
    <x v="0"/>
  </r>
  <r>
    <s v="8328-SKJNO"/>
    <x v="1"/>
    <x v="0"/>
    <s v="No"/>
    <s v="Yes"/>
    <n v="23"/>
    <s v="No"/>
    <s v="No phone service"/>
    <x v="0"/>
    <s v="Yes"/>
    <s v="Yes"/>
    <s v="No"/>
    <s v="Yes"/>
    <s v="No"/>
    <s v="No"/>
    <x v="1"/>
    <s v="No"/>
    <x v="2"/>
    <n v="40.65"/>
    <n v="947.4"/>
    <s v="No"/>
    <n v="0"/>
    <x v="2"/>
  </r>
  <r>
    <s v="7010-ZMVBF"/>
    <x v="0"/>
    <x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357"/>
    <s v="No"/>
    <n v="0"/>
    <x v="2"/>
  </r>
  <r>
    <s v="5201-CBWYG"/>
    <x v="1"/>
    <x v="0"/>
    <s v="Yes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8"/>
    <n v="1476.25"/>
    <s v="No"/>
    <n v="0"/>
    <x v="3"/>
  </r>
  <r>
    <s v="0968-GSIKN"/>
    <x v="0"/>
    <x v="0"/>
    <s v="No"/>
    <s v="No"/>
    <n v="1"/>
    <s v="Yes"/>
    <s v="No"/>
    <x v="1"/>
    <s v="No"/>
    <s v="No"/>
    <s v="No"/>
    <s v="No"/>
    <s v="No"/>
    <s v="No"/>
    <x v="0"/>
    <s v="Yes"/>
    <x v="1"/>
    <n v="70.8"/>
    <n v="70.8"/>
    <s v="Yes"/>
    <n v="1"/>
    <x v="0"/>
  </r>
  <r>
    <s v="1965-DDBWU"/>
    <x v="1"/>
    <x v="0"/>
    <s v="No"/>
    <s v="No"/>
    <n v="16"/>
    <s v="Yes"/>
    <s v="Yes"/>
    <x v="1"/>
    <s v="No"/>
    <s v="No"/>
    <s v="No"/>
    <s v="Yes"/>
    <s v="No"/>
    <s v="Yes"/>
    <x v="0"/>
    <s v="Yes"/>
    <x v="3"/>
    <n v="89.05"/>
    <n v="1448.6"/>
    <s v="Yes"/>
    <n v="1"/>
    <x v="2"/>
  </r>
  <r>
    <s v="9057-SIHCH"/>
    <x v="0"/>
    <x v="0"/>
    <s v="No"/>
    <s v="No"/>
    <n v="3"/>
    <s v="Yes"/>
    <s v="Yes"/>
    <x v="1"/>
    <s v="No"/>
    <s v="No"/>
    <s v="No"/>
    <s v="No"/>
    <s v="Yes"/>
    <s v="Yes"/>
    <x v="0"/>
    <s v="Yes"/>
    <x v="0"/>
    <n v="96.6"/>
    <n v="291.89999999999998"/>
    <s v="Yes"/>
    <n v="1"/>
    <x v="0"/>
  </r>
  <r>
    <s v="6352-GIGGQ"/>
    <x v="1"/>
    <x v="0"/>
    <s v="No"/>
    <s v="No"/>
    <n v="67"/>
    <s v="Yes"/>
    <s v="Yes"/>
    <x v="0"/>
    <s v="Yes"/>
    <s v="Yes"/>
    <s v="Yes"/>
    <s v="Yes"/>
    <s v="Yes"/>
    <s v="Yes"/>
    <x v="1"/>
    <s v="Yes"/>
    <x v="2"/>
    <n v="88.8"/>
    <n v="5903.15"/>
    <s v="No"/>
    <n v="0"/>
    <x v="3"/>
  </r>
  <r>
    <s v="3635-QQRQD"/>
    <x v="1"/>
    <x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05"/>
    <n v="1201.6500000000001"/>
    <s v="No"/>
    <n v="0"/>
    <x v="3"/>
  </r>
  <r>
    <s v="6771-XWBDM"/>
    <x v="0"/>
    <x v="0"/>
    <s v="Yes"/>
    <s v="No"/>
    <n v="57"/>
    <s v="Yes"/>
    <s v="Yes"/>
    <x v="1"/>
    <s v="No"/>
    <s v="Yes"/>
    <s v="Yes"/>
    <s v="No"/>
    <s v="Yes"/>
    <s v="Yes"/>
    <x v="0"/>
    <s v="Yes"/>
    <x v="3"/>
    <n v="104.5"/>
    <n v="5921.35"/>
    <s v="Yes"/>
    <n v="1"/>
    <x v="3"/>
  </r>
  <r>
    <s v="2897-DOVND"/>
    <x v="1"/>
    <x v="0"/>
    <s v="No"/>
    <s v="No"/>
    <n v="2"/>
    <s v="Yes"/>
    <s v="No"/>
    <x v="1"/>
    <s v="No"/>
    <s v="No"/>
    <s v="No"/>
    <s v="No"/>
    <s v="No"/>
    <s v="No"/>
    <x v="0"/>
    <s v="Yes"/>
    <x v="0"/>
    <n v="69.8"/>
    <n v="146.65"/>
    <s v="No"/>
    <n v="0"/>
    <x v="0"/>
  </r>
  <r>
    <s v="3082-YVEKW"/>
    <x v="0"/>
    <x v="0"/>
    <s v="Yes"/>
    <s v="Yes"/>
    <n v="23"/>
    <s v="Yes"/>
    <s v="Yes"/>
    <x v="0"/>
    <s v="Yes"/>
    <s v="No"/>
    <s v="Yes"/>
    <s v="Yes"/>
    <s v="Yes"/>
    <s v="No"/>
    <x v="2"/>
    <s v="Yes"/>
    <x v="2"/>
    <n v="77.150000000000006"/>
    <n v="1759.4"/>
    <s v="No"/>
    <n v="0"/>
    <x v="2"/>
  </r>
  <r>
    <s v="0191-EQUUH"/>
    <x v="0"/>
    <x v="0"/>
    <s v="No"/>
    <s v="Yes"/>
    <n v="25"/>
    <s v="No"/>
    <s v="No phone service"/>
    <x v="0"/>
    <s v="Yes"/>
    <s v="No"/>
    <s v="No"/>
    <s v="Yes"/>
    <s v="No"/>
    <s v="No"/>
    <x v="2"/>
    <s v="No"/>
    <x v="2"/>
    <n v="35.049999999999997"/>
    <n v="844.45"/>
    <s v="No"/>
    <n v="0"/>
    <x v="1"/>
  </r>
  <r>
    <s v="7134-HBPBS"/>
    <x v="0"/>
    <x v="1"/>
    <s v="No"/>
    <s v="No"/>
    <n v="72"/>
    <s v="Yes"/>
    <s v="Yes"/>
    <x v="1"/>
    <s v="No"/>
    <s v="Yes"/>
    <s v="Yes"/>
    <s v="Yes"/>
    <s v="Yes"/>
    <s v="Yes"/>
    <x v="2"/>
    <s v="Yes"/>
    <x v="2"/>
    <n v="108.1"/>
    <n v="7774.05"/>
    <s v="No"/>
    <n v="0"/>
    <x v="3"/>
  </r>
  <r>
    <s v="3489-HHPFY"/>
    <x v="0"/>
    <x v="0"/>
    <s v="Yes"/>
    <s v="No"/>
    <n v="2"/>
    <s v="Yes"/>
    <s v="Yes"/>
    <x v="1"/>
    <s v="No"/>
    <s v="No"/>
    <s v="No"/>
    <s v="No"/>
    <s v="Yes"/>
    <s v="No"/>
    <x v="0"/>
    <s v="Yes"/>
    <x v="0"/>
    <n v="84.05"/>
    <n v="134.05000000000001"/>
    <s v="No"/>
    <n v="0"/>
    <x v="0"/>
  </r>
  <r>
    <s v="2926-JEJJC"/>
    <x v="0"/>
    <x v="0"/>
    <s v="No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2"/>
    <n v="140.94999999999999"/>
    <s v="No"/>
    <n v="0"/>
    <x v="0"/>
  </r>
  <r>
    <s v="8601-QACRS"/>
    <x v="0"/>
    <x v="0"/>
    <s v="No"/>
    <s v="No"/>
    <n v="5"/>
    <s v="Yes"/>
    <s v="Yes"/>
    <x v="0"/>
    <s v="No"/>
    <s v="No"/>
    <s v="No"/>
    <s v="No"/>
    <s v="No"/>
    <s v="No"/>
    <x v="0"/>
    <s v="Yes"/>
    <x v="1"/>
    <n v="50.6"/>
    <n v="249.95"/>
    <s v="Yes"/>
    <n v="1"/>
    <x v="0"/>
  </r>
  <r>
    <s v="4950-BDEUX"/>
    <x v="1"/>
    <x v="0"/>
    <s v="No"/>
    <s v="No"/>
    <n v="35"/>
    <s v="No"/>
    <s v="No phone service"/>
    <x v="0"/>
    <s v="No"/>
    <s v="No"/>
    <s v="Yes"/>
    <s v="No"/>
    <s v="Yes"/>
    <s v="Yes"/>
    <x v="0"/>
    <s v="No"/>
    <x v="0"/>
    <n v="49.2"/>
    <n v="1701.65"/>
    <s v="No"/>
    <n v="0"/>
    <x v="1"/>
  </r>
  <r>
    <s v="5789-LDFXO"/>
    <x v="1"/>
    <x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6"/>
    <n v="592.65"/>
    <s v="No"/>
    <n v="0"/>
    <x v="2"/>
  </r>
  <r>
    <s v="0508-OOLTO"/>
    <x v="0"/>
    <x v="0"/>
    <s v="Yes"/>
    <s v="Yes"/>
    <n v="2"/>
    <s v="Yes"/>
    <s v="No"/>
    <x v="1"/>
    <s v="No"/>
    <s v="No"/>
    <s v="No"/>
    <s v="No"/>
    <s v="No"/>
    <s v="No"/>
    <x v="0"/>
    <s v="Yes"/>
    <x v="0"/>
    <n v="71.650000000000006"/>
    <n v="135.75"/>
    <s v="No"/>
    <n v="0"/>
    <x v="0"/>
  </r>
  <r>
    <s v="2984-TBYKU"/>
    <x v="1"/>
    <x v="0"/>
    <s v="Yes"/>
    <s v="Yes"/>
    <n v="72"/>
    <s v="Yes"/>
    <s v="Yes"/>
    <x v="1"/>
    <s v="Yes"/>
    <s v="Yes"/>
    <s v="Yes"/>
    <s v="Yes"/>
    <s v="No"/>
    <s v="Yes"/>
    <x v="2"/>
    <s v="Yes"/>
    <x v="3"/>
    <n v="104.9"/>
    <n v="7732.65"/>
    <s v="No"/>
    <n v="0"/>
    <x v="3"/>
  </r>
  <r>
    <s v="9822-WMWVG"/>
    <x v="0"/>
    <x v="0"/>
    <s v="No"/>
    <s v="No"/>
    <n v="41"/>
    <s v="Yes"/>
    <s v="Yes"/>
    <x v="1"/>
    <s v="Yes"/>
    <s v="Yes"/>
    <s v="Yes"/>
    <s v="Yes"/>
    <s v="Yes"/>
    <s v="No"/>
    <x v="0"/>
    <s v="Yes"/>
    <x v="0"/>
    <n v="106.5"/>
    <n v="4282.3999999999996"/>
    <s v="No"/>
    <n v="0"/>
    <x v="1"/>
  </r>
  <r>
    <s v="2391-SOORI"/>
    <x v="1"/>
    <x v="0"/>
    <s v="No"/>
    <s v="Yes"/>
    <n v="4"/>
    <s v="Yes"/>
    <s v="No"/>
    <x v="0"/>
    <s v="Yes"/>
    <s v="No"/>
    <s v="No"/>
    <s v="No"/>
    <s v="No"/>
    <s v="No"/>
    <x v="0"/>
    <s v="No"/>
    <x v="0"/>
    <n v="49.35"/>
    <n v="219.65"/>
    <s v="Yes"/>
    <n v="1"/>
    <x v="0"/>
  </r>
  <r>
    <s v="9040-KZVWO"/>
    <x v="1"/>
    <x v="0"/>
    <s v="No"/>
    <s v="No"/>
    <n v="26"/>
    <s v="Yes"/>
    <s v="No"/>
    <x v="1"/>
    <s v="No"/>
    <s v="Yes"/>
    <s v="No"/>
    <s v="No"/>
    <s v="No"/>
    <s v="No"/>
    <x v="1"/>
    <s v="No"/>
    <x v="2"/>
    <n v="75.5"/>
    <n v="2018.1"/>
    <s v="No"/>
    <n v="0"/>
    <x v="1"/>
  </r>
  <r>
    <s v="2645-QTLMB"/>
    <x v="1"/>
    <x v="0"/>
    <s v="No"/>
    <s v="No"/>
    <n v="7"/>
    <s v="Yes"/>
    <s v="No"/>
    <x v="1"/>
    <s v="No"/>
    <s v="Yes"/>
    <s v="No"/>
    <s v="No"/>
    <s v="Yes"/>
    <s v="Yes"/>
    <x v="0"/>
    <s v="Yes"/>
    <x v="0"/>
    <n v="94.25"/>
    <n v="669"/>
    <s v="Yes"/>
    <n v="1"/>
    <x v="0"/>
  </r>
  <r>
    <s v="4806-HIPDW"/>
    <x v="0"/>
    <x v="0"/>
    <s v="Yes"/>
    <s v="No"/>
    <n v="1"/>
    <s v="Yes"/>
    <s v="No"/>
    <x v="1"/>
    <s v="No"/>
    <s v="No"/>
    <s v="No"/>
    <s v="No"/>
    <s v="No"/>
    <s v="No"/>
    <x v="0"/>
    <s v="Yes"/>
    <x v="0"/>
    <n v="68.95"/>
    <n v="68.95"/>
    <s v="Yes"/>
    <n v="1"/>
    <x v="0"/>
  </r>
  <r>
    <s v="1548-ARAGG"/>
    <x v="0"/>
    <x v="0"/>
    <s v="Yes"/>
    <s v="Yes"/>
    <n v="4"/>
    <s v="Yes"/>
    <s v="Yes"/>
    <x v="0"/>
    <s v="No"/>
    <s v="Yes"/>
    <s v="No"/>
    <s v="Yes"/>
    <s v="No"/>
    <s v="No"/>
    <x v="0"/>
    <s v="Yes"/>
    <x v="1"/>
    <n v="58.5"/>
    <n v="224.85"/>
    <s v="No"/>
    <n v="0"/>
    <x v="0"/>
  </r>
  <r>
    <s v="6339-RZCBJ"/>
    <x v="1"/>
    <x v="0"/>
    <s v="No"/>
    <s v="No"/>
    <n v="48"/>
    <s v="Yes"/>
    <s v="No"/>
    <x v="0"/>
    <s v="No"/>
    <s v="Yes"/>
    <s v="Yes"/>
    <s v="Yes"/>
    <s v="Yes"/>
    <s v="Yes"/>
    <x v="2"/>
    <s v="No"/>
    <x v="3"/>
    <n v="78.900000000000006"/>
    <n v="3771.5"/>
    <s v="No"/>
    <n v="0"/>
    <x v="1"/>
  </r>
  <r>
    <s v="4424-TKOPW"/>
    <x v="1"/>
    <x v="1"/>
    <s v="No"/>
    <s v="No"/>
    <n v="2"/>
    <s v="Yes"/>
    <s v="Yes"/>
    <x v="1"/>
    <s v="No"/>
    <s v="No"/>
    <s v="No"/>
    <s v="No"/>
    <s v="Yes"/>
    <s v="Yes"/>
    <x v="0"/>
    <s v="Yes"/>
    <x v="0"/>
    <n v="93.85"/>
    <n v="196.75"/>
    <s v="Yes"/>
    <n v="1"/>
    <x v="0"/>
  </r>
  <r>
    <s v="4415-WNGVR"/>
    <x v="0"/>
    <x v="1"/>
    <s v="Yes"/>
    <s v="No"/>
    <n v="12"/>
    <s v="Yes"/>
    <s v="No"/>
    <x v="0"/>
    <s v="Yes"/>
    <s v="No"/>
    <s v="Yes"/>
    <s v="Yes"/>
    <s v="Yes"/>
    <s v="Yes"/>
    <x v="1"/>
    <s v="Yes"/>
    <x v="0"/>
    <n v="79.2"/>
    <n v="943.85"/>
    <s v="No"/>
    <n v="0"/>
    <x v="0"/>
  </r>
  <r>
    <s v="2522-AHJXR"/>
    <x v="1"/>
    <x v="0"/>
    <s v="Yes"/>
    <s v="No"/>
    <n v="60"/>
    <s v="Yes"/>
    <s v="Yes"/>
    <x v="1"/>
    <s v="Yes"/>
    <s v="No"/>
    <s v="Yes"/>
    <s v="Yes"/>
    <s v="Yes"/>
    <s v="Yes"/>
    <x v="0"/>
    <s v="Yes"/>
    <x v="2"/>
    <n v="109.45"/>
    <n v="6572.85"/>
    <s v="No"/>
    <n v="0"/>
    <x v="3"/>
  </r>
  <r>
    <s v="0412-UCCNP"/>
    <x v="1"/>
    <x v="0"/>
    <s v="No"/>
    <s v="No"/>
    <n v="55"/>
    <s v="Yes"/>
    <s v="No"/>
    <x v="0"/>
    <s v="Yes"/>
    <s v="No"/>
    <s v="Yes"/>
    <s v="Yes"/>
    <s v="No"/>
    <s v="No"/>
    <x v="2"/>
    <s v="Yes"/>
    <x v="0"/>
    <n v="59.2"/>
    <n v="3175.85"/>
    <s v="No"/>
    <n v="0"/>
    <x v="3"/>
  </r>
  <r>
    <s v="1816-FLZDK"/>
    <x v="1"/>
    <x v="0"/>
    <s v="No"/>
    <s v="No"/>
    <n v="1"/>
    <s v="No"/>
    <s v="No phone service"/>
    <x v="0"/>
    <s v="No"/>
    <s v="No"/>
    <s v="No"/>
    <s v="Yes"/>
    <s v="No"/>
    <s v="No"/>
    <x v="0"/>
    <s v="No"/>
    <x v="1"/>
    <n v="29.15"/>
    <n v="29.15"/>
    <s v="No"/>
    <n v="0"/>
    <x v="0"/>
  </r>
  <r>
    <s v="7096-UCLNH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s v="No"/>
    <n v="0"/>
    <x v="0"/>
  </r>
  <r>
    <s v="8443-ZRDBZ"/>
    <x v="1"/>
    <x v="0"/>
    <s v="No"/>
    <s v="No"/>
    <n v="4"/>
    <s v="Yes"/>
    <s v="Yes"/>
    <x v="1"/>
    <s v="No"/>
    <s v="No"/>
    <s v="No"/>
    <s v="No"/>
    <s v="No"/>
    <s v="No"/>
    <x v="0"/>
    <s v="Yes"/>
    <x v="0"/>
    <n v="76.05"/>
    <n v="318.89999999999998"/>
    <s v="Yes"/>
    <n v="1"/>
    <x v="0"/>
  </r>
  <r>
    <s v="9136-ALYBR"/>
    <x v="1"/>
    <x v="0"/>
    <s v="No"/>
    <s v="No"/>
    <n v="1"/>
    <s v="No"/>
    <s v="No phone service"/>
    <x v="0"/>
    <s v="No"/>
    <s v="No"/>
    <s v="No"/>
    <s v="No"/>
    <s v="No"/>
    <s v="No"/>
    <x v="0"/>
    <s v="Yes"/>
    <x v="1"/>
    <n v="24.45"/>
    <n v="24.45"/>
    <s v="Yes"/>
    <n v="1"/>
    <x v="0"/>
  </r>
  <r>
    <s v="4615-PIVVU"/>
    <x v="0"/>
    <x v="0"/>
    <s v="No"/>
    <s v="No"/>
    <n v="42"/>
    <s v="Yes"/>
    <s v="No"/>
    <x v="0"/>
    <s v="No"/>
    <s v="No"/>
    <s v="Yes"/>
    <s v="Yes"/>
    <s v="No"/>
    <s v="Yes"/>
    <x v="2"/>
    <s v="No"/>
    <x v="3"/>
    <n v="66.5"/>
    <n v="2762.75"/>
    <s v="No"/>
    <n v="0"/>
    <x v="1"/>
  </r>
  <r>
    <s v="8885-QSQBX"/>
    <x v="0"/>
    <x v="0"/>
    <s v="No"/>
    <s v="No"/>
    <n v="1"/>
    <s v="Yes"/>
    <s v="No"/>
    <x v="0"/>
    <s v="Yes"/>
    <s v="No"/>
    <s v="No"/>
    <s v="No"/>
    <s v="No"/>
    <s v="No"/>
    <x v="0"/>
    <s v="No"/>
    <x v="2"/>
    <n v="49.55"/>
    <n v="49.55"/>
    <s v="No"/>
    <n v="0"/>
    <x v="0"/>
  </r>
  <r>
    <s v="7479-NITWS"/>
    <x v="1"/>
    <x v="0"/>
    <s v="No"/>
    <s v="No"/>
    <n v="7"/>
    <s v="Yes"/>
    <s v="Yes"/>
    <x v="1"/>
    <s v="No"/>
    <s v="No"/>
    <s v="Yes"/>
    <s v="No"/>
    <s v="Yes"/>
    <s v="No"/>
    <x v="0"/>
    <s v="Yes"/>
    <x v="3"/>
    <n v="89.35"/>
    <n v="631.85"/>
    <s v="Yes"/>
    <n v="1"/>
    <x v="0"/>
  </r>
  <r>
    <s v="8617-ENBDS"/>
    <x v="1"/>
    <x v="0"/>
    <s v="No"/>
    <s v="No"/>
    <n v="3"/>
    <s v="Yes"/>
    <s v="No"/>
    <x v="1"/>
    <s v="No"/>
    <s v="No"/>
    <s v="Yes"/>
    <s v="No"/>
    <s v="No"/>
    <s v="No"/>
    <x v="0"/>
    <s v="Yes"/>
    <x v="3"/>
    <n v="73.599999999999994"/>
    <n v="232.5"/>
    <s v="No"/>
    <n v="0"/>
    <x v="0"/>
  </r>
  <r>
    <s v="9385-NXKDA"/>
    <x v="0"/>
    <x v="0"/>
    <s v="Yes"/>
    <s v="No"/>
    <n v="72"/>
    <s v="Yes"/>
    <s v="Yes"/>
    <x v="0"/>
    <s v="Yes"/>
    <s v="Yes"/>
    <s v="Yes"/>
    <s v="No"/>
    <s v="Yes"/>
    <s v="Yes"/>
    <x v="2"/>
    <s v="Yes"/>
    <x v="3"/>
    <n v="82.65"/>
    <n v="5919.35"/>
    <s v="No"/>
    <n v="0"/>
    <x v="3"/>
  </r>
  <r>
    <s v="0430-IHCDJ"/>
    <x v="1"/>
    <x v="0"/>
    <s v="No"/>
    <s v="No"/>
    <n v="15"/>
    <s v="Yes"/>
    <s v="Yes"/>
    <x v="0"/>
    <s v="No"/>
    <s v="No"/>
    <s v="No"/>
    <s v="No"/>
    <s v="No"/>
    <s v="No"/>
    <x v="0"/>
    <s v="Yes"/>
    <x v="0"/>
    <n v="49"/>
    <n v="749.25"/>
    <s v="No"/>
    <n v="0"/>
    <x v="2"/>
  </r>
  <r>
    <s v="2959-MJHIC"/>
    <x v="1"/>
    <x v="0"/>
    <s v="Yes"/>
    <s v="No"/>
    <n v="4"/>
    <s v="Yes"/>
    <s v="No"/>
    <x v="1"/>
    <s v="No"/>
    <s v="No"/>
    <s v="No"/>
    <s v="No"/>
    <s v="Yes"/>
    <s v="No"/>
    <x v="0"/>
    <s v="Yes"/>
    <x v="0"/>
    <n v="80.349999999999994"/>
    <n v="307.39999999999998"/>
    <s v="Yes"/>
    <n v="1"/>
    <x v="0"/>
  </r>
  <r>
    <s v="6674-KVJHG"/>
    <x v="0"/>
    <x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5.2"/>
    <n v="245.15"/>
    <s v="No"/>
    <n v="0"/>
    <x v="0"/>
  </r>
  <r>
    <s v="1814-DKOLC"/>
    <x v="0"/>
    <x v="0"/>
    <s v="No"/>
    <s v="No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45"/>
    <n v="134.75"/>
    <s v="No"/>
    <n v="0"/>
    <x v="0"/>
  </r>
  <r>
    <s v="4201-JMNGR"/>
    <x v="0"/>
    <x v="1"/>
    <s v="No"/>
    <s v="No"/>
    <n v="1"/>
    <s v="Yes"/>
    <s v="No"/>
    <x v="0"/>
    <s v="Yes"/>
    <s v="No"/>
    <s v="Yes"/>
    <s v="No"/>
    <s v="No"/>
    <s v="No"/>
    <x v="0"/>
    <s v="Yes"/>
    <x v="0"/>
    <n v="55.8"/>
    <n v="55.8"/>
    <s v="Yes"/>
    <n v="1"/>
    <x v="0"/>
  </r>
  <r>
    <s v="9351-HXDMR"/>
    <x v="1"/>
    <x v="0"/>
    <s v="Yes"/>
    <s v="No"/>
    <n v="72"/>
    <s v="Yes"/>
    <s v="Yes"/>
    <x v="1"/>
    <s v="Yes"/>
    <s v="No"/>
    <s v="Yes"/>
    <s v="Yes"/>
    <s v="Yes"/>
    <s v="Yes"/>
    <x v="2"/>
    <s v="Yes"/>
    <x v="3"/>
    <n v="110.9"/>
    <n v="8240.85"/>
    <s v="No"/>
    <n v="0"/>
    <x v="3"/>
  </r>
  <r>
    <s v="3537-HPKQT"/>
    <x v="0"/>
    <x v="0"/>
    <s v="Yes"/>
    <s v="No"/>
    <n v="55"/>
    <s v="Yes"/>
    <s v="Yes"/>
    <x v="1"/>
    <s v="No"/>
    <s v="Yes"/>
    <s v="No"/>
    <s v="No"/>
    <s v="No"/>
    <s v="No"/>
    <x v="0"/>
    <s v="Yes"/>
    <x v="3"/>
    <n v="77.75"/>
    <n v="4266.3999999999996"/>
    <s v="No"/>
    <n v="0"/>
    <x v="3"/>
  </r>
  <r>
    <s v="2129-ALKBS"/>
    <x v="0"/>
    <x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6.2"/>
    <n v="1077.5"/>
    <s v="No"/>
    <n v="0"/>
    <x v="1"/>
  </r>
  <r>
    <s v="5821-MMEIL"/>
    <x v="0"/>
    <x v="0"/>
    <s v="Yes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115.5999999999999"/>
    <s v="No"/>
    <n v="0"/>
    <x v="3"/>
  </r>
  <r>
    <s v="5960-WPXQM"/>
    <x v="1"/>
    <x v="0"/>
    <s v="No"/>
    <s v="No"/>
    <n v="1"/>
    <s v="Yes"/>
    <s v="No"/>
    <x v="1"/>
    <s v="No"/>
    <s v="No"/>
    <s v="No"/>
    <s v="No"/>
    <s v="Yes"/>
    <s v="No"/>
    <x v="0"/>
    <s v="Yes"/>
    <x v="0"/>
    <n v="79.05"/>
    <n v="79.05"/>
    <s v="Yes"/>
    <n v="1"/>
    <x v="0"/>
  </r>
  <r>
    <s v="0684-AOSIH"/>
    <x v="1"/>
    <x v="0"/>
    <s v="Yes"/>
    <s v="No"/>
    <n v="1"/>
    <s v="Yes"/>
    <s v="No"/>
    <x v="1"/>
    <s v="Yes"/>
    <s v="No"/>
    <s v="No"/>
    <s v="No"/>
    <s v="Yes"/>
    <s v="Yes"/>
    <x v="0"/>
    <s v="Yes"/>
    <x v="0"/>
    <n v="95"/>
    <n v="95"/>
    <s v="Yes"/>
    <n v="1"/>
    <x v="0"/>
  </r>
  <r>
    <s v="8260-NGFNY"/>
    <x v="0"/>
    <x v="0"/>
    <s v="No"/>
    <s v="No"/>
    <n v="1"/>
    <s v="No"/>
    <s v="No phone service"/>
    <x v="0"/>
    <s v="No"/>
    <s v="No"/>
    <s v="No"/>
    <s v="No"/>
    <s v="No"/>
    <s v="No"/>
    <x v="0"/>
    <s v="No"/>
    <x v="1"/>
    <n v="25.2"/>
    <n v="25.2"/>
    <s v="Yes"/>
    <n v="1"/>
    <x v="0"/>
  </r>
  <r>
    <s v="1309-XGFSN"/>
    <x v="1"/>
    <x v="1"/>
    <s v="Yes"/>
    <s v="Yes"/>
    <n v="52"/>
    <s v="Yes"/>
    <s v="Yes"/>
    <x v="0"/>
    <s v="No"/>
    <s v="Yes"/>
    <s v="Yes"/>
    <s v="No"/>
    <s v="Yes"/>
    <s v="Yes"/>
    <x v="1"/>
    <s v="Yes"/>
    <x v="0"/>
    <n v="80.849999999999994"/>
    <n v="4079.55"/>
    <s v="No"/>
    <n v="0"/>
    <x v="3"/>
  </r>
  <r>
    <s v="1866-RZZQS"/>
    <x v="1"/>
    <x v="1"/>
    <s v="No"/>
    <s v="No"/>
    <n v="41"/>
    <s v="Yes"/>
    <s v="Yes"/>
    <x v="1"/>
    <s v="No"/>
    <s v="No"/>
    <s v="Yes"/>
    <s v="No"/>
    <s v="Yes"/>
    <s v="Yes"/>
    <x v="0"/>
    <s v="Yes"/>
    <x v="0"/>
    <n v="98.4"/>
    <n v="4187.75"/>
    <s v="Yes"/>
    <n v="1"/>
    <x v="1"/>
  </r>
  <r>
    <s v="6968-URWQU"/>
    <x v="1"/>
    <x v="0"/>
    <s v="Yes"/>
    <s v="No"/>
    <n v="43"/>
    <s v="Yes"/>
    <s v="No"/>
    <x v="0"/>
    <s v="No"/>
    <s v="No"/>
    <s v="No"/>
    <s v="No"/>
    <s v="Yes"/>
    <s v="No"/>
    <x v="1"/>
    <s v="Yes"/>
    <x v="1"/>
    <n v="56.35"/>
    <n v="2391.15"/>
    <s v="No"/>
    <n v="0"/>
    <x v="1"/>
  </r>
  <r>
    <s v="4742-TXUEX"/>
    <x v="0"/>
    <x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"/>
    <n v="890.5"/>
    <s v="No"/>
    <n v="0"/>
    <x v="1"/>
  </r>
  <r>
    <s v="9631-XEYKE"/>
    <x v="1"/>
    <x v="0"/>
    <s v="No"/>
    <s v="No"/>
    <n v="3"/>
    <s v="Yes"/>
    <s v="Yes"/>
    <x v="0"/>
    <s v="No"/>
    <s v="No"/>
    <s v="No"/>
    <s v="No"/>
    <s v="No"/>
    <s v="No"/>
    <x v="0"/>
    <s v="No"/>
    <x v="2"/>
    <n v="50.4"/>
    <n v="137.25"/>
    <s v="No"/>
    <n v="0"/>
    <x v="0"/>
  </r>
  <r>
    <s v="8631-NBHFZ"/>
    <x v="1"/>
    <x v="1"/>
    <s v="Yes"/>
    <s v="Yes"/>
    <n v="66"/>
    <s v="Yes"/>
    <s v="Yes"/>
    <x v="0"/>
    <s v="Yes"/>
    <s v="Yes"/>
    <s v="Yes"/>
    <s v="Yes"/>
    <s v="Yes"/>
    <s v="No"/>
    <x v="2"/>
    <s v="No"/>
    <x v="3"/>
    <n v="79.400000000000006"/>
    <n v="5154.6000000000004"/>
    <s v="Yes"/>
    <n v="1"/>
    <x v="3"/>
  </r>
  <r>
    <s v="1335-MXCSE"/>
    <x v="1"/>
    <x v="0"/>
    <s v="Yes"/>
    <s v="Yes"/>
    <n v="55"/>
    <s v="Yes"/>
    <s v="No"/>
    <x v="0"/>
    <s v="No"/>
    <s v="No"/>
    <s v="Yes"/>
    <s v="Yes"/>
    <s v="No"/>
    <s v="No"/>
    <x v="2"/>
    <s v="Yes"/>
    <x v="3"/>
    <n v="55.25"/>
    <n v="3119.9"/>
    <s v="No"/>
    <n v="0"/>
    <x v="3"/>
  </r>
  <r>
    <s v="8873-TMKGR"/>
    <x v="1"/>
    <x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00000000000001"/>
    <n v="529.5"/>
    <s v="No"/>
    <n v="0"/>
    <x v="1"/>
  </r>
  <r>
    <s v="8800-JOOCF"/>
    <x v="0"/>
    <x v="0"/>
    <s v="No"/>
    <s v="Yes"/>
    <n v="12"/>
    <s v="Yes"/>
    <s v="Yes"/>
    <x v="1"/>
    <s v="No"/>
    <s v="No"/>
    <s v="No"/>
    <s v="No"/>
    <s v="Yes"/>
    <s v="No"/>
    <x v="0"/>
    <s v="Yes"/>
    <x v="0"/>
    <n v="84.05"/>
    <n v="966.55"/>
    <s v="No"/>
    <n v="0"/>
    <x v="0"/>
  </r>
  <r>
    <s v="1469-LBJQJ"/>
    <x v="0"/>
    <x v="0"/>
    <s v="Yes"/>
    <s v="No"/>
    <n v="66"/>
    <s v="Yes"/>
    <s v="Yes"/>
    <x v="1"/>
    <s v="No"/>
    <s v="Yes"/>
    <s v="Yes"/>
    <s v="No"/>
    <s v="Yes"/>
    <s v="Yes"/>
    <x v="0"/>
    <s v="Yes"/>
    <x v="0"/>
    <n v="105.2"/>
    <n v="6936.85"/>
    <s v="No"/>
    <n v="0"/>
    <x v="3"/>
  </r>
  <r>
    <s v="4958-XCBDQ"/>
    <x v="1"/>
    <x v="1"/>
    <s v="No"/>
    <s v="No"/>
    <n v="35"/>
    <s v="Yes"/>
    <s v="Yes"/>
    <x v="1"/>
    <s v="No"/>
    <s v="No"/>
    <s v="Yes"/>
    <s v="No"/>
    <s v="Yes"/>
    <s v="Yes"/>
    <x v="0"/>
    <s v="Yes"/>
    <x v="0"/>
    <n v="101.4"/>
    <n v="3496.3"/>
    <s v="Yes"/>
    <n v="1"/>
    <x v="1"/>
  </r>
  <r>
    <s v="8337-UPOAQ"/>
    <x v="1"/>
    <x v="1"/>
    <s v="Yes"/>
    <s v="No"/>
    <n v="10"/>
    <s v="Yes"/>
    <s v="Yes"/>
    <x v="1"/>
    <s v="No"/>
    <s v="No"/>
    <s v="Yes"/>
    <s v="No"/>
    <s v="No"/>
    <s v="Yes"/>
    <x v="0"/>
    <s v="Yes"/>
    <x v="0"/>
    <n v="89.8"/>
    <n v="914.3"/>
    <s v="Yes"/>
    <n v="1"/>
    <x v="0"/>
  </r>
  <r>
    <s v="0064-YIJGF"/>
    <x v="1"/>
    <x v="0"/>
    <s v="Yes"/>
    <s v="Yes"/>
    <n v="27"/>
    <s v="Yes"/>
    <s v="Yes"/>
    <x v="1"/>
    <s v="No"/>
    <s v="No"/>
    <s v="No"/>
    <s v="No"/>
    <s v="No"/>
    <s v="No"/>
    <x v="0"/>
    <s v="Yes"/>
    <x v="2"/>
    <n v="75.75"/>
    <n v="1929"/>
    <s v="No"/>
    <n v="0"/>
    <x v="1"/>
  </r>
  <r>
    <s v="2386-OWURY"/>
    <x v="0"/>
    <x v="0"/>
    <s v="No"/>
    <s v="No"/>
    <n v="58"/>
    <s v="Yes"/>
    <s v="No"/>
    <x v="1"/>
    <s v="No"/>
    <s v="No"/>
    <s v="No"/>
    <s v="Yes"/>
    <s v="Yes"/>
    <s v="Yes"/>
    <x v="0"/>
    <s v="Yes"/>
    <x v="0"/>
    <n v="95.3"/>
    <n v="5817.7"/>
    <s v="No"/>
    <n v="0"/>
    <x v="3"/>
  </r>
  <r>
    <s v="1725-IQNIY"/>
    <x v="1"/>
    <x v="0"/>
    <s v="Yes"/>
    <s v="No"/>
    <n v="54"/>
    <s v="Yes"/>
    <s v="No"/>
    <x v="1"/>
    <s v="Yes"/>
    <s v="Yes"/>
    <s v="Yes"/>
    <s v="Yes"/>
    <s v="Yes"/>
    <s v="Yes"/>
    <x v="2"/>
    <s v="No"/>
    <x v="2"/>
    <n v="109.75"/>
    <n v="6110.2"/>
    <s v="Yes"/>
    <n v="1"/>
    <x v="3"/>
  </r>
  <r>
    <s v="0310-VQXAM"/>
    <x v="1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78.8"/>
    <s v="No"/>
    <n v="0"/>
    <x v="0"/>
  </r>
  <r>
    <s v="6598-RFFVI"/>
    <x v="1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28.3"/>
    <s v="Yes"/>
    <n v="1"/>
    <x v="0"/>
  </r>
  <r>
    <s v="3453-RTHJQ"/>
    <x v="1"/>
    <x v="0"/>
    <s v="No"/>
    <s v="No"/>
    <n v="6"/>
    <s v="Yes"/>
    <s v="No"/>
    <x v="1"/>
    <s v="No"/>
    <s v="No"/>
    <s v="No"/>
    <s v="No"/>
    <s v="No"/>
    <s v="No"/>
    <x v="0"/>
    <s v="Yes"/>
    <x v="0"/>
    <n v="69.099999999999994"/>
    <n v="435"/>
    <s v="No"/>
    <n v="0"/>
    <x v="0"/>
  </r>
  <r>
    <s v="6712-OAWRH"/>
    <x v="0"/>
    <x v="1"/>
    <s v="No"/>
    <s v="No"/>
    <n v="26"/>
    <s v="Yes"/>
    <s v="No"/>
    <x v="1"/>
    <s v="No"/>
    <s v="No"/>
    <s v="No"/>
    <s v="No"/>
    <s v="Yes"/>
    <s v="Yes"/>
    <x v="0"/>
    <s v="Yes"/>
    <x v="0"/>
    <n v="91.25"/>
    <n v="2351.8000000000002"/>
    <s v="Yes"/>
    <n v="1"/>
    <x v="1"/>
  </r>
  <r>
    <s v="6278-FEPBZ"/>
    <x v="0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86.15"/>
    <s v="No"/>
    <n v="0"/>
    <x v="0"/>
  </r>
  <r>
    <s v="4280-DLSHD"/>
    <x v="1"/>
    <x v="0"/>
    <s v="Yes"/>
    <s v="No"/>
    <n v="8"/>
    <s v="Yes"/>
    <s v="No"/>
    <x v="0"/>
    <s v="No"/>
    <s v="Yes"/>
    <s v="Yes"/>
    <s v="No"/>
    <s v="No"/>
    <s v="No"/>
    <x v="0"/>
    <s v="Yes"/>
    <x v="1"/>
    <n v="54.75"/>
    <n v="445.85"/>
    <s v="No"/>
    <n v="0"/>
    <x v="0"/>
  </r>
  <r>
    <s v="1508-DFXCU"/>
    <x v="1"/>
    <x v="0"/>
    <s v="No"/>
    <s v="No"/>
    <n v="12"/>
    <s v="Yes"/>
    <s v="No"/>
    <x v="1"/>
    <s v="No"/>
    <s v="No"/>
    <s v="No"/>
    <s v="No"/>
    <s v="Yes"/>
    <s v="No"/>
    <x v="0"/>
    <s v="Yes"/>
    <x v="0"/>
    <n v="81.45"/>
    <n v="912"/>
    <s v="No"/>
    <n v="0"/>
    <x v="0"/>
  </r>
  <r>
    <s v="8614-VGMMV"/>
    <x v="0"/>
    <x v="0"/>
    <s v="No"/>
    <s v="No"/>
    <n v="15"/>
    <s v="Yes"/>
    <s v="Yes"/>
    <x v="0"/>
    <s v="No"/>
    <s v="No"/>
    <s v="No"/>
    <s v="No"/>
    <s v="No"/>
    <s v="No"/>
    <x v="0"/>
    <s v="Yes"/>
    <x v="0"/>
    <n v="49.1"/>
    <n v="679.55"/>
    <s v="Yes"/>
    <n v="1"/>
    <x v="2"/>
  </r>
  <r>
    <s v="7868-BGSZA"/>
    <x v="1"/>
    <x v="0"/>
    <s v="Yes"/>
    <s v="No"/>
    <n v="43"/>
    <s v="Yes"/>
    <s v="Yes"/>
    <x v="0"/>
    <s v="Yes"/>
    <s v="No"/>
    <s v="Yes"/>
    <s v="No"/>
    <s v="Yes"/>
    <s v="Yes"/>
    <x v="1"/>
    <s v="Yes"/>
    <x v="0"/>
    <n v="80.2"/>
    <n v="3581.6"/>
    <s v="No"/>
    <n v="0"/>
    <x v="1"/>
  </r>
  <r>
    <s v="2800-QQUSO"/>
    <x v="1"/>
    <x v="0"/>
    <s v="No"/>
    <s v="No"/>
    <n v="42"/>
    <s v="Yes"/>
    <s v="Yes"/>
    <x v="1"/>
    <s v="No"/>
    <s v="No"/>
    <s v="No"/>
    <s v="Yes"/>
    <s v="Yes"/>
    <s v="Yes"/>
    <x v="0"/>
    <s v="Yes"/>
    <x v="0"/>
    <n v="100.3"/>
    <n v="4222.95"/>
    <s v="No"/>
    <n v="0"/>
    <x v="1"/>
  </r>
  <r>
    <s v="2930-UOTMB"/>
    <x v="0"/>
    <x v="0"/>
    <s v="No"/>
    <s v="No"/>
    <n v="31"/>
    <s v="Yes"/>
    <s v="Yes"/>
    <x v="0"/>
    <s v="Yes"/>
    <s v="No"/>
    <s v="Yes"/>
    <s v="Yes"/>
    <s v="No"/>
    <s v="No"/>
    <x v="0"/>
    <s v="No"/>
    <x v="3"/>
    <n v="65.25"/>
    <n v="1994.3"/>
    <s v="Yes"/>
    <n v="1"/>
    <x v="1"/>
  </r>
  <r>
    <s v="7973-DZRKH"/>
    <x v="0"/>
    <x v="0"/>
    <s v="No"/>
    <s v="Yes"/>
    <n v="66"/>
    <s v="Yes"/>
    <s v="Yes"/>
    <x v="1"/>
    <s v="Yes"/>
    <s v="No"/>
    <s v="Yes"/>
    <s v="Yes"/>
    <s v="No"/>
    <s v="No"/>
    <x v="2"/>
    <s v="Yes"/>
    <x v="3"/>
    <n v="90.95"/>
    <n v="5930.05"/>
    <s v="No"/>
    <n v="0"/>
    <x v="3"/>
  </r>
  <r>
    <s v="5914-DVBWJ"/>
    <x v="0"/>
    <x v="1"/>
    <s v="No"/>
    <s v="No"/>
    <n v="18"/>
    <s v="Yes"/>
    <s v="Yes"/>
    <x v="1"/>
    <s v="No"/>
    <s v="Yes"/>
    <s v="No"/>
    <s v="Yes"/>
    <s v="No"/>
    <s v="No"/>
    <x v="0"/>
    <s v="Yes"/>
    <x v="0"/>
    <n v="85.45"/>
    <n v="1505.85"/>
    <s v="Yes"/>
    <n v="1"/>
    <x v="2"/>
  </r>
  <r>
    <s v="7698-YFGEZ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s v="No"/>
    <n v="0"/>
    <x v="0"/>
  </r>
  <r>
    <s v="2533-QVMSK"/>
    <x v="1"/>
    <x v="0"/>
    <s v="Yes"/>
    <s v="No"/>
    <n v="61"/>
    <s v="Yes"/>
    <s v="Yes"/>
    <x v="1"/>
    <s v="No"/>
    <s v="Yes"/>
    <s v="No"/>
    <s v="Yes"/>
    <s v="Yes"/>
    <s v="No"/>
    <x v="2"/>
    <s v="Yes"/>
    <x v="0"/>
    <n v="94.1"/>
    <n v="5638.3"/>
    <s v="Yes"/>
    <n v="1"/>
    <x v="3"/>
  </r>
  <r>
    <s v="9773-PEQBZ"/>
    <x v="1"/>
    <x v="0"/>
    <s v="No"/>
    <s v="No"/>
    <n v="10"/>
    <s v="Yes"/>
    <s v="Yes"/>
    <x v="1"/>
    <s v="No"/>
    <s v="Yes"/>
    <s v="No"/>
    <s v="No"/>
    <s v="No"/>
    <s v="No"/>
    <x v="0"/>
    <s v="No"/>
    <x v="0"/>
    <n v="79.849999999999994"/>
    <n v="797.25"/>
    <s v="No"/>
    <n v="0"/>
    <x v="0"/>
  </r>
  <r>
    <s v="8644-XLFBW"/>
    <x v="1"/>
    <x v="1"/>
    <s v="No"/>
    <s v="No"/>
    <n v="1"/>
    <s v="Yes"/>
    <s v="No"/>
    <x v="1"/>
    <s v="No"/>
    <s v="No"/>
    <s v="No"/>
    <s v="No"/>
    <s v="No"/>
    <s v="No"/>
    <x v="0"/>
    <s v="Yes"/>
    <x v="0"/>
    <n v="71.650000000000006"/>
    <n v="71.650000000000006"/>
    <s v="Yes"/>
    <n v="1"/>
    <x v="0"/>
  </r>
  <r>
    <s v="0650-BWOZN"/>
    <x v="0"/>
    <x v="1"/>
    <s v="No"/>
    <s v="No"/>
    <n v="18"/>
    <s v="Yes"/>
    <s v="No"/>
    <x v="1"/>
    <s v="No"/>
    <s v="Yes"/>
    <s v="No"/>
    <s v="No"/>
    <s v="No"/>
    <s v="No"/>
    <x v="0"/>
    <s v="Yes"/>
    <x v="0"/>
    <n v="73.55"/>
    <n v="1359.45"/>
    <s v="No"/>
    <n v="0"/>
    <x v="2"/>
  </r>
  <r>
    <s v="8625-AZYZY"/>
    <x v="1"/>
    <x v="0"/>
    <s v="Yes"/>
    <s v="No"/>
    <n v="24"/>
    <s v="Yes"/>
    <s v="Yes"/>
    <x v="1"/>
    <s v="No"/>
    <s v="Yes"/>
    <s v="Yes"/>
    <s v="No"/>
    <s v="Yes"/>
    <s v="Yes"/>
    <x v="0"/>
    <s v="Yes"/>
    <x v="0"/>
    <n v="104.65"/>
    <n v="2542.4499999999998"/>
    <s v="Yes"/>
    <n v="1"/>
    <x v="2"/>
  </r>
  <r>
    <s v="7785-RDVIG"/>
    <x v="0"/>
    <x v="0"/>
    <s v="Yes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54.7"/>
    <s v="No"/>
    <n v="0"/>
    <x v="0"/>
  </r>
  <r>
    <s v="9602-WCXPI"/>
    <x v="1"/>
    <x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989.05"/>
    <s v="No"/>
    <n v="0"/>
    <x v="3"/>
  </r>
  <r>
    <s v="2903-YYTBW"/>
    <x v="1"/>
    <x v="0"/>
    <s v="Yes"/>
    <s v="Yes"/>
    <n v="1"/>
    <s v="Yes"/>
    <s v="No"/>
    <x v="0"/>
    <s v="No"/>
    <s v="No"/>
    <s v="No"/>
    <s v="No"/>
    <s v="No"/>
    <s v="No"/>
    <x v="0"/>
    <s v="No"/>
    <x v="0"/>
    <n v="44.55"/>
    <n v="44.55"/>
    <s v="No"/>
    <n v="0"/>
    <x v="0"/>
  </r>
  <r>
    <s v="3620-MWJNE"/>
    <x v="1"/>
    <x v="0"/>
    <s v="No"/>
    <s v="No"/>
    <n v="2"/>
    <s v="Yes"/>
    <s v="No"/>
    <x v="0"/>
    <s v="Yes"/>
    <s v="No"/>
    <s v="No"/>
    <s v="Yes"/>
    <s v="No"/>
    <s v="No"/>
    <x v="0"/>
    <s v="Yes"/>
    <x v="1"/>
    <n v="54.45"/>
    <n v="87.3"/>
    <s v="No"/>
    <n v="0"/>
    <x v="0"/>
  </r>
  <r>
    <s v="8573-JGCZW"/>
    <x v="1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649999999999999"/>
    <n v="351.55"/>
    <s v="No"/>
    <n v="0"/>
    <x v="2"/>
  </r>
  <r>
    <s v="6837-HAEVO"/>
    <x v="1"/>
    <x v="0"/>
    <s v="Yes"/>
    <s v="Yes"/>
    <n v="69"/>
    <s v="Yes"/>
    <s v="Yes"/>
    <x v="1"/>
    <s v="No"/>
    <s v="Yes"/>
    <s v="Yes"/>
    <s v="No"/>
    <s v="Yes"/>
    <s v="Yes"/>
    <x v="2"/>
    <s v="Yes"/>
    <x v="0"/>
    <n v="105"/>
    <n v="7297.75"/>
    <s v="No"/>
    <n v="0"/>
    <x v="3"/>
  </r>
  <r>
    <s v="6701-YVNQG"/>
    <x v="1"/>
    <x v="0"/>
    <s v="Yes"/>
    <s v="No"/>
    <n v="72"/>
    <s v="Yes"/>
    <s v="Yes"/>
    <x v="0"/>
    <s v="Yes"/>
    <s v="Yes"/>
    <s v="Yes"/>
    <s v="Yes"/>
    <s v="Yes"/>
    <s v="Yes"/>
    <x v="2"/>
    <s v="Yes"/>
    <x v="3"/>
    <n v="88.7"/>
    <n v="6301.7"/>
    <s v="No"/>
    <n v="0"/>
    <x v="3"/>
  </r>
  <r>
    <s v="9306-CPCBC"/>
    <x v="0"/>
    <x v="0"/>
    <s v="No"/>
    <s v="No"/>
    <n v="3"/>
    <s v="Yes"/>
    <s v="Yes"/>
    <x v="1"/>
    <s v="No"/>
    <s v="No"/>
    <s v="No"/>
    <s v="No"/>
    <s v="No"/>
    <s v="No"/>
    <x v="0"/>
    <s v="Yes"/>
    <x v="0"/>
    <n v="74.25"/>
    <n v="210.3"/>
    <s v="Yes"/>
    <n v="1"/>
    <x v="0"/>
  </r>
  <r>
    <s v="4304-XUMGI"/>
    <x v="1"/>
    <x v="1"/>
    <s v="Yes"/>
    <s v="Yes"/>
    <n v="50"/>
    <s v="Yes"/>
    <s v="Yes"/>
    <x v="0"/>
    <s v="Yes"/>
    <s v="Yes"/>
    <s v="Yes"/>
    <s v="No"/>
    <s v="No"/>
    <s v="Yes"/>
    <x v="2"/>
    <s v="Yes"/>
    <x v="2"/>
    <n v="75.150000000000006"/>
    <n v="3822.45"/>
    <s v="No"/>
    <n v="0"/>
    <x v="3"/>
  </r>
  <r>
    <s v="9504-YAZWB"/>
    <x v="0"/>
    <x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5"/>
    <n v="1048.45"/>
    <s v="No"/>
    <n v="0"/>
    <x v="3"/>
  </r>
  <r>
    <s v="8819-ZBYNA"/>
    <x v="0"/>
    <x v="0"/>
    <s v="Yes"/>
    <s v="No"/>
    <n v="58"/>
    <s v="Yes"/>
    <s v="Yes"/>
    <x v="1"/>
    <s v="Yes"/>
    <s v="Yes"/>
    <s v="No"/>
    <s v="Yes"/>
    <s v="Yes"/>
    <s v="Yes"/>
    <x v="2"/>
    <s v="Yes"/>
    <x v="3"/>
    <n v="109.1"/>
    <n v="6393.65"/>
    <s v="No"/>
    <n v="0"/>
    <x v="3"/>
  </r>
  <r>
    <s v="6174-NRBTZ"/>
    <x v="1"/>
    <x v="0"/>
    <s v="No"/>
    <s v="No"/>
    <n v="46"/>
    <s v="No"/>
    <s v="No phone service"/>
    <x v="0"/>
    <s v="Yes"/>
    <s v="No"/>
    <s v="No"/>
    <s v="No"/>
    <s v="No"/>
    <s v="No"/>
    <x v="1"/>
    <s v="Yes"/>
    <x v="2"/>
    <n v="30.75"/>
    <n v="1489.3"/>
    <s v="No"/>
    <n v="0"/>
    <x v="1"/>
  </r>
  <r>
    <s v="9481-IEBZY"/>
    <x v="1"/>
    <x v="1"/>
    <s v="Yes"/>
    <s v="No"/>
    <n v="72"/>
    <s v="Yes"/>
    <s v="Yes"/>
    <x v="1"/>
    <s v="Yes"/>
    <s v="Yes"/>
    <s v="Yes"/>
    <s v="Yes"/>
    <s v="Yes"/>
    <s v="Yes"/>
    <x v="0"/>
    <s v="Yes"/>
    <x v="3"/>
    <n v="112.9"/>
    <n v="8061.5"/>
    <s v="No"/>
    <n v="0"/>
    <x v="3"/>
  </r>
  <r>
    <s v="1833-VGRUM"/>
    <x v="0"/>
    <x v="1"/>
    <s v="No"/>
    <s v="No"/>
    <n v="1"/>
    <s v="Yes"/>
    <s v="Yes"/>
    <x v="1"/>
    <s v="No"/>
    <s v="No"/>
    <s v="No"/>
    <s v="No"/>
    <s v="No"/>
    <s v="No"/>
    <x v="0"/>
    <s v="Yes"/>
    <x v="0"/>
    <n v="74.2"/>
    <n v="74.2"/>
    <s v="Yes"/>
    <n v="1"/>
    <x v="0"/>
  </r>
  <r>
    <s v="6137-NICCO"/>
    <x v="0"/>
    <x v="0"/>
    <s v="Yes"/>
    <s v="Yes"/>
    <n v="6"/>
    <s v="Yes"/>
    <s v="Yes"/>
    <x v="1"/>
    <s v="No"/>
    <s v="Yes"/>
    <s v="Yes"/>
    <s v="No"/>
    <s v="Yes"/>
    <s v="No"/>
    <x v="0"/>
    <s v="Yes"/>
    <x v="1"/>
    <n v="94.05"/>
    <n v="518.75"/>
    <s v="No"/>
    <n v="0"/>
    <x v="0"/>
  </r>
  <r>
    <s v="9065-ZCPQX"/>
    <x v="1"/>
    <x v="0"/>
    <s v="Yes"/>
    <s v="No"/>
    <n v="72"/>
    <s v="Yes"/>
    <s v="Yes"/>
    <x v="0"/>
    <s v="Yes"/>
    <s v="Yes"/>
    <s v="Yes"/>
    <s v="Yes"/>
    <s v="No"/>
    <s v="Yes"/>
    <x v="2"/>
    <s v="No"/>
    <x v="2"/>
    <n v="78.849999999999994"/>
    <n v="5763.15"/>
    <s v="No"/>
    <n v="0"/>
    <x v="3"/>
  </r>
  <r>
    <s v="6402-EJMWF"/>
    <x v="1"/>
    <x v="0"/>
    <s v="No"/>
    <s v="No"/>
    <n v="4"/>
    <s v="Yes"/>
    <s v="No"/>
    <x v="0"/>
    <s v="No"/>
    <s v="No"/>
    <s v="No"/>
    <s v="No"/>
    <s v="No"/>
    <s v="Yes"/>
    <x v="0"/>
    <s v="Yes"/>
    <x v="1"/>
    <n v="55.3"/>
    <n v="238.5"/>
    <s v="No"/>
    <n v="0"/>
    <x v="0"/>
  </r>
  <r>
    <s v="3620-EHIMZ"/>
    <x v="0"/>
    <x v="0"/>
    <s v="Yes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31.7"/>
    <s v="No"/>
    <n v="0"/>
    <x v="3"/>
  </r>
  <r>
    <s v="3213-VVOLG"/>
    <x v="1"/>
    <x v="0"/>
    <s v="Yes"/>
    <s v="Yes"/>
    <n v="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35"/>
    <n v="0"/>
    <s v="No"/>
    <n v="0"/>
    <x v="0"/>
  </r>
  <r>
    <s v="6870-ECSHE"/>
    <x v="0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34.799999999999997"/>
    <s v="No"/>
    <n v="0"/>
    <x v="0"/>
  </r>
  <r>
    <s v="8747-UDCOI"/>
    <x v="0"/>
    <x v="0"/>
    <s v="Yes"/>
    <s v="No"/>
    <n v="6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319.95"/>
    <s v="No"/>
    <n v="0"/>
    <x v="3"/>
  </r>
  <r>
    <s v="8374-XGEJJ"/>
    <x v="1"/>
    <x v="1"/>
    <s v="Yes"/>
    <s v="No"/>
    <n v="43"/>
    <s v="Yes"/>
    <s v="Yes"/>
    <x v="1"/>
    <s v="No"/>
    <s v="Yes"/>
    <s v="No"/>
    <s v="No"/>
    <s v="Yes"/>
    <s v="Yes"/>
    <x v="0"/>
    <s v="Yes"/>
    <x v="0"/>
    <n v="101"/>
    <n v="4388.3999999999996"/>
    <s v="Yes"/>
    <n v="1"/>
    <x v="1"/>
  </r>
  <r>
    <s v="2656-TABEH"/>
    <x v="1"/>
    <x v="0"/>
    <s v="Yes"/>
    <s v="No"/>
    <n v="4"/>
    <s v="Yes"/>
    <s v="Yes"/>
    <x v="1"/>
    <s v="No"/>
    <s v="Yes"/>
    <s v="No"/>
    <s v="No"/>
    <s v="Yes"/>
    <s v="Yes"/>
    <x v="0"/>
    <s v="Yes"/>
    <x v="0"/>
    <n v="100.2"/>
    <n v="420.2"/>
    <s v="Yes"/>
    <n v="1"/>
    <x v="0"/>
  </r>
  <r>
    <s v="6946-LMSQS"/>
    <x v="1"/>
    <x v="1"/>
    <s v="Yes"/>
    <s v="No"/>
    <n v="25"/>
    <s v="Yes"/>
    <s v="Yes"/>
    <x v="1"/>
    <s v="Yes"/>
    <s v="No"/>
    <s v="No"/>
    <s v="No"/>
    <s v="No"/>
    <s v="Yes"/>
    <x v="1"/>
    <s v="Yes"/>
    <x v="0"/>
    <n v="89.05"/>
    <n v="2177.4499999999998"/>
    <s v="Yes"/>
    <n v="1"/>
    <x v="1"/>
  </r>
  <r>
    <s v="4626-OZDTJ"/>
    <x v="0"/>
    <x v="0"/>
    <s v="Yes"/>
    <s v="No"/>
    <n v="51"/>
    <s v="Yes"/>
    <s v="Yes"/>
    <x v="0"/>
    <s v="No"/>
    <s v="Yes"/>
    <s v="No"/>
    <s v="Yes"/>
    <s v="Yes"/>
    <s v="Yes"/>
    <x v="1"/>
    <s v="Yes"/>
    <x v="3"/>
    <n v="78.650000000000006"/>
    <n v="3950.85"/>
    <s v="No"/>
    <n v="0"/>
    <x v="3"/>
  </r>
  <r>
    <s v="9169-BSVIN"/>
    <x v="1"/>
    <x v="0"/>
    <s v="No"/>
    <s v="No"/>
    <n v="12"/>
    <s v="Yes"/>
    <s v="Yes"/>
    <x v="0"/>
    <s v="No"/>
    <s v="No"/>
    <s v="Yes"/>
    <s v="No"/>
    <s v="Yes"/>
    <s v="Yes"/>
    <x v="0"/>
    <s v="No"/>
    <x v="2"/>
    <n v="74.75"/>
    <n v="827.05"/>
    <s v="No"/>
    <n v="0"/>
    <x v="0"/>
  </r>
  <r>
    <s v="2325-ZUSFD"/>
    <x v="0"/>
    <x v="0"/>
    <s v="Yes"/>
    <s v="Yes"/>
    <n v="57"/>
    <s v="Yes"/>
    <s v="No"/>
    <x v="0"/>
    <s v="Yes"/>
    <s v="No"/>
    <s v="No"/>
    <s v="No"/>
    <s v="Yes"/>
    <s v="Yes"/>
    <x v="1"/>
    <s v="Yes"/>
    <x v="2"/>
    <n v="70.099999999999994"/>
    <n v="3913.3"/>
    <s v="Yes"/>
    <n v="1"/>
    <x v="3"/>
  </r>
  <r>
    <s v="8194-PEEBY"/>
    <x v="0"/>
    <x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33.5"/>
    <s v="No"/>
    <n v="0"/>
    <x v="2"/>
  </r>
  <r>
    <s v="6872-HXFNF"/>
    <x v="0"/>
    <x v="0"/>
    <s v="Yes"/>
    <s v="No"/>
    <n v="64"/>
    <s v="Yes"/>
    <s v="Yes"/>
    <x v="0"/>
    <s v="No"/>
    <s v="No"/>
    <s v="Yes"/>
    <s v="Yes"/>
    <s v="No"/>
    <s v="No"/>
    <x v="1"/>
    <s v="No"/>
    <x v="2"/>
    <n v="58.35"/>
    <n v="3756.45"/>
    <s v="No"/>
    <n v="0"/>
    <x v="3"/>
  </r>
  <r>
    <s v="3932-CMDTD"/>
    <x v="0"/>
    <x v="0"/>
    <s v="No"/>
    <s v="No"/>
    <n v="4"/>
    <s v="Yes"/>
    <s v="No"/>
    <x v="1"/>
    <s v="No"/>
    <s v="Yes"/>
    <s v="Yes"/>
    <s v="Yes"/>
    <s v="Yes"/>
    <s v="Yes"/>
    <x v="1"/>
    <s v="Yes"/>
    <x v="0"/>
    <n v="105.65"/>
    <n v="443.9"/>
    <s v="Yes"/>
    <n v="1"/>
    <x v="0"/>
  </r>
  <r>
    <s v="7714-YXSMB"/>
    <x v="0"/>
    <x v="0"/>
    <s v="No"/>
    <s v="No"/>
    <n v="26"/>
    <s v="Yes"/>
    <s v="Yes"/>
    <x v="1"/>
    <s v="No"/>
    <s v="No"/>
    <s v="Yes"/>
    <s v="No"/>
    <s v="Yes"/>
    <s v="Yes"/>
    <x v="0"/>
    <s v="Yes"/>
    <x v="2"/>
    <n v="100.5"/>
    <n v="2599.9499999999998"/>
    <s v="No"/>
    <n v="0"/>
    <x v="1"/>
  </r>
  <r>
    <s v="8387-UGUSU"/>
    <x v="0"/>
    <x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84.3"/>
    <s v="No"/>
    <n v="0"/>
    <x v="2"/>
  </r>
  <r>
    <s v="1080-BWSYE"/>
    <x v="1"/>
    <x v="1"/>
    <s v="Yes"/>
    <s v="No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5"/>
    <n v="1740.8"/>
    <s v="No"/>
    <n v="0"/>
    <x v="3"/>
  </r>
  <r>
    <s v="4039-HEUNW"/>
    <x v="1"/>
    <x v="1"/>
    <s v="Yes"/>
    <s v="No"/>
    <n v="36"/>
    <s v="Yes"/>
    <s v="Yes"/>
    <x v="1"/>
    <s v="No"/>
    <s v="Yes"/>
    <s v="No"/>
    <s v="No"/>
    <s v="Yes"/>
    <s v="Yes"/>
    <x v="0"/>
    <s v="Yes"/>
    <x v="0"/>
    <n v="96.5"/>
    <n v="3436.1"/>
    <s v="Yes"/>
    <n v="1"/>
    <x v="1"/>
  </r>
  <r>
    <s v="1194-HVAIF"/>
    <x v="0"/>
    <x v="0"/>
    <s v="Yes"/>
    <s v="No"/>
    <n v="27"/>
    <s v="Yes"/>
    <s v="Yes"/>
    <x v="1"/>
    <s v="No"/>
    <s v="No"/>
    <s v="No"/>
    <s v="No"/>
    <s v="Yes"/>
    <s v="Yes"/>
    <x v="0"/>
    <s v="No"/>
    <x v="3"/>
    <n v="95"/>
    <n v="2462.5500000000002"/>
    <s v="No"/>
    <n v="0"/>
    <x v="1"/>
  </r>
  <r>
    <s v="0812-WUPTB"/>
    <x v="1"/>
    <x v="1"/>
    <s v="Yes"/>
    <s v="No"/>
    <n v="1"/>
    <s v="Yes"/>
    <s v="No"/>
    <x v="1"/>
    <s v="No"/>
    <s v="No"/>
    <s v="No"/>
    <s v="No"/>
    <s v="No"/>
    <s v="No"/>
    <x v="0"/>
    <s v="No"/>
    <x v="1"/>
    <n v="70.849999999999994"/>
    <n v="70.849999999999994"/>
    <s v="Yes"/>
    <n v="1"/>
    <x v="0"/>
  </r>
  <r>
    <s v="3594-UVONA"/>
    <x v="0"/>
    <x v="0"/>
    <s v="No"/>
    <s v="No"/>
    <n v="35"/>
    <s v="Yes"/>
    <s v="Yes"/>
    <x v="0"/>
    <s v="Yes"/>
    <s v="No"/>
    <s v="Yes"/>
    <s v="Yes"/>
    <s v="Yes"/>
    <s v="Yes"/>
    <x v="1"/>
    <s v="Yes"/>
    <x v="3"/>
    <n v="85.95"/>
    <n v="3110.1"/>
    <s v="Yes"/>
    <n v="1"/>
    <x v="1"/>
  </r>
  <r>
    <s v="0004-TLHLJ"/>
    <x v="1"/>
    <x v="0"/>
    <s v="No"/>
    <s v="No"/>
    <n v="4"/>
    <s v="Yes"/>
    <s v="No"/>
    <x v="1"/>
    <s v="No"/>
    <s v="No"/>
    <s v="Yes"/>
    <s v="No"/>
    <s v="No"/>
    <s v="No"/>
    <x v="0"/>
    <s v="Yes"/>
    <x v="0"/>
    <n v="73.900000000000006"/>
    <n v="280.85000000000002"/>
    <s v="Yes"/>
    <n v="1"/>
    <x v="0"/>
  </r>
  <r>
    <s v="1767-TGTKO"/>
    <x v="0"/>
    <x v="0"/>
    <s v="Yes"/>
    <s v="Yes"/>
    <n v="8"/>
    <s v="Yes"/>
    <s v="No"/>
    <x v="0"/>
    <s v="No"/>
    <s v="No"/>
    <s v="No"/>
    <s v="No"/>
    <s v="No"/>
    <s v="No"/>
    <x v="0"/>
    <s v="Yes"/>
    <x v="0"/>
    <n v="45.45"/>
    <n v="411.75"/>
    <s v="No"/>
    <n v="0"/>
    <x v="0"/>
  </r>
  <r>
    <s v="8439-LTUGF"/>
    <x v="1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"/>
    <n v="198.6"/>
    <s v="No"/>
    <n v="0"/>
    <x v="0"/>
  </r>
  <r>
    <s v="8805-JNRAZ"/>
    <x v="0"/>
    <x v="0"/>
    <s v="No"/>
    <s v="No"/>
    <n v="2"/>
    <s v="Yes"/>
    <s v="No"/>
    <x v="0"/>
    <s v="No"/>
    <s v="Yes"/>
    <s v="No"/>
    <s v="No"/>
    <s v="No"/>
    <s v="No"/>
    <x v="0"/>
    <s v="No"/>
    <x v="1"/>
    <n v="49.2"/>
    <n v="103.7"/>
    <s v="No"/>
    <n v="0"/>
    <x v="0"/>
  </r>
  <r>
    <s v="5089-IFSDP"/>
    <x v="0"/>
    <x v="0"/>
    <s v="Yes"/>
    <s v="No"/>
    <n v="58"/>
    <s v="Yes"/>
    <s v="Yes"/>
    <x v="1"/>
    <s v="Yes"/>
    <s v="Yes"/>
    <s v="Yes"/>
    <s v="No"/>
    <s v="Yes"/>
    <s v="Yes"/>
    <x v="2"/>
    <s v="Yes"/>
    <x v="2"/>
    <n v="109.45"/>
    <n v="6144.55"/>
    <s v="Yes"/>
    <n v="1"/>
    <x v="3"/>
  </r>
  <r>
    <s v="6418-HNFED"/>
    <x v="1"/>
    <x v="0"/>
    <s v="Yes"/>
    <s v="No"/>
    <n v="51"/>
    <s v="Yes"/>
    <s v="No"/>
    <x v="0"/>
    <s v="Yes"/>
    <s v="Yes"/>
    <s v="Yes"/>
    <s v="Yes"/>
    <s v="Yes"/>
    <s v="Yes"/>
    <x v="2"/>
    <s v="Yes"/>
    <x v="3"/>
    <n v="83.25"/>
    <n v="4089.45"/>
    <s v="No"/>
    <n v="0"/>
    <x v="3"/>
  </r>
  <r>
    <s v="0206-OYVOC"/>
    <x v="0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25"/>
    <n v="864.2"/>
    <s v="No"/>
    <n v="0"/>
    <x v="1"/>
  </r>
  <r>
    <s v="7291-CDTMJ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649999999999999"/>
    <n v="19.649999999999999"/>
    <s v="No"/>
    <n v="0"/>
    <x v="0"/>
  </r>
  <r>
    <s v="7128-GGCNO"/>
    <x v="1"/>
    <x v="0"/>
    <s v="No"/>
    <s v="No"/>
    <n v="46"/>
    <s v="Yes"/>
    <s v="Yes"/>
    <x v="1"/>
    <s v="No"/>
    <s v="No"/>
    <s v="No"/>
    <s v="No"/>
    <s v="No"/>
    <s v="No"/>
    <x v="0"/>
    <s v="No"/>
    <x v="2"/>
    <n v="72.8"/>
    <n v="3249.4"/>
    <s v="No"/>
    <n v="0"/>
    <x v="1"/>
  </r>
  <r>
    <s v="0237-YFUTL"/>
    <x v="0"/>
    <x v="0"/>
    <s v="Yes"/>
    <s v="No"/>
    <n v="50"/>
    <s v="Yes"/>
    <s v="Yes"/>
    <x v="1"/>
    <s v="Yes"/>
    <s v="Yes"/>
    <s v="No"/>
    <s v="Yes"/>
    <s v="Yes"/>
    <s v="Yes"/>
    <x v="0"/>
    <s v="Yes"/>
    <x v="2"/>
    <n v="109.65"/>
    <n v="5405.8"/>
    <s v="No"/>
    <n v="0"/>
    <x v="3"/>
  </r>
  <r>
    <s v="7691-KGKGP"/>
    <x v="1"/>
    <x v="0"/>
    <s v="Yes"/>
    <s v="Yes"/>
    <n v="53"/>
    <s v="Yes"/>
    <s v="No"/>
    <x v="0"/>
    <s v="No"/>
    <s v="Yes"/>
    <s v="No"/>
    <s v="Yes"/>
    <s v="Yes"/>
    <s v="No"/>
    <x v="0"/>
    <s v="No"/>
    <x v="3"/>
    <n v="65"/>
    <n v="3363.8"/>
    <s v="No"/>
    <n v="0"/>
    <x v="3"/>
  </r>
  <r>
    <s v="6710-HSJRD"/>
    <x v="1"/>
    <x v="0"/>
    <s v="Yes"/>
    <s v="No"/>
    <n v="61"/>
    <s v="Yes"/>
    <s v="Yes"/>
    <x v="1"/>
    <s v="No"/>
    <s v="Yes"/>
    <s v="Yes"/>
    <s v="Yes"/>
    <s v="Yes"/>
    <s v="Yes"/>
    <x v="0"/>
    <s v="Yes"/>
    <x v="0"/>
    <n v="114.1"/>
    <n v="7132.15"/>
    <s v="No"/>
    <n v="0"/>
    <x v="3"/>
  </r>
  <r>
    <s v="3675-EQOZA"/>
    <x v="1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65"/>
    <n v="93.55"/>
    <s v="No"/>
    <n v="0"/>
    <x v="0"/>
  </r>
  <r>
    <s v="0840-DCNZE"/>
    <x v="1"/>
    <x v="0"/>
    <s v="No"/>
    <s v="No"/>
    <n v="47"/>
    <s v="Yes"/>
    <s v="No"/>
    <x v="0"/>
    <s v="Yes"/>
    <s v="Yes"/>
    <s v="Yes"/>
    <s v="Yes"/>
    <s v="Yes"/>
    <s v="Yes"/>
    <x v="1"/>
    <s v="Yes"/>
    <x v="2"/>
    <n v="86.95"/>
    <n v="4138.8999999999996"/>
    <s v="No"/>
    <n v="0"/>
    <x v="1"/>
  </r>
  <r>
    <s v="1732-FEKLD"/>
    <x v="0"/>
    <x v="0"/>
    <s v="No"/>
    <s v="No"/>
    <n v="54"/>
    <s v="Yes"/>
    <s v="Yes"/>
    <x v="1"/>
    <s v="No"/>
    <s v="Yes"/>
    <s v="Yes"/>
    <s v="No"/>
    <s v="Yes"/>
    <s v="No"/>
    <x v="1"/>
    <s v="Yes"/>
    <x v="2"/>
    <n v="94.75"/>
    <n v="5121.75"/>
    <s v="No"/>
    <n v="0"/>
    <x v="3"/>
  </r>
  <r>
    <s v="9862-KJTYK"/>
    <x v="1"/>
    <x v="0"/>
    <s v="No"/>
    <s v="Yes"/>
    <n v="19"/>
    <s v="No"/>
    <s v="No phone service"/>
    <x v="0"/>
    <s v="No"/>
    <s v="No"/>
    <s v="No"/>
    <s v="No"/>
    <s v="No"/>
    <s v="No"/>
    <x v="0"/>
    <s v="Yes"/>
    <x v="3"/>
    <n v="25.35"/>
    <n v="566.1"/>
    <s v="No"/>
    <n v="0"/>
    <x v="2"/>
  </r>
  <r>
    <s v="0479-HMSWA"/>
    <x v="0"/>
    <x v="0"/>
    <s v="No"/>
    <s v="Yes"/>
    <n v="26"/>
    <s v="Yes"/>
    <s v="No"/>
    <x v="1"/>
    <s v="No"/>
    <s v="Yes"/>
    <s v="Yes"/>
    <s v="Yes"/>
    <s v="Yes"/>
    <s v="Yes"/>
    <x v="2"/>
    <s v="Yes"/>
    <x v="0"/>
    <n v="105.45"/>
    <n v="2715.3"/>
    <s v="No"/>
    <n v="0"/>
    <x v="1"/>
  </r>
  <r>
    <s v="5854-KSRBJ"/>
    <x v="1"/>
    <x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82.05"/>
    <s v="No"/>
    <n v="0"/>
    <x v="3"/>
  </r>
  <r>
    <s v="0365-BZUWY"/>
    <x v="1"/>
    <x v="0"/>
    <s v="Yes"/>
    <s v="No"/>
    <n v="17"/>
    <s v="Yes"/>
    <s v="Yes"/>
    <x v="1"/>
    <s v="No"/>
    <s v="Yes"/>
    <s v="Yes"/>
    <s v="No"/>
    <s v="Yes"/>
    <s v="Yes"/>
    <x v="0"/>
    <s v="Yes"/>
    <x v="0"/>
    <n v="102.55"/>
    <n v="1742.5"/>
    <s v="No"/>
    <n v="0"/>
    <x v="2"/>
  </r>
  <r>
    <s v="4817-VYYWS"/>
    <x v="0"/>
    <x v="0"/>
    <s v="No"/>
    <s v="No"/>
    <n v="30"/>
    <s v="Yes"/>
    <s v="Yes"/>
    <x v="1"/>
    <s v="No"/>
    <s v="Yes"/>
    <s v="No"/>
    <s v="No"/>
    <s v="Yes"/>
    <s v="Yes"/>
    <x v="0"/>
    <s v="Yes"/>
    <x v="0"/>
    <n v="100.2"/>
    <n v="2983.8"/>
    <s v="Yes"/>
    <n v="1"/>
    <x v="1"/>
  </r>
  <r>
    <s v="5701-SVCWR"/>
    <x v="0"/>
    <x v="0"/>
    <s v="No"/>
    <s v="Yes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"/>
    <n v="24"/>
    <s v="No"/>
    <n v="0"/>
    <x v="0"/>
  </r>
  <r>
    <s v="3129-AAQOU"/>
    <x v="0"/>
    <x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6"/>
    <n v="485.9"/>
    <s v="No"/>
    <n v="0"/>
    <x v="2"/>
  </r>
  <r>
    <s v="4922-CVPDX"/>
    <x v="0"/>
    <x v="0"/>
    <s v="Yes"/>
    <s v="No"/>
    <n v="26"/>
    <s v="Yes"/>
    <s v="No"/>
    <x v="0"/>
    <s v="No"/>
    <s v="Yes"/>
    <s v="Yes"/>
    <s v="No"/>
    <s v="Yes"/>
    <s v="Yes"/>
    <x v="2"/>
    <s v="Yes"/>
    <x v="3"/>
    <n v="73.5"/>
    <n v="1905.7"/>
    <s v="No"/>
    <n v="0"/>
    <x v="1"/>
  </r>
  <r>
    <s v="1396-QWFBJ"/>
    <x v="0"/>
    <x v="0"/>
    <s v="Yes"/>
    <s v="Yes"/>
    <n v="21"/>
    <s v="Yes"/>
    <s v="No"/>
    <x v="1"/>
    <s v="No"/>
    <s v="Yes"/>
    <s v="No"/>
    <s v="No"/>
    <s v="No"/>
    <s v="No"/>
    <x v="0"/>
    <s v="Yes"/>
    <x v="2"/>
    <n v="74.05"/>
    <n v="1565.7"/>
    <s v="Yes"/>
    <n v="1"/>
    <x v="2"/>
  </r>
  <r>
    <s v="1357-BIJKI"/>
    <x v="1"/>
    <x v="0"/>
    <s v="Yes"/>
    <s v="No"/>
    <n v="50"/>
    <s v="Yes"/>
    <s v="Yes"/>
    <x v="1"/>
    <s v="No"/>
    <s v="Yes"/>
    <s v="No"/>
    <s v="No"/>
    <s v="Yes"/>
    <s v="Yes"/>
    <x v="1"/>
    <s v="Yes"/>
    <x v="0"/>
    <n v="98.25"/>
    <n v="4858.7"/>
    <s v="No"/>
    <n v="0"/>
    <x v="3"/>
  </r>
  <r>
    <s v="1099-BTKWT"/>
    <x v="0"/>
    <x v="0"/>
    <s v="Yes"/>
    <s v="No"/>
    <n v="68"/>
    <s v="No"/>
    <s v="No phone service"/>
    <x v="0"/>
    <s v="Yes"/>
    <s v="No"/>
    <s v="Yes"/>
    <s v="No"/>
    <s v="Yes"/>
    <s v="Yes"/>
    <x v="1"/>
    <s v="Yes"/>
    <x v="0"/>
    <n v="54.4"/>
    <n v="3723.65"/>
    <s v="No"/>
    <n v="0"/>
    <x v="3"/>
  </r>
  <r>
    <s v="5299-SJCZT"/>
    <x v="1"/>
    <x v="0"/>
    <s v="No"/>
    <s v="No"/>
    <n v="3"/>
    <s v="Yes"/>
    <s v="Yes"/>
    <x v="1"/>
    <s v="No"/>
    <s v="No"/>
    <s v="Yes"/>
    <s v="No"/>
    <s v="Yes"/>
    <s v="Yes"/>
    <x v="0"/>
    <s v="Yes"/>
    <x v="2"/>
    <n v="101.55"/>
    <n v="298.35000000000002"/>
    <s v="Yes"/>
    <n v="1"/>
    <x v="0"/>
  </r>
  <r>
    <s v="2018-PZKMU"/>
    <x v="1"/>
    <x v="0"/>
    <s v="Yes"/>
    <s v="Yes"/>
    <n v="9"/>
    <s v="Yes"/>
    <s v="No"/>
    <x v="1"/>
    <s v="No"/>
    <s v="No"/>
    <s v="Yes"/>
    <s v="Yes"/>
    <s v="Yes"/>
    <s v="Yes"/>
    <x v="0"/>
    <s v="No"/>
    <x v="0"/>
    <n v="103.1"/>
    <n v="970.45"/>
    <s v="No"/>
    <n v="0"/>
    <x v="0"/>
  </r>
  <r>
    <s v="7340-KEFQE"/>
    <x v="0"/>
    <x v="0"/>
    <s v="Yes"/>
    <s v="Yes"/>
    <n v="51"/>
    <s v="No"/>
    <s v="No phone service"/>
    <x v="0"/>
    <s v="Yes"/>
    <s v="No"/>
    <s v="No"/>
    <s v="Yes"/>
    <s v="No"/>
    <s v="No"/>
    <x v="2"/>
    <s v="No"/>
    <x v="2"/>
    <n v="34.200000000000003"/>
    <n v="1782"/>
    <s v="No"/>
    <n v="0"/>
    <x v="3"/>
  </r>
  <r>
    <s v="4570-QHXHL"/>
    <x v="0"/>
    <x v="0"/>
    <s v="No"/>
    <s v="No"/>
    <n v="9"/>
    <s v="Yes"/>
    <s v="No"/>
    <x v="0"/>
    <s v="No"/>
    <s v="No"/>
    <s v="No"/>
    <s v="No"/>
    <s v="No"/>
    <s v="No"/>
    <x v="0"/>
    <s v="Yes"/>
    <x v="0"/>
    <n v="43.75"/>
    <n v="405.7"/>
    <s v="No"/>
    <n v="0"/>
    <x v="0"/>
  </r>
  <r>
    <s v="2403-BCASL"/>
    <x v="1"/>
    <x v="1"/>
    <s v="Yes"/>
    <s v="Yes"/>
    <n v="41"/>
    <s v="Yes"/>
    <s v="Yes"/>
    <x v="1"/>
    <s v="No"/>
    <s v="Yes"/>
    <s v="Yes"/>
    <s v="Yes"/>
    <s v="Yes"/>
    <s v="Yes"/>
    <x v="1"/>
    <s v="Yes"/>
    <x v="0"/>
    <n v="111.95"/>
    <n v="4534.8999999999996"/>
    <s v="Yes"/>
    <n v="1"/>
    <x v="1"/>
  </r>
  <r>
    <s v="7392-YYPYJ"/>
    <x v="1"/>
    <x v="0"/>
    <s v="No"/>
    <s v="No"/>
    <n v="22"/>
    <s v="Yes"/>
    <s v="Yes"/>
    <x v="1"/>
    <s v="No"/>
    <s v="Yes"/>
    <s v="No"/>
    <s v="No"/>
    <s v="Yes"/>
    <s v="Yes"/>
    <x v="0"/>
    <s v="Yes"/>
    <x v="0"/>
    <n v="100.65"/>
    <n v="2415.9499999999998"/>
    <s v="No"/>
    <n v="0"/>
    <x v="2"/>
  </r>
  <r>
    <s v="2898-LSJGD"/>
    <x v="0"/>
    <x v="0"/>
    <s v="Yes"/>
    <s v="Yes"/>
    <n v="21"/>
    <s v="No"/>
    <s v="No phone service"/>
    <x v="0"/>
    <s v="Yes"/>
    <s v="No"/>
    <s v="Yes"/>
    <s v="No"/>
    <s v="Yes"/>
    <s v="Yes"/>
    <x v="1"/>
    <s v="Yes"/>
    <x v="0"/>
    <n v="55.95"/>
    <n v="1157.05"/>
    <s v="Yes"/>
    <n v="1"/>
    <x v="2"/>
  </r>
  <r>
    <s v="2223-GDSHL"/>
    <x v="1"/>
    <x v="0"/>
    <s v="Yes"/>
    <s v="Yes"/>
    <n v="71"/>
    <s v="Yes"/>
    <s v="Yes"/>
    <x v="1"/>
    <s v="Yes"/>
    <s v="Yes"/>
    <s v="Yes"/>
    <s v="Yes"/>
    <s v="Yes"/>
    <s v="Yes"/>
    <x v="2"/>
    <s v="Yes"/>
    <x v="2"/>
    <n v="116.05"/>
    <n v="8297.5"/>
    <s v="No"/>
    <n v="0"/>
    <x v="3"/>
  </r>
  <r>
    <s v="7359-PTSXY"/>
    <x v="1"/>
    <x v="0"/>
    <s v="No"/>
    <s v="No"/>
    <n v="1"/>
    <s v="Yes"/>
    <s v="No"/>
    <x v="0"/>
    <s v="No"/>
    <s v="No"/>
    <s v="No"/>
    <s v="No"/>
    <s v="No"/>
    <s v="No"/>
    <x v="0"/>
    <s v="No"/>
    <x v="0"/>
    <n v="45.75"/>
    <n v="45.75"/>
    <s v="Yes"/>
    <n v="1"/>
    <x v="0"/>
  </r>
  <r>
    <s v="9470-RTWDV"/>
    <x v="1"/>
    <x v="0"/>
    <s v="Yes"/>
    <s v="Yes"/>
    <n v="26"/>
    <s v="Yes"/>
    <s v="Yes"/>
    <x v="0"/>
    <s v="No"/>
    <s v="No"/>
    <s v="Yes"/>
    <s v="Yes"/>
    <s v="Yes"/>
    <s v="Yes"/>
    <x v="1"/>
    <s v="Yes"/>
    <x v="3"/>
    <n v="82"/>
    <n v="2083.1"/>
    <s v="No"/>
    <n v="0"/>
    <x v="1"/>
  </r>
  <r>
    <s v="2176-OSJUV"/>
    <x v="1"/>
    <x v="0"/>
    <s v="Yes"/>
    <s v="No"/>
    <n v="71"/>
    <s v="Yes"/>
    <s v="Yes"/>
    <x v="0"/>
    <s v="Yes"/>
    <s v="Yes"/>
    <s v="No"/>
    <s v="Yes"/>
    <s v="No"/>
    <s v="No"/>
    <x v="2"/>
    <s v="No"/>
    <x v="2"/>
    <n v="65.150000000000006"/>
    <n v="4681.75"/>
    <s v="No"/>
    <n v="0"/>
    <x v="3"/>
  </r>
  <r>
    <s v="9348-YVOMK"/>
    <x v="1"/>
    <x v="0"/>
    <s v="No"/>
    <s v="No"/>
    <n v="4"/>
    <s v="Yes"/>
    <s v="No"/>
    <x v="0"/>
    <s v="No"/>
    <s v="No"/>
    <s v="No"/>
    <s v="No"/>
    <s v="No"/>
    <s v="No"/>
    <x v="0"/>
    <s v="Yes"/>
    <x v="3"/>
    <n v="44.8"/>
    <n v="176.2"/>
    <s v="No"/>
    <n v="0"/>
    <x v="0"/>
  </r>
  <r>
    <s v="8104-OSKWT"/>
    <x v="0"/>
    <x v="0"/>
    <s v="No"/>
    <s v="No"/>
    <n v="12"/>
    <s v="Yes"/>
    <s v="Yes"/>
    <x v="1"/>
    <s v="Yes"/>
    <s v="No"/>
    <s v="No"/>
    <s v="No"/>
    <s v="No"/>
    <s v="No"/>
    <x v="0"/>
    <s v="Yes"/>
    <x v="0"/>
    <n v="79.8"/>
    <n v="1001.2"/>
    <s v="No"/>
    <n v="0"/>
    <x v="0"/>
  </r>
  <r>
    <s v="4521-YEEHE"/>
    <x v="0"/>
    <x v="0"/>
    <s v="Yes"/>
    <s v="No"/>
    <n v="18"/>
    <s v="Yes"/>
    <s v="Yes"/>
    <x v="1"/>
    <s v="No"/>
    <s v="No"/>
    <s v="No"/>
    <s v="Yes"/>
    <s v="Yes"/>
    <s v="No"/>
    <x v="0"/>
    <s v="Yes"/>
    <x v="0"/>
    <n v="88.85"/>
    <n v="1594.75"/>
    <s v="No"/>
    <n v="0"/>
    <x v="2"/>
  </r>
  <r>
    <s v="4090-KPJIP"/>
    <x v="0"/>
    <x v="0"/>
    <s v="No"/>
    <s v="No"/>
    <n v="3"/>
    <s v="Yes"/>
    <s v="Yes"/>
    <x v="1"/>
    <s v="No"/>
    <s v="No"/>
    <s v="No"/>
    <s v="No"/>
    <s v="No"/>
    <s v="No"/>
    <x v="0"/>
    <s v="Yes"/>
    <x v="0"/>
    <n v="74.95"/>
    <n v="212.4"/>
    <s v="No"/>
    <n v="0"/>
    <x v="0"/>
  </r>
  <r>
    <s v="3786-WOVKF"/>
    <x v="0"/>
    <x v="1"/>
    <s v="Yes"/>
    <s v="No"/>
    <n v="72"/>
    <s v="Yes"/>
    <s v="Yes"/>
    <x v="1"/>
    <s v="Yes"/>
    <s v="Yes"/>
    <s v="No"/>
    <s v="No"/>
    <s v="Yes"/>
    <s v="Yes"/>
    <x v="1"/>
    <s v="Yes"/>
    <x v="2"/>
    <n v="106.85"/>
    <n v="7677.4"/>
    <s v="No"/>
    <n v="0"/>
    <x v="3"/>
  </r>
  <r>
    <s v="4503-BDXBD"/>
    <x v="1"/>
    <x v="0"/>
    <s v="No"/>
    <s v="No"/>
    <n v="11"/>
    <s v="Yes"/>
    <s v="No"/>
    <x v="1"/>
    <s v="No"/>
    <s v="Yes"/>
    <s v="No"/>
    <s v="No"/>
    <s v="No"/>
    <s v="No"/>
    <x v="0"/>
    <s v="No"/>
    <x v="0"/>
    <n v="74.95"/>
    <n v="815.5"/>
    <s v="Yes"/>
    <n v="1"/>
    <x v="0"/>
  </r>
  <r>
    <s v="6086-ESGRL"/>
    <x v="0"/>
    <x v="0"/>
    <s v="No"/>
    <s v="No"/>
    <n v="1"/>
    <s v="Yes"/>
    <s v="No"/>
    <x v="1"/>
    <s v="No"/>
    <s v="No"/>
    <s v="No"/>
    <s v="No"/>
    <s v="No"/>
    <s v="Yes"/>
    <x v="0"/>
    <s v="No"/>
    <x v="3"/>
    <n v="80.150000000000006"/>
    <n v="80.150000000000006"/>
    <s v="Yes"/>
    <n v="1"/>
    <x v="0"/>
  </r>
  <r>
    <s v="2592-HODOV"/>
    <x v="1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259.64999999999998"/>
    <s v="No"/>
    <n v="0"/>
    <x v="2"/>
  </r>
  <r>
    <s v="3886-CERTZ"/>
    <x v="0"/>
    <x v="0"/>
    <s v="Yes"/>
    <s v="No"/>
    <n v="72"/>
    <s v="Yes"/>
    <s v="Yes"/>
    <x v="1"/>
    <s v="No"/>
    <s v="Yes"/>
    <s v="Yes"/>
    <s v="Yes"/>
    <s v="Yes"/>
    <s v="Yes"/>
    <x v="1"/>
    <s v="Yes"/>
    <x v="0"/>
    <n v="109.25"/>
    <n v="8109.8"/>
    <s v="Yes"/>
    <n v="1"/>
    <x v="3"/>
  </r>
  <r>
    <s v="7995-ZHHNZ"/>
    <x v="1"/>
    <x v="0"/>
    <s v="Yes"/>
    <s v="No"/>
    <n v="42"/>
    <s v="Yes"/>
    <s v="Yes"/>
    <x v="0"/>
    <s v="Yes"/>
    <s v="No"/>
    <s v="No"/>
    <s v="No"/>
    <s v="No"/>
    <s v="No"/>
    <x v="1"/>
    <s v="No"/>
    <x v="3"/>
    <n v="56.1"/>
    <n v="2386.85"/>
    <s v="No"/>
    <n v="0"/>
    <x v="1"/>
  </r>
  <r>
    <s v="3824-RHKVR"/>
    <x v="0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340.35"/>
    <s v="No"/>
    <n v="0"/>
    <x v="2"/>
  </r>
  <r>
    <s v="5816-SCGFC"/>
    <x v="0"/>
    <x v="1"/>
    <s v="No"/>
    <s v="No"/>
    <n v="7"/>
    <s v="Yes"/>
    <s v="No"/>
    <x v="0"/>
    <s v="No"/>
    <s v="Yes"/>
    <s v="No"/>
    <s v="No"/>
    <s v="No"/>
    <s v="No"/>
    <x v="0"/>
    <s v="Yes"/>
    <x v="1"/>
    <n v="51.3"/>
    <n v="419.35"/>
    <s v="No"/>
    <n v="0"/>
    <x v="0"/>
  </r>
  <r>
    <s v="5989-AXPUC"/>
    <x v="0"/>
    <x v="0"/>
    <s v="Yes"/>
    <s v="No"/>
    <n v="68"/>
    <s v="Yes"/>
    <s v="Yes"/>
    <x v="1"/>
    <s v="Yes"/>
    <s v="Yes"/>
    <s v="Yes"/>
    <s v="Yes"/>
    <s v="Yes"/>
    <s v="Yes"/>
    <x v="2"/>
    <s v="No"/>
    <x v="1"/>
    <n v="118.6"/>
    <n v="7990.05"/>
    <s v="No"/>
    <n v="0"/>
    <x v="3"/>
  </r>
  <r>
    <s v="4979-HPRFL"/>
    <x v="1"/>
    <x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15"/>
    <n v="1402.25"/>
    <s v="No"/>
    <n v="0"/>
    <x v="3"/>
  </r>
  <r>
    <s v="8590-OHDIW"/>
    <x v="0"/>
    <x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749.35"/>
    <s v="No"/>
    <n v="0"/>
    <x v="1"/>
  </r>
  <r>
    <s v="8015-IHCGW"/>
    <x v="0"/>
    <x v="0"/>
    <s v="Yes"/>
    <s v="Yes"/>
    <n v="72"/>
    <s v="Yes"/>
    <s v="Yes"/>
    <x v="1"/>
    <s v="Yes"/>
    <s v="Yes"/>
    <s v="Yes"/>
    <s v="Yes"/>
    <s v="Yes"/>
    <s v="Yes"/>
    <x v="2"/>
    <s v="Yes"/>
    <x v="0"/>
    <n v="115.5"/>
    <n v="8425.15"/>
    <s v="No"/>
    <n v="0"/>
    <x v="3"/>
  </r>
  <r>
    <s v="2332-TODQS"/>
    <x v="0"/>
    <x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5.05"/>
    <n v="1171.5"/>
    <s v="No"/>
    <n v="0"/>
    <x v="1"/>
  </r>
  <r>
    <s v="9278-VZKCD"/>
    <x v="0"/>
    <x v="1"/>
    <s v="Yes"/>
    <s v="No"/>
    <n v="52"/>
    <s v="Yes"/>
    <s v="Yes"/>
    <x v="1"/>
    <s v="Yes"/>
    <s v="Yes"/>
    <s v="Yes"/>
    <s v="No"/>
    <s v="Yes"/>
    <s v="Yes"/>
    <x v="0"/>
    <s v="Yes"/>
    <x v="0"/>
    <n v="109.1"/>
    <n v="5647.95"/>
    <s v="No"/>
    <n v="0"/>
    <x v="3"/>
  </r>
  <r>
    <s v="8008-OTEZX"/>
    <x v="0"/>
    <x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708.8"/>
    <s v="No"/>
    <n v="0"/>
    <x v="1"/>
  </r>
  <r>
    <s v="2773-OVBPK"/>
    <x v="1"/>
    <x v="0"/>
    <s v="Yes"/>
    <s v="No"/>
    <n v="67"/>
    <s v="Yes"/>
    <s v="Yes"/>
    <x v="1"/>
    <s v="No"/>
    <s v="Yes"/>
    <s v="Yes"/>
    <s v="Yes"/>
    <s v="Yes"/>
    <s v="Yes"/>
    <x v="2"/>
    <s v="Yes"/>
    <x v="2"/>
    <n v="111.3"/>
    <n v="7567.2"/>
    <s v="No"/>
    <n v="0"/>
    <x v="3"/>
  </r>
  <r>
    <s v="5999-LCXAO"/>
    <x v="0"/>
    <x v="0"/>
    <s v="No"/>
    <s v="No"/>
    <n v="1"/>
    <s v="No"/>
    <s v="No phone service"/>
    <x v="0"/>
    <s v="Yes"/>
    <s v="No"/>
    <s v="No"/>
    <s v="No"/>
    <s v="No"/>
    <s v="No"/>
    <x v="0"/>
    <s v="No"/>
    <x v="1"/>
    <n v="29.9"/>
    <n v="29.9"/>
    <s v="No"/>
    <n v="0"/>
    <x v="0"/>
  </r>
  <r>
    <s v="5206-XZZQI"/>
    <x v="1"/>
    <x v="0"/>
    <s v="No"/>
    <s v="No"/>
    <n v="53"/>
    <s v="Yes"/>
    <s v="No"/>
    <x v="1"/>
    <s v="No"/>
    <s v="Yes"/>
    <s v="No"/>
    <s v="Yes"/>
    <s v="No"/>
    <s v="No"/>
    <x v="0"/>
    <s v="Yes"/>
    <x v="1"/>
    <n v="80.599999999999994"/>
    <n v="4348.1000000000004"/>
    <s v="No"/>
    <n v="0"/>
    <x v="3"/>
  </r>
  <r>
    <s v="4803-LBYPN"/>
    <x v="1"/>
    <x v="0"/>
    <s v="Yes"/>
    <s v="Yes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635.9"/>
    <s v="No"/>
    <n v="0"/>
    <x v="1"/>
  </r>
  <r>
    <s v="5759-RCVCB"/>
    <x v="0"/>
    <x v="0"/>
    <s v="No"/>
    <s v="No"/>
    <n v="3"/>
    <s v="No"/>
    <s v="No phone service"/>
    <x v="0"/>
    <s v="No"/>
    <s v="No"/>
    <s v="No"/>
    <s v="No"/>
    <s v="Yes"/>
    <s v="No"/>
    <x v="0"/>
    <s v="No"/>
    <x v="3"/>
    <n v="35.200000000000003"/>
    <n v="108.95"/>
    <s v="Yes"/>
    <n v="1"/>
    <x v="0"/>
  </r>
  <r>
    <s v="6372-RFVNS"/>
    <x v="0"/>
    <x v="0"/>
    <s v="Yes"/>
    <s v="No"/>
    <n v="1"/>
    <s v="Yes"/>
    <s v="No"/>
    <x v="1"/>
    <s v="No"/>
    <s v="No"/>
    <s v="No"/>
    <s v="No"/>
    <s v="Yes"/>
    <s v="No"/>
    <x v="0"/>
    <s v="No"/>
    <x v="0"/>
    <n v="78.8"/>
    <n v="78.8"/>
    <s v="Yes"/>
    <n v="1"/>
    <x v="0"/>
  </r>
  <r>
    <s v="2139-FQHLM"/>
    <x v="1"/>
    <x v="0"/>
    <s v="No"/>
    <s v="No"/>
    <n v="19"/>
    <s v="Yes"/>
    <s v="No"/>
    <x v="1"/>
    <s v="No"/>
    <s v="No"/>
    <s v="Yes"/>
    <s v="Yes"/>
    <s v="Yes"/>
    <s v="No"/>
    <x v="0"/>
    <s v="No"/>
    <x v="1"/>
    <n v="89.95"/>
    <n v="1682.4"/>
    <s v="No"/>
    <n v="0"/>
    <x v="2"/>
  </r>
  <r>
    <s v="8261-GWDBQ"/>
    <x v="0"/>
    <x v="1"/>
    <s v="Yes"/>
    <s v="No"/>
    <n v="60"/>
    <s v="Yes"/>
    <s v="Yes"/>
    <x v="1"/>
    <s v="Yes"/>
    <s v="Yes"/>
    <s v="Yes"/>
    <s v="Yes"/>
    <s v="Yes"/>
    <s v="Yes"/>
    <x v="2"/>
    <s v="Yes"/>
    <x v="2"/>
    <n v="116.05"/>
    <n v="6925.9"/>
    <s v="No"/>
    <n v="0"/>
    <x v="3"/>
  </r>
  <r>
    <s v="1093-YSWCA"/>
    <x v="1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223.15"/>
    <s v="No"/>
    <n v="0"/>
    <x v="0"/>
  </r>
  <r>
    <s v="8938-UMKPI"/>
    <x v="0"/>
    <x v="0"/>
    <s v="No"/>
    <s v="No"/>
    <n v="47"/>
    <s v="Yes"/>
    <s v="Yes"/>
    <x v="1"/>
    <s v="No"/>
    <s v="Yes"/>
    <s v="Yes"/>
    <s v="No"/>
    <s v="Yes"/>
    <s v="Yes"/>
    <x v="0"/>
    <s v="Yes"/>
    <x v="0"/>
    <n v="106.4"/>
    <n v="5127.95"/>
    <s v="Yes"/>
    <n v="1"/>
    <x v="1"/>
  </r>
  <r>
    <s v="0991-BRRFB"/>
    <x v="1"/>
    <x v="0"/>
    <s v="No"/>
    <s v="No"/>
    <n v="18"/>
    <s v="Yes"/>
    <s v="No"/>
    <x v="0"/>
    <s v="Yes"/>
    <s v="No"/>
    <s v="No"/>
    <s v="No"/>
    <s v="No"/>
    <s v="No"/>
    <x v="0"/>
    <s v="No"/>
    <x v="0"/>
    <n v="49.4"/>
    <n v="874.8"/>
    <s v="Yes"/>
    <n v="1"/>
    <x v="2"/>
  </r>
  <r>
    <s v="3882-IYOIJ"/>
    <x v="0"/>
    <x v="0"/>
    <s v="Yes"/>
    <s v="Yes"/>
    <n v="60"/>
    <s v="Yes"/>
    <s v="Yes"/>
    <x v="1"/>
    <s v="Yes"/>
    <s v="Yes"/>
    <s v="Yes"/>
    <s v="Yes"/>
    <s v="Yes"/>
    <s v="Yes"/>
    <x v="2"/>
    <s v="No"/>
    <x v="3"/>
    <n v="115.25"/>
    <n v="6758.45"/>
    <s v="No"/>
    <n v="0"/>
    <x v="3"/>
  </r>
  <r>
    <s v="8749-TZYEC"/>
    <x v="1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8"/>
    <n v="1874.3"/>
    <s v="No"/>
    <n v="0"/>
    <x v="3"/>
  </r>
  <r>
    <s v="1755-FZQEC"/>
    <x v="1"/>
    <x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791.15"/>
    <s v="No"/>
    <n v="0"/>
    <x v="1"/>
  </r>
  <r>
    <s v="3115-JPJDD"/>
    <x v="0"/>
    <x v="0"/>
    <s v="Yes"/>
    <s v="No"/>
    <n v="59"/>
    <s v="Yes"/>
    <s v="No"/>
    <x v="1"/>
    <s v="Yes"/>
    <s v="No"/>
    <s v="Yes"/>
    <s v="No"/>
    <s v="No"/>
    <s v="No"/>
    <x v="1"/>
    <s v="Yes"/>
    <x v="3"/>
    <n v="81.25"/>
    <n v="4639.45"/>
    <s v="No"/>
    <n v="0"/>
    <x v="3"/>
  </r>
  <r>
    <s v="5600-KTXFM"/>
    <x v="1"/>
    <x v="0"/>
    <s v="Yes"/>
    <s v="Yes"/>
    <n v="2"/>
    <s v="Yes"/>
    <s v="No"/>
    <x v="1"/>
    <s v="No"/>
    <s v="No"/>
    <s v="No"/>
    <s v="No"/>
    <s v="No"/>
    <s v="No"/>
    <x v="0"/>
    <s v="No"/>
    <x v="1"/>
    <n v="69.95"/>
    <n v="143.9"/>
    <s v="No"/>
    <n v="0"/>
    <x v="0"/>
  </r>
  <r>
    <s v="3871-IKPYH"/>
    <x v="1"/>
    <x v="1"/>
    <s v="No"/>
    <s v="No"/>
    <n v="1"/>
    <s v="Yes"/>
    <s v="No"/>
    <x v="1"/>
    <s v="No"/>
    <s v="No"/>
    <s v="No"/>
    <s v="No"/>
    <s v="No"/>
    <s v="No"/>
    <x v="0"/>
    <s v="No"/>
    <x v="0"/>
    <n v="69.099999999999994"/>
    <n v="69.099999999999994"/>
    <s v="Yes"/>
    <n v="1"/>
    <x v="0"/>
  </r>
  <r>
    <s v="6319-IEJWJ"/>
    <x v="1"/>
    <x v="0"/>
    <s v="Yes"/>
    <s v="Yes"/>
    <n v="20"/>
    <s v="Yes"/>
    <s v="No"/>
    <x v="1"/>
    <s v="No"/>
    <s v="No"/>
    <s v="No"/>
    <s v="No"/>
    <s v="Yes"/>
    <s v="Yes"/>
    <x v="0"/>
    <s v="Yes"/>
    <x v="0"/>
    <n v="90.2"/>
    <n v="1776.55"/>
    <s v="Yes"/>
    <n v="1"/>
    <x v="2"/>
  </r>
  <r>
    <s v="9025-AOMKI"/>
    <x v="0"/>
    <x v="0"/>
    <s v="No"/>
    <s v="No"/>
    <n v="6"/>
    <s v="Yes"/>
    <s v="Yes"/>
    <x v="1"/>
    <s v="No"/>
    <s v="No"/>
    <s v="No"/>
    <s v="No"/>
    <s v="Yes"/>
    <s v="Yes"/>
    <x v="0"/>
    <s v="Yes"/>
    <x v="2"/>
    <n v="93.55"/>
    <n v="536.4"/>
    <s v="Yes"/>
    <n v="1"/>
    <x v="0"/>
  </r>
  <r>
    <s v="6339-TBELP"/>
    <x v="1"/>
    <x v="0"/>
    <s v="No"/>
    <s v="No"/>
    <n v="71"/>
    <s v="Yes"/>
    <s v="Yes"/>
    <x v="1"/>
    <s v="No"/>
    <s v="No"/>
    <s v="Yes"/>
    <s v="Yes"/>
    <s v="No"/>
    <s v="No"/>
    <x v="2"/>
    <s v="Yes"/>
    <x v="3"/>
    <n v="86.4"/>
    <n v="6172"/>
    <s v="No"/>
    <n v="0"/>
    <x v="3"/>
  </r>
  <r>
    <s v="7964-YESJC"/>
    <x v="0"/>
    <x v="0"/>
    <s v="Yes"/>
    <s v="No"/>
    <n v="24"/>
    <s v="Yes"/>
    <s v="Yes"/>
    <x v="0"/>
    <s v="Yes"/>
    <s v="Yes"/>
    <s v="Yes"/>
    <s v="No"/>
    <s v="No"/>
    <s v="No"/>
    <x v="0"/>
    <s v="No"/>
    <x v="1"/>
    <n v="66.3"/>
    <n v="1559.45"/>
    <s v="No"/>
    <n v="0"/>
    <x v="2"/>
  </r>
  <r>
    <s v="6173-GOLSU"/>
    <x v="1"/>
    <x v="1"/>
    <s v="Yes"/>
    <s v="No"/>
    <n v="67"/>
    <s v="Yes"/>
    <s v="Yes"/>
    <x v="1"/>
    <s v="No"/>
    <s v="No"/>
    <s v="No"/>
    <s v="No"/>
    <s v="Yes"/>
    <s v="Yes"/>
    <x v="0"/>
    <s v="Yes"/>
    <x v="3"/>
    <n v="94.65"/>
    <n v="6079"/>
    <s v="No"/>
    <n v="0"/>
    <x v="3"/>
  </r>
  <r>
    <s v="5275-SQEIZ"/>
    <x v="1"/>
    <x v="0"/>
    <s v="No"/>
    <s v="No"/>
    <n v="1"/>
    <s v="Yes"/>
    <s v="No"/>
    <x v="1"/>
    <s v="No"/>
    <s v="No"/>
    <s v="No"/>
    <s v="No"/>
    <s v="No"/>
    <s v="Yes"/>
    <x v="0"/>
    <s v="Yes"/>
    <x v="1"/>
    <n v="80.849999999999994"/>
    <n v="80.849999999999994"/>
    <s v="Yes"/>
    <n v="1"/>
    <x v="0"/>
  </r>
  <r>
    <s v="7716-YTYHG"/>
    <x v="0"/>
    <x v="0"/>
    <s v="Yes"/>
    <s v="Yes"/>
    <n v="48"/>
    <s v="Yes"/>
    <s v="Yes"/>
    <x v="1"/>
    <s v="No"/>
    <s v="No"/>
    <s v="No"/>
    <s v="No"/>
    <s v="No"/>
    <s v="Yes"/>
    <x v="1"/>
    <s v="Yes"/>
    <x v="1"/>
    <n v="82.05"/>
    <n v="4029.95"/>
    <s v="Yes"/>
    <n v="1"/>
    <x v="1"/>
  </r>
  <r>
    <s v="9938-ZREHM"/>
    <x v="0"/>
    <x v="0"/>
    <s v="Yes"/>
    <s v="No"/>
    <n v="37"/>
    <s v="Yes"/>
    <s v="Yes"/>
    <x v="0"/>
    <s v="No"/>
    <s v="Yes"/>
    <s v="No"/>
    <s v="Yes"/>
    <s v="No"/>
    <s v="Yes"/>
    <x v="1"/>
    <s v="No"/>
    <x v="1"/>
    <n v="72.099999999999994"/>
    <n v="2658.4"/>
    <s v="No"/>
    <n v="0"/>
    <x v="1"/>
  </r>
  <r>
    <s v="7950-XWOVN"/>
    <x v="1"/>
    <x v="0"/>
    <s v="No"/>
    <s v="No"/>
    <n v="11"/>
    <s v="No"/>
    <s v="No phone service"/>
    <x v="0"/>
    <s v="No"/>
    <s v="Yes"/>
    <s v="Yes"/>
    <s v="No"/>
    <s v="No"/>
    <s v="No"/>
    <x v="0"/>
    <s v="No"/>
    <x v="1"/>
    <n v="34.700000000000003"/>
    <n v="383.55"/>
    <s v="No"/>
    <n v="0"/>
    <x v="0"/>
  </r>
  <r>
    <s v="4390-KYULV"/>
    <x v="1"/>
    <x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55"/>
    <n v="51.15"/>
    <s v="Yes"/>
    <n v="1"/>
    <x v="0"/>
  </r>
  <r>
    <s v="4647-MUZON"/>
    <x v="0"/>
    <x v="0"/>
    <s v="Yes"/>
    <s v="No"/>
    <n v="18"/>
    <s v="Yes"/>
    <s v="No"/>
    <x v="1"/>
    <s v="No"/>
    <s v="No"/>
    <s v="Yes"/>
    <s v="No"/>
    <s v="Yes"/>
    <s v="Yes"/>
    <x v="0"/>
    <s v="Yes"/>
    <x v="3"/>
    <n v="95.95"/>
    <n v="1745.5"/>
    <s v="No"/>
    <n v="0"/>
    <x v="2"/>
  </r>
  <r>
    <s v="9702-AIUJO"/>
    <x v="1"/>
    <x v="0"/>
    <s v="Yes"/>
    <s v="Yes"/>
    <n v="50"/>
    <s v="Yes"/>
    <s v="No"/>
    <x v="0"/>
    <s v="No"/>
    <s v="No"/>
    <s v="No"/>
    <s v="No"/>
    <s v="No"/>
    <s v="No"/>
    <x v="1"/>
    <s v="Yes"/>
    <x v="2"/>
    <n v="44.8"/>
    <n v="2230.85"/>
    <s v="No"/>
    <n v="0"/>
    <x v="3"/>
  </r>
  <r>
    <s v="8849-PRIQJ"/>
    <x v="0"/>
    <x v="0"/>
    <s v="Yes"/>
    <s v="Yes"/>
    <n v="67"/>
    <s v="Yes"/>
    <s v="Yes"/>
    <x v="1"/>
    <s v="Yes"/>
    <s v="No"/>
    <s v="Yes"/>
    <s v="Yes"/>
    <s v="Yes"/>
    <s v="Yes"/>
    <x v="1"/>
    <s v="Yes"/>
    <x v="0"/>
    <n v="109.4"/>
    <n v="7281.6"/>
    <s v="No"/>
    <n v="0"/>
    <x v="3"/>
  </r>
  <r>
    <s v="8851-RAGOV"/>
    <x v="0"/>
    <x v="0"/>
    <s v="Yes"/>
    <s v="No"/>
    <n v="25"/>
    <s v="Yes"/>
    <s v="No"/>
    <x v="0"/>
    <s v="Yes"/>
    <s v="Yes"/>
    <s v="No"/>
    <s v="Yes"/>
    <s v="No"/>
    <s v="Yes"/>
    <x v="0"/>
    <s v="Yes"/>
    <x v="1"/>
    <n v="71.05"/>
    <n v="1837.7"/>
    <s v="No"/>
    <n v="0"/>
    <x v="1"/>
  </r>
  <r>
    <s v="1304-NECVQ"/>
    <x v="0"/>
    <x v="1"/>
    <s v="No"/>
    <s v="No"/>
    <n v="2"/>
    <s v="Yes"/>
    <s v="Yes"/>
    <x v="1"/>
    <s v="No"/>
    <s v="No"/>
    <s v="Yes"/>
    <s v="No"/>
    <s v="No"/>
    <s v="No"/>
    <x v="0"/>
    <s v="Yes"/>
    <x v="0"/>
    <n v="78.55"/>
    <n v="149.55000000000001"/>
    <s v="Yes"/>
    <n v="1"/>
    <x v="0"/>
  </r>
  <r>
    <s v="5396-IZEPB"/>
    <x v="1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180.7"/>
    <s v="No"/>
    <n v="0"/>
    <x v="0"/>
  </r>
  <r>
    <s v="1729-VLAZJ"/>
    <x v="0"/>
    <x v="0"/>
    <s v="No"/>
    <s v="Yes"/>
    <n v="10"/>
    <s v="No"/>
    <s v="No phone service"/>
    <x v="0"/>
    <s v="Yes"/>
    <s v="Yes"/>
    <s v="No"/>
    <s v="Yes"/>
    <s v="No"/>
    <s v="No"/>
    <x v="1"/>
    <s v="No"/>
    <x v="1"/>
    <n v="40.25"/>
    <n v="411.45"/>
    <s v="No"/>
    <n v="0"/>
    <x v="0"/>
  </r>
  <r>
    <s v="8285-ABVLB"/>
    <x v="0"/>
    <x v="0"/>
    <s v="Yes"/>
    <s v="No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28.35"/>
    <s v="No"/>
    <n v="0"/>
    <x v="3"/>
  </r>
  <r>
    <s v="0701-TJSEF"/>
    <x v="1"/>
    <x v="0"/>
    <s v="No"/>
    <s v="No"/>
    <n v="9"/>
    <s v="Yes"/>
    <s v="No"/>
    <x v="0"/>
    <s v="Yes"/>
    <s v="No"/>
    <s v="Yes"/>
    <s v="Yes"/>
    <s v="No"/>
    <s v="Yes"/>
    <x v="0"/>
    <s v="Yes"/>
    <x v="2"/>
    <n v="68.25"/>
    <n v="576.95000000000005"/>
    <s v="No"/>
    <n v="0"/>
    <x v="0"/>
  </r>
  <r>
    <s v="5712-VBOXD"/>
    <x v="0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68.45"/>
    <s v="No"/>
    <n v="0"/>
    <x v="0"/>
  </r>
  <r>
    <s v="6629-LADHQ"/>
    <x v="0"/>
    <x v="0"/>
    <s v="No"/>
    <s v="No"/>
    <n v="2"/>
    <s v="Yes"/>
    <s v="No"/>
    <x v="0"/>
    <s v="Yes"/>
    <s v="No"/>
    <s v="No"/>
    <s v="No"/>
    <s v="No"/>
    <s v="No"/>
    <x v="0"/>
    <s v="No"/>
    <x v="1"/>
    <n v="50.95"/>
    <n v="123.05"/>
    <s v="No"/>
    <n v="0"/>
    <x v="0"/>
  </r>
  <r>
    <s v="8945-GRKHX"/>
    <x v="0"/>
    <x v="0"/>
    <s v="No"/>
    <s v="Yes"/>
    <n v="1"/>
    <s v="Yes"/>
    <s v="No"/>
    <x v="1"/>
    <s v="No"/>
    <s v="No"/>
    <s v="No"/>
    <s v="No"/>
    <s v="No"/>
    <s v="Yes"/>
    <x v="0"/>
    <s v="No"/>
    <x v="0"/>
    <n v="78.650000000000006"/>
    <n v="78.650000000000006"/>
    <s v="Yes"/>
    <n v="1"/>
    <x v="0"/>
  </r>
  <r>
    <s v="1559-DTODC"/>
    <x v="1"/>
    <x v="0"/>
    <s v="No"/>
    <s v="No"/>
    <n v="19"/>
    <s v="No"/>
    <s v="No phone service"/>
    <x v="0"/>
    <s v="No"/>
    <s v="No"/>
    <s v="No"/>
    <s v="No"/>
    <s v="No"/>
    <s v="No"/>
    <x v="0"/>
    <s v="Yes"/>
    <x v="2"/>
    <n v="25.15"/>
    <n v="468.35"/>
    <s v="No"/>
    <n v="0"/>
    <x v="2"/>
  </r>
  <r>
    <s v="4797-MIWUM"/>
    <x v="1"/>
    <x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5"/>
    <n v="174.7"/>
    <s v="No"/>
    <n v="0"/>
    <x v="0"/>
  </r>
  <r>
    <s v="6959-UWKHF"/>
    <x v="1"/>
    <x v="0"/>
    <s v="No"/>
    <s v="No"/>
    <n v="1"/>
    <s v="Yes"/>
    <s v="No"/>
    <x v="0"/>
    <s v="No"/>
    <s v="No"/>
    <s v="No"/>
    <s v="No"/>
    <s v="No"/>
    <s v="No"/>
    <x v="0"/>
    <s v="Yes"/>
    <x v="0"/>
    <n v="42.9"/>
    <n v="42.9"/>
    <s v="Yes"/>
    <n v="1"/>
    <x v="0"/>
  </r>
  <r>
    <s v="8720-RQSBJ"/>
    <x v="1"/>
    <x v="1"/>
    <s v="No"/>
    <s v="No"/>
    <n v="1"/>
    <s v="Yes"/>
    <s v="No"/>
    <x v="0"/>
    <s v="No"/>
    <s v="No"/>
    <s v="No"/>
    <s v="No"/>
    <s v="No"/>
    <s v="No"/>
    <x v="0"/>
    <s v="No"/>
    <x v="0"/>
    <n v="44"/>
    <n v="44"/>
    <s v="No"/>
    <n v="0"/>
    <x v="0"/>
  </r>
  <r>
    <s v="4537-CIBHB"/>
    <x v="0"/>
    <x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172.35"/>
    <s v="No"/>
    <n v="0"/>
    <x v="0"/>
  </r>
  <r>
    <s v="3815-SLMEF"/>
    <x v="0"/>
    <x v="0"/>
    <s v="No"/>
    <s v="No"/>
    <n v="3"/>
    <s v="No"/>
    <s v="No phone service"/>
    <x v="0"/>
    <s v="Yes"/>
    <s v="No"/>
    <s v="No"/>
    <s v="Yes"/>
    <s v="No"/>
    <s v="No"/>
    <x v="0"/>
    <s v="No"/>
    <x v="1"/>
    <n v="34.25"/>
    <n v="139.35"/>
    <s v="Yes"/>
    <n v="1"/>
    <x v="0"/>
  </r>
  <r>
    <s v="5154-VEKBL"/>
    <x v="0"/>
    <x v="0"/>
    <s v="No"/>
    <s v="No"/>
    <n v="9"/>
    <s v="No"/>
    <s v="No phone service"/>
    <x v="0"/>
    <s v="Yes"/>
    <s v="No"/>
    <s v="Yes"/>
    <s v="Yes"/>
    <s v="Yes"/>
    <s v="Yes"/>
    <x v="0"/>
    <s v="No"/>
    <x v="1"/>
    <n v="58.5"/>
    <n v="539.85"/>
    <s v="Yes"/>
    <n v="1"/>
    <x v="0"/>
  </r>
  <r>
    <s v="4324-AHJKS"/>
    <x v="0"/>
    <x v="0"/>
    <s v="No"/>
    <s v="No"/>
    <n v="5"/>
    <s v="Yes"/>
    <s v="No"/>
    <x v="0"/>
    <s v="Yes"/>
    <s v="No"/>
    <s v="Yes"/>
    <s v="No"/>
    <s v="No"/>
    <s v="No"/>
    <x v="0"/>
    <s v="No"/>
    <x v="3"/>
    <n v="55.8"/>
    <n v="300.39999999999998"/>
    <s v="No"/>
    <n v="0"/>
    <x v="0"/>
  </r>
  <r>
    <s v="4355-CVPVS"/>
    <x v="0"/>
    <x v="0"/>
    <s v="Yes"/>
    <s v="Yes"/>
    <n v="56"/>
    <s v="Yes"/>
    <s v="No"/>
    <x v="1"/>
    <s v="No"/>
    <s v="No"/>
    <s v="No"/>
    <s v="No"/>
    <s v="Yes"/>
    <s v="Yes"/>
    <x v="1"/>
    <s v="No"/>
    <x v="2"/>
    <n v="88.9"/>
    <n v="4968"/>
    <s v="No"/>
    <n v="0"/>
    <x v="3"/>
  </r>
  <r>
    <s v="4495-LHSSK"/>
    <x v="0"/>
    <x v="0"/>
    <s v="No"/>
    <s v="Yes"/>
    <n v="18"/>
    <s v="Yes"/>
    <s v="Yes"/>
    <x v="0"/>
    <s v="Yes"/>
    <s v="No"/>
    <s v="No"/>
    <s v="No"/>
    <s v="No"/>
    <s v="No"/>
    <x v="0"/>
    <s v="No"/>
    <x v="1"/>
    <n v="57.65"/>
    <n v="992.7"/>
    <s v="No"/>
    <n v="0"/>
    <x v="2"/>
  </r>
  <r>
    <s v="5655-JSMZM"/>
    <x v="1"/>
    <x v="1"/>
    <s v="No"/>
    <s v="No"/>
    <n v="49"/>
    <s v="Yes"/>
    <s v="Yes"/>
    <x v="1"/>
    <s v="No"/>
    <s v="No"/>
    <s v="No"/>
    <s v="No"/>
    <s v="Yes"/>
    <s v="Yes"/>
    <x v="0"/>
    <s v="Yes"/>
    <x v="0"/>
    <n v="96.2"/>
    <n v="4718.25"/>
    <s v="Yes"/>
    <n v="1"/>
    <x v="3"/>
  </r>
  <r>
    <s v="5915-ANOEI"/>
    <x v="1"/>
    <x v="0"/>
    <s v="Yes"/>
    <s v="No"/>
    <n v="70"/>
    <s v="Yes"/>
    <s v="Yes"/>
    <x v="0"/>
    <s v="Yes"/>
    <s v="Yes"/>
    <s v="Yes"/>
    <s v="Yes"/>
    <s v="Yes"/>
    <s v="No"/>
    <x v="2"/>
    <s v="No"/>
    <x v="1"/>
    <n v="79.150000000000006"/>
    <n v="5536.5"/>
    <s v="No"/>
    <n v="0"/>
    <x v="3"/>
  </r>
  <r>
    <s v="9861-PDSZP"/>
    <x v="0"/>
    <x v="0"/>
    <s v="No"/>
    <s v="No"/>
    <n v="72"/>
    <s v="Yes"/>
    <s v="Yes"/>
    <x v="1"/>
    <s v="No"/>
    <s v="Yes"/>
    <s v="Yes"/>
    <s v="Yes"/>
    <s v="Yes"/>
    <s v="Yes"/>
    <x v="2"/>
    <s v="Yes"/>
    <x v="3"/>
    <n v="108.05"/>
    <n v="7806.6"/>
    <s v="No"/>
    <n v="0"/>
    <x v="3"/>
  </r>
  <r>
    <s v="4505-EXZHB"/>
    <x v="0"/>
    <x v="1"/>
    <s v="No"/>
    <s v="No"/>
    <n v="6"/>
    <s v="Yes"/>
    <s v="No"/>
    <x v="1"/>
    <s v="No"/>
    <s v="No"/>
    <s v="Yes"/>
    <s v="No"/>
    <s v="No"/>
    <s v="No"/>
    <x v="0"/>
    <s v="No"/>
    <x v="0"/>
    <n v="74.400000000000006"/>
    <n v="434.1"/>
    <s v="Yes"/>
    <n v="1"/>
    <x v="0"/>
  </r>
  <r>
    <s v="7225-CBZPL"/>
    <x v="1"/>
    <x v="1"/>
    <s v="Yes"/>
    <s v="No"/>
    <n v="17"/>
    <s v="Yes"/>
    <s v="Yes"/>
    <x v="1"/>
    <s v="No"/>
    <s v="No"/>
    <s v="No"/>
    <s v="No"/>
    <s v="Yes"/>
    <s v="Yes"/>
    <x v="0"/>
    <s v="Yes"/>
    <x v="0"/>
    <n v="94.8"/>
    <n v="1563.9"/>
    <s v="No"/>
    <n v="0"/>
    <x v="2"/>
  </r>
  <r>
    <s v="6704-UTUKK"/>
    <x v="1"/>
    <x v="0"/>
    <s v="Yes"/>
    <s v="No"/>
    <n v="29"/>
    <s v="No"/>
    <s v="No phone service"/>
    <x v="0"/>
    <s v="No"/>
    <s v="No"/>
    <s v="No"/>
    <s v="No"/>
    <s v="Yes"/>
    <s v="Yes"/>
    <x v="0"/>
    <s v="Yes"/>
    <x v="0"/>
    <n v="45.9"/>
    <n v="1332.4"/>
    <s v="No"/>
    <n v="0"/>
    <x v="1"/>
  </r>
  <r>
    <s v="4587-VVTOX"/>
    <x v="0"/>
    <x v="0"/>
    <s v="Yes"/>
    <s v="No"/>
    <n v="6"/>
    <s v="Yes"/>
    <s v="Yes"/>
    <x v="1"/>
    <s v="No"/>
    <s v="Yes"/>
    <s v="Yes"/>
    <s v="No"/>
    <s v="Yes"/>
    <s v="Yes"/>
    <x v="0"/>
    <s v="Yes"/>
    <x v="0"/>
    <n v="105.3"/>
    <n v="545.20000000000005"/>
    <s v="Yes"/>
    <n v="1"/>
    <x v="0"/>
  </r>
  <r>
    <s v="2019-HDCZY"/>
    <x v="1"/>
    <x v="0"/>
    <s v="Yes"/>
    <s v="No"/>
    <n v="63"/>
    <s v="Yes"/>
    <s v="Yes"/>
    <x v="1"/>
    <s v="No"/>
    <s v="No"/>
    <s v="Yes"/>
    <s v="No"/>
    <s v="Yes"/>
    <s v="Yes"/>
    <x v="2"/>
    <s v="No"/>
    <x v="0"/>
    <n v="102.6"/>
    <n v="6296.75"/>
    <s v="No"/>
    <n v="0"/>
    <x v="3"/>
  </r>
  <r>
    <s v="4652-NNHNY"/>
    <x v="1"/>
    <x v="0"/>
    <s v="Yes"/>
    <s v="No"/>
    <n v="16"/>
    <s v="Yes"/>
    <s v="Yes"/>
    <x v="1"/>
    <s v="No"/>
    <s v="No"/>
    <s v="No"/>
    <s v="No"/>
    <s v="No"/>
    <s v="No"/>
    <x v="0"/>
    <s v="Yes"/>
    <x v="2"/>
    <n v="73.849999999999994"/>
    <n v="1284.2"/>
    <s v="Yes"/>
    <n v="1"/>
    <x v="2"/>
  </r>
  <r>
    <s v="8788-DOXSU"/>
    <x v="1"/>
    <x v="0"/>
    <s v="No"/>
    <s v="No"/>
    <n v="59"/>
    <s v="Yes"/>
    <s v="No"/>
    <x v="0"/>
    <s v="No"/>
    <s v="No"/>
    <s v="Yes"/>
    <s v="No"/>
    <s v="No"/>
    <s v="Yes"/>
    <x v="1"/>
    <s v="Yes"/>
    <x v="2"/>
    <n v="61.35"/>
    <n v="3645.5"/>
    <s v="No"/>
    <n v="0"/>
    <x v="3"/>
  </r>
  <r>
    <s v="7404-JLKQG"/>
    <x v="0"/>
    <x v="0"/>
    <s v="No"/>
    <s v="No"/>
    <n v="3"/>
    <s v="Yes"/>
    <s v="No"/>
    <x v="0"/>
    <s v="No"/>
    <s v="No"/>
    <s v="Yes"/>
    <s v="No"/>
    <s v="Yes"/>
    <s v="No"/>
    <x v="0"/>
    <s v="No"/>
    <x v="0"/>
    <n v="57.55"/>
    <n v="161.44999999999999"/>
    <s v="No"/>
    <n v="0"/>
    <x v="0"/>
  </r>
  <r>
    <s v="7421-ZLUPA"/>
    <x v="0"/>
    <x v="0"/>
    <s v="No"/>
    <s v="No"/>
    <n v="8"/>
    <s v="No"/>
    <s v="No phone service"/>
    <x v="0"/>
    <s v="No"/>
    <s v="Yes"/>
    <s v="No"/>
    <s v="No"/>
    <s v="No"/>
    <s v="No"/>
    <x v="0"/>
    <s v="Yes"/>
    <x v="1"/>
    <n v="29.25"/>
    <n v="226.95"/>
    <s v="No"/>
    <n v="0"/>
    <x v="0"/>
  </r>
  <r>
    <s v="8972-HJWNV"/>
    <x v="0"/>
    <x v="1"/>
    <s v="Yes"/>
    <s v="No"/>
    <n v="7"/>
    <s v="Yes"/>
    <s v="Yes"/>
    <x v="1"/>
    <s v="No"/>
    <s v="No"/>
    <s v="No"/>
    <s v="No"/>
    <s v="No"/>
    <s v="Yes"/>
    <x v="0"/>
    <s v="Yes"/>
    <x v="0"/>
    <n v="84.55"/>
    <n v="646.85"/>
    <s v="Yes"/>
    <n v="1"/>
    <x v="0"/>
  </r>
  <r>
    <s v="3274-NSDWE"/>
    <x v="0"/>
    <x v="0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441.65"/>
    <s v="No"/>
    <n v="0"/>
    <x v="3"/>
  </r>
  <r>
    <s v="2632-IVXVF"/>
    <x v="0"/>
    <x v="0"/>
    <s v="Yes"/>
    <s v="Yes"/>
    <n v="68"/>
    <s v="Yes"/>
    <s v="Yes"/>
    <x v="1"/>
    <s v="Yes"/>
    <s v="No"/>
    <s v="Yes"/>
    <s v="Yes"/>
    <s v="Yes"/>
    <s v="Yes"/>
    <x v="2"/>
    <s v="No"/>
    <x v="3"/>
    <n v="111.75"/>
    <n v="7511.3"/>
    <s v="No"/>
    <n v="0"/>
    <x v="3"/>
  </r>
  <r>
    <s v="3692-JHONH"/>
    <x v="0"/>
    <x v="1"/>
    <s v="Yes"/>
    <s v="No"/>
    <n v="52"/>
    <s v="Yes"/>
    <s v="Yes"/>
    <x v="1"/>
    <s v="No"/>
    <s v="Yes"/>
    <s v="Yes"/>
    <s v="No"/>
    <s v="Yes"/>
    <s v="Yes"/>
    <x v="1"/>
    <s v="Yes"/>
    <x v="0"/>
    <n v="106.5"/>
    <n v="5621.85"/>
    <s v="No"/>
    <n v="0"/>
    <x v="3"/>
  </r>
  <r>
    <s v="8915-NNTRC"/>
    <x v="1"/>
    <x v="0"/>
    <s v="Yes"/>
    <s v="Yes"/>
    <n v="72"/>
    <s v="Yes"/>
    <s v="Yes"/>
    <x v="1"/>
    <s v="Yes"/>
    <s v="Yes"/>
    <s v="No"/>
    <s v="Yes"/>
    <s v="Yes"/>
    <s v="Yes"/>
    <x v="2"/>
    <s v="Yes"/>
    <x v="3"/>
    <n v="107.7"/>
    <n v="7919.8"/>
    <s v="No"/>
    <n v="0"/>
    <x v="3"/>
  </r>
  <r>
    <s v="5914-GXMDA"/>
    <x v="0"/>
    <x v="0"/>
    <s v="Yes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593.20000000000005"/>
    <s v="No"/>
    <n v="0"/>
    <x v="1"/>
  </r>
  <r>
    <s v="7463-IFMQU"/>
    <x v="0"/>
    <x v="0"/>
    <s v="Yes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1423.65"/>
    <s v="No"/>
    <n v="0"/>
    <x v="3"/>
  </r>
  <r>
    <s v="2920-RNCEZ"/>
    <x v="1"/>
    <x v="0"/>
    <s v="Yes"/>
    <s v="Yes"/>
    <n v="1"/>
    <s v="Yes"/>
    <s v="No"/>
    <x v="1"/>
    <s v="No"/>
    <s v="No"/>
    <s v="No"/>
    <s v="No"/>
    <s v="No"/>
    <s v="No"/>
    <x v="0"/>
    <s v="Yes"/>
    <x v="3"/>
    <n v="69.95"/>
    <n v="69.95"/>
    <s v="No"/>
    <n v="0"/>
    <x v="0"/>
  </r>
  <r>
    <s v="2541-YGPKE"/>
    <x v="1"/>
    <x v="0"/>
    <s v="Yes"/>
    <s v="Yes"/>
    <n v="42"/>
    <s v="Yes"/>
    <s v="No"/>
    <x v="0"/>
    <s v="Yes"/>
    <s v="No"/>
    <s v="No"/>
    <s v="Yes"/>
    <s v="No"/>
    <s v="Yes"/>
    <x v="1"/>
    <s v="No"/>
    <x v="3"/>
    <n v="63.7"/>
    <n v="2763.35"/>
    <s v="No"/>
    <n v="0"/>
    <x v="1"/>
  </r>
  <r>
    <s v="8515-OCTJS"/>
    <x v="0"/>
    <x v="0"/>
    <s v="No"/>
    <s v="No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692.1"/>
    <s v="Yes"/>
    <n v="1"/>
    <x v="1"/>
  </r>
  <r>
    <s v="5382-TEMLV"/>
    <x v="1"/>
    <x v="0"/>
    <s v="No"/>
    <s v="No"/>
    <n v="45"/>
    <s v="Yes"/>
    <s v="No"/>
    <x v="0"/>
    <s v="Yes"/>
    <s v="No"/>
    <s v="No"/>
    <s v="No"/>
    <s v="No"/>
    <s v="No"/>
    <x v="0"/>
    <s v="Yes"/>
    <x v="2"/>
    <n v="50.9"/>
    <n v="2298.5500000000002"/>
    <s v="No"/>
    <n v="0"/>
    <x v="1"/>
  </r>
  <r>
    <s v="3441-CGZJH"/>
    <x v="0"/>
    <x v="0"/>
    <s v="Yes"/>
    <s v="Yes"/>
    <n v="43"/>
    <s v="No"/>
    <s v="No phone service"/>
    <x v="0"/>
    <s v="Yes"/>
    <s v="No"/>
    <s v="Yes"/>
    <s v="Yes"/>
    <s v="Yes"/>
    <s v="Yes"/>
    <x v="1"/>
    <s v="Yes"/>
    <x v="3"/>
    <n v="60.4"/>
    <n v="2640.55"/>
    <s v="No"/>
    <n v="0"/>
    <x v="1"/>
  </r>
  <r>
    <s v="9592-ERDKV"/>
    <x v="1"/>
    <x v="0"/>
    <s v="Yes"/>
    <s v="No"/>
    <n v="37"/>
    <s v="Yes"/>
    <s v="Yes"/>
    <x v="0"/>
    <s v="Yes"/>
    <s v="No"/>
    <s v="Yes"/>
    <s v="No"/>
    <s v="Yes"/>
    <s v="Yes"/>
    <x v="1"/>
    <s v="No"/>
    <x v="1"/>
    <n v="79.25"/>
    <n v="2911.8"/>
    <s v="No"/>
    <n v="0"/>
    <x v="1"/>
  </r>
  <r>
    <s v="2860-RANUS"/>
    <x v="0"/>
    <x v="1"/>
    <s v="No"/>
    <s v="No"/>
    <n v="20"/>
    <s v="Yes"/>
    <s v="Yes"/>
    <x v="1"/>
    <s v="No"/>
    <s v="No"/>
    <s v="No"/>
    <s v="No"/>
    <s v="No"/>
    <s v="Yes"/>
    <x v="0"/>
    <s v="Yes"/>
    <x v="3"/>
    <n v="85.8"/>
    <n v="1727.5"/>
    <s v="Yes"/>
    <n v="1"/>
    <x v="2"/>
  </r>
  <r>
    <s v="5261-QSHQM"/>
    <x v="0"/>
    <x v="0"/>
    <s v="No"/>
    <s v="No"/>
    <n v="4"/>
    <s v="No"/>
    <s v="No phone service"/>
    <x v="0"/>
    <s v="No"/>
    <s v="No"/>
    <s v="No"/>
    <s v="No"/>
    <s v="No"/>
    <s v="No"/>
    <x v="0"/>
    <s v="Yes"/>
    <x v="0"/>
    <n v="24.45"/>
    <n v="86.6"/>
    <s v="Yes"/>
    <n v="1"/>
    <x v="0"/>
  </r>
  <r>
    <s v="4778-IZARL"/>
    <x v="1"/>
    <x v="0"/>
    <s v="Yes"/>
    <s v="No"/>
    <n v="63"/>
    <s v="Yes"/>
    <s v="No"/>
    <x v="1"/>
    <s v="Yes"/>
    <s v="Yes"/>
    <s v="Yes"/>
    <s v="Yes"/>
    <s v="Yes"/>
    <s v="Yes"/>
    <x v="2"/>
    <s v="Yes"/>
    <x v="3"/>
    <n v="110.1"/>
    <n v="6705.7"/>
    <s v="No"/>
    <n v="0"/>
    <x v="3"/>
  </r>
  <r>
    <s v="0432-CAJZV"/>
    <x v="1"/>
    <x v="0"/>
    <s v="No"/>
    <s v="No"/>
    <n v="3"/>
    <s v="Yes"/>
    <s v="No"/>
    <x v="1"/>
    <s v="No"/>
    <s v="No"/>
    <s v="No"/>
    <s v="No"/>
    <s v="Yes"/>
    <s v="Yes"/>
    <x v="0"/>
    <s v="No"/>
    <x v="1"/>
    <n v="90.7"/>
    <n v="237.65"/>
    <s v="No"/>
    <n v="0"/>
    <x v="0"/>
  </r>
  <r>
    <s v="7008-LZVOZ"/>
    <x v="1"/>
    <x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2.35"/>
    <s v="No"/>
    <n v="0"/>
    <x v="3"/>
  </r>
  <r>
    <s v="8868-WOZGU"/>
    <x v="1"/>
    <x v="0"/>
    <s v="No"/>
    <s v="No"/>
    <n v="28"/>
    <s v="Yes"/>
    <s v="Yes"/>
    <x v="1"/>
    <s v="No"/>
    <s v="Yes"/>
    <s v="Yes"/>
    <s v="No"/>
    <s v="Yes"/>
    <s v="Yes"/>
    <x v="0"/>
    <s v="Yes"/>
    <x v="0"/>
    <n v="105.7"/>
    <n v="2979.5"/>
    <s v="Yes"/>
    <n v="1"/>
    <x v="1"/>
  </r>
  <r>
    <s v="1200-TUZHR"/>
    <x v="0"/>
    <x v="1"/>
    <s v="No"/>
    <s v="No"/>
    <n v="8"/>
    <s v="Yes"/>
    <s v="Yes"/>
    <x v="1"/>
    <s v="No"/>
    <s v="No"/>
    <s v="No"/>
    <s v="No"/>
    <s v="No"/>
    <s v="Yes"/>
    <x v="0"/>
    <s v="No"/>
    <x v="0"/>
    <n v="85.2"/>
    <n v="695.75"/>
    <s v="No"/>
    <n v="0"/>
    <x v="0"/>
  </r>
  <r>
    <s v="9365-CSLBQ"/>
    <x v="1"/>
    <x v="0"/>
    <s v="No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35"/>
    <n v="1654.6"/>
    <s v="No"/>
    <n v="0"/>
    <x v="3"/>
  </r>
  <r>
    <s v="1334-FJSVR"/>
    <x v="1"/>
    <x v="0"/>
    <s v="No"/>
    <s v="No"/>
    <n v="1"/>
    <s v="No"/>
    <s v="No phone service"/>
    <x v="0"/>
    <s v="No"/>
    <s v="No"/>
    <s v="No"/>
    <s v="No"/>
    <s v="No"/>
    <s v="No"/>
    <x v="0"/>
    <s v="Yes"/>
    <x v="0"/>
    <n v="24.25"/>
    <n v="24.25"/>
    <s v="Yes"/>
    <n v="1"/>
    <x v="0"/>
  </r>
  <r>
    <s v="5884-FBCTL"/>
    <x v="0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1"/>
    <n v="1857.85"/>
    <s v="No"/>
    <n v="0"/>
    <x v="3"/>
  </r>
  <r>
    <s v="7130-CTCUS"/>
    <x v="1"/>
    <x v="1"/>
    <s v="Yes"/>
    <s v="No"/>
    <n v="16"/>
    <s v="Yes"/>
    <s v="No"/>
    <x v="0"/>
    <s v="Yes"/>
    <s v="Yes"/>
    <s v="No"/>
    <s v="No"/>
    <s v="No"/>
    <s v="No"/>
    <x v="0"/>
    <s v="Yes"/>
    <x v="2"/>
    <n v="54.55"/>
    <n v="825.1"/>
    <s v="No"/>
    <n v="0"/>
    <x v="2"/>
  </r>
  <r>
    <s v="6242-FEGFD"/>
    <x v="1"/>
    <x v="0"/>
    <s v="Yes"/>
    <s v="No"/>
    <n v="66"/>
    <s v="Yes"/>
    <s v="Yes"/>
    <x v="1"/>
    <s v="Yes"/>
    <s v="Yes"/>
    <s v="Yes"/>
    <s v="Yes"/>
    <s v="No"/>
    <s v="No"/>
    <x v="2"/>
    <s v="No"/>
    <x v="1"/>
    <n v="96.6"/>
    <n v="6424.25"/>
    <s v="No"/>
    <n v="0"/>
    <x v="3"/>
  </r>
  <r>
    <s v="7625-XCQRH"/>
    <x v="0"/>
    <x v="0"/>
    <s v="No"/>
    <s v="No"/>
    <n v="11"/>
    <s v="Yes"/>
    <s v="Yes"/>
    <x v="1"/>
    <s v="No"/>
    <s v="No"/>
    <s v="No"/>
    <s v="No"/>
    <s v="No"/>
    <s v="No"/>
    <x v="0"/>
    <s v="Yes"/>
    <x v="0"/>
    <n v="76.5"/>
    <n v="837.95"/>
    <s v="Yes"/>
    <n v="1"/>
    <x v="0"/>
  </r>
  <r>
    <s v="6194-HBGQN"/>
    <x v="1"/>
    <x v="0"/>
    <s v="No"/>
    <s v="No"/>
    <n v="51"/>
    <s v="Yes"/>
    <s v="Yes"/>
    <x v="0"/>
    <s v="Yes"/>
    <s v="Yes"/>
    <s v="Yes"/>
    <s v="Yes"/>
    <s v="Yes"/>
    <s v="No"/>
    <x v="1"/>
    <s v="Yes"/>
    <x v="3"/>
    <n v="81.150000000000006"/>
    <n v="4126.2"/>
    <s v="No"/>
    <n v="0"/>
    <x v="3"/>
  </r>
  <r>
    <s v="7634-WSWDB"/>
    <x v="0"/>
    <x v="0"/>
    <s v="No"/>
    <s v="Yes"/>
    <n v="8"/>
    <s v="No"/>
    <s v="No phone service"/>
    <x v="0"/>
    <s v="Yes"/>
    <s v="No"/>
    <s v="No"/>
    <s v="No"/>
    <s v="No"/>
    <s v="Yes"/>
    <x v="0"/>
    <s v="Yes"/>
    <x v="0"/>
    <n v="38.5"/>
    <n v="330.8"/>
    <s v="No"/>
    <n v="0"/>
    <x v="0"/>
  </r>
  <r>
    <s v="6986-IXNDM"/>
    <x v="1"/>
    <x v="0"/>
    <s v="No"/>
    <s v="No"/>
    <n v="14"/>
    <s v="Yes"/>
    <s v="No"/>
    <x v="1"/>
    <s v="No"/>
    <s v="No"/>
    <s v="No"/>
    <s v="No"/>
    <s v="Yes"/>
    <s v="Yes"/>
    <x v="0"/>
    <s v="Yes"/>
    <x v="0"/>
    <n v="92.9"/>
    <n v="1337.45"/>
    <s v="No"/>
    <n v="0"/>
    <x v="2"/>
  </r>
  <r>
    <s v="1731-TVIUK"/>
    <x v="0"/>
    <x v="0"/>
    <s v="No"/>
    <s v="No"/>
    <n v="4"/>
    <s v="Yes"/>
    <s v="Yes"/>
    <x v="1"/>
    <s v="No"/>
    <s v="Yes"/>
    <s v="No"/>
    <s v="Yes"/>
    <s v="No"/>
    <s v="Yes"/>
    <x v="0"/>
    <s v="Yes"/>
    <x v="0"/>
    <n v="93.5"/>
    <n v="362.2"/>
    <s v="Yes"/>
    <n v="1"/>
    <x v="0"/>
  </r>
  <r>
    <s v="2987-BJXIK"/>
    <x v="0"/>
    <x v="0"/>
    <s v="No"/>
    <s v="No"/>
    <n v="70"/>
    <s v="Yes"/>
    <s v="Yes"/>
    <x v="0"/>
    <s v="Yes"/>
    <s v="Yes"/>
    <s v="Yes"/>
    <s v="No"/>
    <s v="Yes"/>
    <s v="Yes"/>
    <x v="2"/>
    <s v="No"/>
    <x v="1"/>
    <n v="84.7"/>
    <n v="5991.05"/>
    <s v="No"/>
    <n v="0"/>
    <x v="3"/>
  </r>
  <r>
    <s v="9769-TSBZE"/>
    <x v="0"/>
    <x v="0"/>
    <s v="No"/>
    <s v="Yes"/>
    <n v="70"/>
    <s v="Yes"/>
    <s v="Yes"/>
    <x v="0"/>
    <s v="Yes"/>
    <s v="Yes"/>
    <s v="No"/>
    <s v="Yes"/>
    <s v="No"/>
    <s v="No"/>
    <x v="2"/>
    <s v="No"/>
    <x v="0"/>
    <n v="66"/>
    <n v="4891.5"/>
    <s v="No"/>
    <n v="0"/>
    <x v="3"/>
  </r>
  <r>
    <s v="0406-BPDVR"/>
    <x v="0"/>
    <x v="1"/>
    <s v="Yes"/>
    <s v="No"/>
    <n v="54"/>
    <s v="Yes"/>
    <s v="Yes"/>
    <x v="1"/>
    <s v="No"/>
    <s v="Yes"/>
    <s v="No"/>
    <s v="No"/>
    <s v="Yes"/>
    <s v="Yes"/>
    <x v="1"/>
    <s v="Yes"/>
    <x v="3"/>
    <n v="101.5"/>
    <n v="5373.1"/>
    <s v="Yes"/>
    <n v="1"/>
    <x v="3"/>
  </r>
  <r>
    <s v="0618-XWMSS"/>
    <x v="1"/>
    <x v="0"/>
    <s v="No"/>
    <s v="Yes"/>
    <n v="28"/>
    <s v="Yes"/>
    <s v="No"/>
    <x v="1"/>
    <s v="Yes"/>
    <s v="No"/>
    <s v="No"/>
    <s v="No"/>
    <s v="No"/>
    <s v="No"/>
    <x v="0"/>
    <s v="Yes"/>
    <x v="2"/>
    <n v="74.900000000000006"/>
    <n v="2068.5500000000002"/>
    <s v="Yes"/>
    <n v="1"/>
    <x v="1"/>
  </r>
  <r>
    <s v="1395-WSWXR"/>
    <x v="1"/>
    <x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487.05"/>
    <s v="No"/>
    <n v="0"/>
    <x v="2"/>
  </r>
  <r>
    <s v="6023-GSSXW"/>
    <x v="0"/>
    <x v="0"/>
    <s v="Yes"/>
    <s v="No"/>
    <n v="69"/>
    <s v="Yes"/>
    <s v="No"/>
    <x v="0"/>
    <s v="No"/>
    <s v="Yes"/>
    <s v="No"/>
    <s v="No"/>
    <s v="No"/>
    <s v="Yes"/>
    <x v="2"/>
    <s v="Yes"/>
    <x v="3"/>
    <n v="61.45"/>
    <n v="4131.2"/>
    <s v="No"/>
    <n v="0"/>
    <x v="3"/>
  </r>
  <r>
    <s v="6752-APNJL"/>
    <x v="1"/>
    <x v="0"/>
    <s v="Yes"/>
    <s v="Yes"/>
    <n v="42"/>
    <s v="Yes"/>
    <s v="No"/>
    <x v="0"/>
    <s v="Yes"/>
    <s v="Yes"/>
    <s v="No"/>
    <s v="No"/>
    <s v="No"/>
    <s v="No"/>
    <x v="0"/>
    <s v="No"/>
    <x v="1"/>
    <n v="54.5"/>
    <n v="2301.15"/>
    <s v="No"/>
    <n v="0"/>
    <x v="1"/>
  </r>
  <r>
    <s v="5276-KQWHG"/>
    <x v="0"/>
    <x v="1"/>
    <s v="No"/>
    <s v="No"/>
    <n v="2"/>
    <s v="Yes"/>
    <s v="No"/>
    <x v="1"/>
    <s v="No"/>
    <s v="No"/>
    <s v="No"/>
    <s v="No"/>
    <s v="No"/>
    <s v="No"/>
    <x v="0"/>
    <s v="Yes"/>
    <x v="0"/>
    <n v="69.599999999999994"/>
    <n v="131.65"/>
    <s v="Yes"/>
    <n v="1"/>
    <x v="0"/>
  </r>
  <r>
    <s v="0420-HLGXF"/>
    <x v="0"/>
    <x v="1"/>
    <s v="No"/>
    <s v="No"/>
    <n v="39"/>
    <s v="Yes"/>
    <s v="Yes"/>
    <x v="1"/>
    <s v="No"/>
    <s v="No"/>
    <s v="Yes"/>
    <s v="No"/>
    <s v="Yes"/>
    <s v="Yes"/>
    <x v="0"/>
    <s v="Yes"/>
    <x v="0"/>
    <n v="99.75"/>
    <n v="4036"/>
    <s v="No"/>
    <n v="0"/>
    <x v="1"/>
  </r>
  <r>
    <s v="7446-KQISO"/>
    <x v="1"/>
    <x v="0"/>
    <s v="Yes"/>
    <s v="Yes"/>
    <n v="45"/>
    <s v="Yes"/>
    <s v="Yes"/>
    <x v="1"/>
    <s v="No"/>
    <s v="Yes"/>
    <s v="Yes"/>
    <s v="Yes"/>
    <s v="Yes"/>
    <s v="Yes"/>
    <x v="2"/>
    <s v="Yes"/>
    <x v="2"/>
    <n v="109.75"/>
    <n v="4900.6499999999996"/>
    <s v="No"/>
    <n v="0"/>
    <x v="1"/>
  </r>
  <r>
    <s v="9823-EALYC"/>
    <x v="1"/>
    <x v="0"/>
    <s v="Yes"/>
    <s v="Yes"/>
    <n v="72"/>
    <s v="Yes"/>
    <s v="Yes"/>
    <x v="0"/>
    <s v="Yes"/>
    <s v="Yes"/>
    <s v="Yes"/>
    <s v="Yes"/>
    <s v="Yes"/>
    <s v="No"/>
    <x v="2"/>
    <s v="Yes"/>
    <x v="2"/>
    <n v="80.849999999999994"/>
    <n v="5727.45"/>
    <s v="No"/>
    <n v="0"/>
    <x v="3"/>
  </r>
  <r>
    <s v="0582-AVCLN"/>
    <x v="0"/>
    <x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"/>
    <n v="743.05"/>
    <s v="No"/>
    <n v="0"/>
    <x v="1"/>
  </r>
  <r>
    <s v="5803-NQJZO"/>
    <x v="1"/>
    <x v="0"/>
    <s v="Yes"/>
    <s v="No"/>
    <n v="72"/>
    <s v="Yes"/>
    <s v="Yes"/>
    <x v="0"/>
    <s v="Yes"/>
    <s v="Yes"/>
    <s v="Yes"/>
    <s v="Yes"/>
    <s v="No"/>
    <s v="No"/>
    <x v="2"/>
    <s v="Yes"/>
    <x v="2"/>
    <n v="67.8"/>
    <n v="4804.6499999999996"/>
    <s v="No"/>
    <n v="0"/>
    <x v="3"/>
  </r>
  <r>
    <s v="2565-JSLRY"/>
    <x v="1"/>
    <x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05"/>
    <n v="24.05"/>
    <s v="Yes"/>
    <n v="1"/>
    <x v="0"/>
  </r>
  <r>
    <s v="2607-DHDAK"/>
    <x v="1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"/>
    <n v="1414.65"/>
    <s v="No"/>
    <n v="0"/>
    <x v="3"/>
  </r>
  <r>
    <s v="1073-XXCZD"/>
    <x v="1"/>
    <x v="0"/>
    <s v="Yes"/>
    <s v="No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7"/>
    <n v="1443.65"/>
    <s v="No"/>
    <n v="0"/>
    <x v="3"/>
  </r>
  <r>
    <s v="0743-HRVFF"/>
    <x v="0"/>
    <x v="0"/>
    <s v="Yes"/>
    <s v="Yes"/>
    <n v="51"/>
    <s v="No"/>
    <s v="No phone service"/>
    <x v="0"/>
    <s v="No"/>
    <s v="No"/>
    <s v="Yes"/>
    <s v="Yes"/>
    <s v="Yes"/>
    <s v="Yes"/>
    <x v="1"/>
    <s v="Yes"/>
    <x v="0"/>
    <n v="56.15"/>
    <n v="2898.95"/>
    <s v="No"/>
    <n v="0"/>
    <x v="3"/>
  </r>
  <r>
    <s v="4006-HKYHO"/>
    <x v="1"/>
    <x v="0"/>
    <s v="No"/>
    <s v="No"/>
    <n v="63"/>
    <s v="Yes"/>
    <s v="No"/>
    <x v="0"/>
    <s v="Yes"/>
    <s v="Yes"/>
    <s v="Yes"/>
    <s v="Yes"/>
    <s v="Yes"/>
    <s v="Yes"/>
    <x v="2"/>
    <s v="Yes"/>
    <x v="2"/>
    <n v="86.7"/>
    <n v="5309.5"/>
    <s v="No"/>
    <n v="0"/>
    <x v="3"/>
  </r>
  <r>
    <s v="3727-JEZTU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s v="No"/>
    <n v="0"/>
    <x v="0"/>
  </r>
  <r>
    <s v="8143-ETQTI"/>
    <x v="0"/>
    <x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649999999999999"/>
    <n v="451.55"/>
    <s v="No"/>
    <n v="0"/>
    <x v="2"/>
  </r>
  <r>
    <s v="6689-KXGBO"/>
    <x v="0"/>
    <x v="0"/>
    <s v="No"/>
    <s v="No"/>
    <n v="1"/>
    <s v="Yes"/>
    <s v="No"/>
    <x v="0"/>
    <s v="No"/>
    <s v="Yes"/>
    <s v="No"/>
    <s v="No"/>
    <s v="No"/>
    <s v="No"/>
    <x v="0"/>
    <s v="No"/>
    <x v="0"/>
    <n v="50.55"/>
    <n v="50.55"/>
    <s v="Yes"/>
    <n v="1"/>
    <x v="0"/>
  </r>
  <r>
    <s v="9667-TKTVZ"/>
    <x v="0"/>
    <x v="0"/>
    <s v="No"/>
    <s v="No"/>
    <n v="2"/>
    <s v="Yes"/>
    <s v="Yes"/>
    <x v="0"/>
    <s v="No"/>
    <s v="No"/>
    <s v="No"/>
    <s v="Yes"/>
    <s v="No"/>
    <s v="No"/>
    <x v="0"/>
    <s v="Yes"/>
    <x v="1"/>
    <n v="54.35"/>
    <n v="117.05"/>
    <s v="No"/>
    <n v="0"/>
    <x v="0"/>
  </r>
  <r>
    <s v="3657-COGMW"/>
    <x v="0"/>
    <x v="1"/>
    <s v="No"/>
    <s v="No"/>
    <n v="52"/>
    <s v="Yes"/>
    <s v="Yes"/>
    <x v="1"/>
    <s v="Yes"/>
    <s v="Yes"/>
    <s v="Yes"/>
    <s v="No"/>
    <s v="Yes"/>
    <s v="Yes"/>
    <x v="0"/>
    <s v="No"/>
    <x v="3"/>
    <n v="108.1"/>
    <n v="5839.3"/>
    <s v="No"/>
    <n v="0"/>
    <x v="3"/>
  </r>
  <r>
    <s v="8570-KLJYJ"/>
    <x v="0"/>
    <x v="0"/>
    <s v="No"/>
    <s v="No"/>
    <n v="36"/>
    <s v="Yes"/>
    <s v="Yes"/>
    <x v="0"/>
    <s v="Yes"/>
    <s v="No"/>
    <s v="No"/>
    <s v="No"/>
    <s v="No"/>
    <s v="No"/>
    <x v="1"/>
    <s v="No"/>
    <x v="1"/>
    <n v="54.45"/>
    <n v="1893.5"/>
    <s v="No"/>
    <n v="0"/>
    <x v="1"/>
  </r>
  <r>
    <s v="7754-IXRMC"/>
    <x v="0"/>
    <x v="0"/>
    <s v="No"/>
    <s v="No"/>
    <n v="1"/>
    <s v="Yes"/>
    <s v="No"/>
    <x v="0"/>
    <s v="No"/>
    <s v="No"/>
    <s v="No"/>
    <s v="No"/>
    <s v="No"/>
    <s v="No"/>
    <x v="0"/>
    <s v="No"/>
    <x v="1"/>
    <n v="45.35"/>
    <n v="45.35"/>
    <s v="No"/>
    <n v="0"/>
    <x v="0"/>
  </r>
  <r>
    <s v="9473-CBZOP"/>
    <x v="0"/>
    <x v="0"/>
    <s v="No"/>
    <s v="No"/>
    <n v="28"/>
    <s v="Yes"/>
    <s v="Yes"/>
    <x v="0"/>
    <s v="Yes"/>
    <s v="No"/>
    <s v="Yes"/>
    <s v="No"/>
    <s v="No"/>
    <s v="No"/>
    <x v="1"/>
    <s v="No"/>
    <x v="1"/>
    <n v="59"/>
    <n v="1654.45"/>
    <s v="No"/>
    <n v="0"/>
    <x v="1"/>
  </r>
  <r>
    <s v="2969-WGHQO"/>
    <x v="0"/>
    <x v="0"/>
    <s v="Yes"/>
    <s v="Yes"/>
    <n v="7"/>
    <s v="Yes"/>
    <s v="No"/>
    <x v="0"/>
    <s v="Yes"/>
    <s v="Yes"/>
    <s v="Yes"/>
    <s v="No"/>
    <s v="Yes"/>
    <s v="No"/>
    <x v="1"/>
    <s v="No"/>
    <x v="0"/>
    <n v="69.45"/>
    <n v="477.05"/>
    <s v="No"/>
    <n v="0"/>
    <x v="0"/>
  </r>
  <r>
    <s v="6615-NGGZJ"/>
    <x v="1"/>
    <x v="0"/>
    <s v="No"/>
    <s v="No"/>
    <n v="14"/>
    <s v="Yes"/>
    <s v="Yes"/>
    <x v="1"/>
    <s v="No"/>
    <s v="Yes"/>
    <s v="No"/>
    <s v="No"/>
    <s v="Yes"/>
    <s v="Yes"/>
    <x v="0"/>
    <s v="Yes"/>
    <x v="0"/>
    <n v="100.55"/>
    <n v="1415.55"/>
    <s v="Yes"/>
    <n v="1"/>
    <x v="2"/>
  </r>
  <r>
    <s v="4334-HOWRP"/>
    <x v="1"/>
    <x v="1"/>
    <s v="Yes"/>
    <s v="No"/>
    <n v="72"/>
    <s v="No"/>
    <s v="No phone service"/>
    <x v="0"/>
    <s v="Yes"/>
    <s v="Yes"/>
    <s v="Yes"/>
    <s v="Yes"/>
    <s v="Yes"/>
    <s v="Yes"/>
    <x v="2"/>
    <s v="Yes"/>
    <x v="3"/>
    <n v="64.95"/>
    <n v="4546"/>
    <s v="No"/>
    <n v="0"/>
    <x v="3"/>
  </r>
  <r>
    <s v="4255-DDUOU"/>
    <x v="0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5"/>
    <n v="20.5"/>
    <s v="Yes"/>
    <n v="1"/>
    <x v="0"/>
  </r>
  <r>
    <s v="5863-OOKCL"/>
    <x v="0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163.19999999999999"/>
    <s v="No"/>
    <n v="0"/>
    <x v="0"/>
  </r>
  <r>
    <s v="1686-STUHN"/>
    <x v="1"/>
    <x v="0"/>
    <s v="No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849.9"/>
    <s v="No"/>
    <n v="0"/>
    <x v="1"/>
  </r>
  <r>
    <s v="1329-VHWNP"/>
    <x v="0"/>
    <x v="0"/>
    <s v="No"/>
    <s v="No"/>
    <n v="7"/>
    <s v="No"/>
    <s v="No phone service"/>
    <x v="0"/>
    <s v="No"/>
    <s v="No"/>
    <s v="No"/>
    <s v="No"/>
    <s v="No"/>
    <s v="No"/>
    <x v="0"/>
    <s v="No"/>
    <x v="2"/>
    <n v="25.05"/>
    <n v="189.95"/>
    <s v="No"/>
    <n v="0"/>
    <x v="0"/>
  </r>
  <r>
    <s v="2984-MIIZL"/>
    <x v="1"/>
    <x v="0"/>
    <s v="No"/>
    <s v="No"/>
    <n v="4"/>
    <s v="Yes"/>
    <s v="No"/>
    <x v="1"/>
    <s v="No"/>
    <s v="No"/>
    <s v="Yes"/>
    <s v="No"/>
    <s v="No"/>
    <s v="No"/>
    <x v="0"/>
    <s v="Yes"/>
    <x v="2"/>
    <n v="74.8"/>
    <n v="321.89999999999998"/>
    <s v="Yes"/>
    <n v="1"/>
    <x v="0"/>
  </r>
  <r>
    <s v="0266-GMEAO"/>
    <x v="1"/>
    <x v="0"/>
    <s v="Yes"/>
    <s v="Yes"/>
    <n v="72"/>
    <s v="Yes"/>
    <s v="Yes"/>
    <x v="1"/>
    <s v="Yes"/>
    <s v="Yes"/>
    <s v="Yes"/>
    <s v="Yes"/>
    <s v="Yes"/>
    <s v="Yes"/>
    <x v="2"/>
    <s v="Yes"/>
    <x v="3"/>
    <n v="114.3"/>
    <n v="8058.55"/>
    <s v="No"/>
    <n v="0"/>
    <x v="3"/>
  </r>
  <r>
    <s v="5590-YRFJT"/>
    <x v="0"/>
    <x v="0"/>
    <s v="Yes"/>
    <s v="No"/>
    <n v="20"/>
    <s v="No"/>
    <s v="No phone service"/>
    <x v="0"/>
    <s v="No"/>
    <s v="No"/>
    <s v="No"/>
    <s v="No"/>
    <s v="No"/>
    <s v="No"/>
    <x v="0"/>
    <s v="Yes"/>
    <x v="0"/>
    <n v="24.45"/>
    <n v="482.8"/>
    <s v="Yes"/>
    <n v="1"/>
    <x v="2"/>
  </r>
  <r>
    <s v="5574-NXZIU"/>
    <x v="1"/>
    <x v="0"/>
    <s v="No"/>
    <s v="No"/>
    <n v="63"/>
    <s v="Yes"/>
    <s v="No"/>
    <x v="1"/>
    <s v="Yes"/>
    <s v="Yes"/>
    <s v="Yes"/>
    <s v="Yes"/>
    <s v="Yes"/>
    <s v="Yes"/>
    <x v="2"/>
    <s v="No"/>
    <x v="3"/>
    <n v="109.2"/>
    <n v="7049.75"/>
    <s v="No"/>
    <n v="0"/>
    <x v="3"/>
  </r>
  <r>
    <s v="0019-GFNTW"/>
    <x v="0"/>
    <x v="0"/>
    <s v="No"/>
    <s v="No"/>
    <n v="56"/>
    <s v="No"/>
    <s v="No phone service"/>
    <x v="0"/>
    <s v="Yes"/>
    <s v="Yes"/>
    <s v="Yes"/>
    <s v="Yes"/>
    <s v="No"/>
    <s v="No"/>
    <x v="2"/>
    <s v="No"/>
    <x v="2"/>
    <n v="45.05"/>
    <n v="2560.1"/>
    <s v="No"/>
    <n v="0"/>
    <x v="3"/>
  </r>
  <r>
    <s v="4256-ZWTZI"/>
    <x v="0"/>
    <x v="0"/>
    <s v="No"/>
    <s v="Yes"/>
    <n v="5"/>
    <s v="Yes"/>
    <s v="No"/>
    <x v="0"/>
    <s v="No"/>
    <s v="No"/>
    <s v="No"/>
    <s v="Yes"/>
    <s v="No"/>
    <s v="No"/>
    <x v="0"/>
    <s v="Yes"/>
    <x v="1"/>
    <n v="51"/>
    <n v="286.8"/>
    <s v="No"/>
    <n v="0"/>
    <x v="0"/>
  </r>
  <r>
    <s v="8309-PPCED"/>
    <x v="0"/>
    <x v="0"/>
    <s v="Yes"/>
    <s v="No"/>
    <n v="72"/>
    <s v="Yes"/>
    <s v="Yes"/>
    <x v="1"/>
    <s v="No"/>
    <s v="Yes"/>
    <s v="Yes"/>
    <s v="Yes"/>
    <s v="Yes"/>
    <s v="Yes"/>
    <x v="2"/>
    <s v="Yes"/>
    <x v="2"/>
    <n v="110.45"/>
    <n v="7982.5"/>
    <s v="No"/>
    <n v="0"/>
    <x v="3"/>
  </r>
  <r>
    <s v="4098-NAUKP"/>
    <x v="1"/>
    <x v="1"/>
    <s v="Yes"/>
    <s v="Yes"/>
    <n v="68"/>
    <s v="Yes"/>
    <s v="Yes"/>
    <x v="1"/>
    <s v="No"/>
    <s v="Yes"/>
    <s v="Yes"/>
    <s v="No"/>
    <s v="No"/>
    <s v="No"/>
    <x v="0"/>
    <s v="Yes"/>
    <x v="0"/>
    <n v="84.65"/>
    <n v="5683.6"/>
    <s v="No"/>
    <n v="0"/>
    <x v="3"/>
  </r>
  <r>
    <s v="5196-WPYOW"/>
    <x v="1"/>
    <x v="0"/>
    <s v="Yes"/>
    <s v="Yes"/>
    <n v="67"/>
    <s v="Yes"/>
    <s v="No"/>
    <x v="0"/>
    <s v="Yes"/>
    <s v="Yes"/>
    <s v="No"/>
    <s v="Yes"/>
    <s v="No"/>
    <s v="No"/>
    <x v="1"/>
    <s v="No"/>
    <x v="1"/>
    <n v="60.05"/>
    <n v="3994.05"/>
    <s v="No"/>
    <n v="0"/>
    <x v="3"/>
  </r>
  <r>
    <s v="4608-LCIMN"/>
    <x v="1"/>
    <x v="0"/>
    <s v="Yes"/>
    <s v="Yes"/>
    <n v="8"/>
    <s v="Yes"/>
    <s v="No"/>
    <x v="0"/>
    <s v="No"/>
    <s v="No"/>
    <s v="No"/>
    <s v="No"/>
    <s v="No"/>
    <s v="No"/>
    <x v="0"/>
    <s v="No"/>
    <x v="2"/>
    <n v="44.65"/>
    <n v="369.15"/>
    <s v="No"/>
    <n v="0"/>
    <x v="0"/>
  </r>
  <r>
    <s v="1485-YDHMM"/>
    <x v="1"/>
    <x v="0"/>
    <s v="Yes"/>
    <s v="Yes"/>
    <n v="52"/>
    <s v="Yes"/>
    <s v="Yes"/>
    <x v="1"/>
    <s v="No"/>
    <s v="Yes"/>
    <s v="No"/>
    <s v="Yes"/>
    <s v="No"/>
    <s v="Yes"/>
    <x v="0"/>
    <s v="Yes"/>
    <x v="2"/>
    <n v="93.25"/>
    <n v="4631.7"/>
    <s v="No"/>
    <n v="0"/>
    <x v="3"/>
  </r>
  <r>
    <s v="4054-CUMIA"/>
    <x v="0"/>
    <x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401.95"/>
    <s v="No"/>
    <n v="0"/>
    <x v="2"/>
  </r>
  <r>
    <s v="0603-TPMIB"/>
    <x v="0"/>
    <x v="0"/>
    <s v="Yes"/>
    <s v="Yes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5"/>
    <n v="1534.05"/>
    <s v="No"/>
    <n v="0"/>
    <x v="3"/>
  </r>
  <r>
    <s v="2525-GVKQU"/>
    <x v="0"/>
    <x v="0"/>
    <s v="No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1093"/>
    <s v="No"/>
    <n v="0"/>
    <x v="3"/>
  </r>
  <r>
    <s v="8161-QYMTT"/>
    <x v="1"/>
    <x v="0"/>
    <s v="No"/>
    <s v="No"/>
    <n v="7"/>
    <s v="Yes"/>
    <s v="Yes"/>
    <x v="1"/>
    <s v="No"/>
    <s v="No"/>
    <s v="No"/>
    <s v="No"/>
    <s v="Yes"/>
    <s v="Yes"/>
    <x v="0"/>
    <s v="Yes"/>
    <x v="0"/>
    <n v="94.1"/>
    <n v="701.3"/>
    <s v="No"/>
    <n v="0"/>
    <x v="0"/>
  </r>
  <r>
    <s v="9581-GVBXT"/>
    <x v="1"/>
    <x v="0"/>
    <s v="Yes"/>
    <s v="Yes"/>
    <n v="59"/>
    <s v="No"/>
    <s v="No phone service"/>
    <x v="0"/>
    <s v="Yes"/>
    <s v="No"/>
    <s v="Yes"/>
    <s v="No"/>
    <s v="No"/>
    <s v="No"/>
    <x v="1"/>
    <s v="No"/>
    <x v="1"/>
    <n v="34.799999999999997"/>
    <n v="1980.3"/>
    <s v="No"/>
    <n v="0"/>
    <x v="3"/>
  </r>
  <r>
    <s v="5862-BRIXZ"/>
    <x v="1"/>
    <x v="0"/>
    <s v="No"/>
    <s v="No"/>
    <n v="46"/>
    <s v="No"/>
    <s v="No phone service"/>
    <x v="0"/>
    <s v="Yes"/>
    <s v="No"/>
    <s v="Yes"/>
    <s v="Yes"/>
    <s v="Yes"/>
    <s v="Yes"/>
    <x v="2"/>
    <s v="Yes"/>
    <x v="2"/>
    <n v="60.75"/>
    <n v="2893.4"/>
    <s v="No"/>
    <n v="0"/>
    <x v="1"/>
  </r>
  <r>
    <s v="5404-GGUKR"/>
    <x v="1"/>
    <x v="0"/>
    <s v="No"/>
    <s v="No"/>
    <n v="5"/>
    <s v="Yes"/>
    <s v="No"/>
    <x v="0"/>
    <s v="No"/>
    <s v="Yes"/>
    <s v="No"/>
    <s v="No"/>
    <s v="No"/>
    <s v="No"/>
    <x v="0"/>
    <s v="Yes"/>
    <x v="0"/>
    <n v="51.35"/>
    <n v="262.3"/>
    <s v="No"/>
    <n v="0"/>
    <x v="0"/>
  </r>
  <r>
    <s v="3308-JSGML"/>
    <x v="1"/>
    <x v="1"/>
    <s v="Yes"/>
    <s v="No"/>
    <n v="59"/>
    <s v="No"/>
    <s v="No phone service"/>
    <x v="0"/>
    <s v="Yes"/>
    <s v="No"/>
    <s v="Yes"/>
    <s v="Yes"/>
    <s v="Yes"/>
    <s v="Yes"/>
    <x v="2"/>
    <s v="Yes"/>
    <x v="3"/>
    <n v="64.05"/>
    <n v="3886.85"/>
    <s v="No"/>
    <n v="0"/>
    <x v="3"/>
  </r>
  <r>
    <s v="2126-GSEGL"/>
    <x v="0"/>
    <x v="0"/>
    <s v="Yes"/>
    <s v="No"/>
    <n v="70"/>
    <s v="Yes"/>
    <s v="Yes"/>
    <x v="0"/>
    <s v="No"/>
    <s v="Yes"/>
    <s v="Yes"/>
    <s v="Yes"/>
    <s v="Yes"/>
    <s v="Yes"/>
    <x v="2"/>
    <s v="Yes"/>
    <x v="2"/>
    <n v="84.8"/>
    <n v="5917.55"/>
    <s v="No"/>
    <n v="0"/>
    <x v="3"/>
  </r>
  <r>
    <s v="3677-TNKIO"/>
    <x v="0"/>
    <x v="0"/>
    <s v="No"/>
    <s v="No"/>
    <n v="14"/>
    <s v="Yes"/>
    <s v="No"/>
    <x v="1"/>
    <s v="No"/>
    <s v="No"/>
    <s v="No"/>
    <s v="No"/>
    <s v="No"/>
    <s v="No"/>
    <x v="0"/>
    <s v="Yes"/>
    <x v="3"/>
    <n v="71"/>
    <n v="914"/>
    <s v="Yes"/>
    <n v="1"/>
    <x v="2"/>
  </r>
  <r>
    <s v="0440-QEXBZ"/>
    <x v="0"/>
    <x v="0"/>
    <s v="No"/>
    <s v="No"/>
    <n v="44"/>
    <s v="Yes"/>
    <s v="Yes"/>
    <x v="0"/>
    <s v="No"/>
    <s v="No"/>
    <s v="No"/>
    <s v="No"/>
    <s v="No"/>
    <s v="No"/>
    <x v="0"/>
    <s v="Yes"/>
    <x v="1"/>
    <n v="50.15"/>
    <n v="2139.1"/>
    <s v="No"/>
    <n v="0"/>
    <x v="1"/>
  </r>
  <r>
    <s v="2434-EEVDB"/>
    <x v="0"/>
    <x v="0"/>
    <s v="Yes"/>
    <s v="No"/>
    <n v="64"/>
    <s v="Yes"/>
    <s v="Yes"/>
    <x v="1"/>
    <s v="Yes"/>
    <s v="No"/>
    <s v="Yes"/>
    <s v="No"/>
    <s v="Yes"/>
    <s v="No"/>
    <x v="2"/>
    <s v="Yes"/>
    <x v="3"/>
    <n v="94.6"/>
    <n v="5948.7"/>
    <s v="No"/>
    <n v="0"/>
    <x v="3"/>
  </r>
  <r>
    <s v="6762-QVYJO"/>
    <x v="0"/>
    <x v="0"/>
    <s v="Yes"/>
    <s v="Yes"/>
    <n v="58"/>
    <s v="No"/>
    <s v="No phone service"/>
    <x v="0"/>
    <s v="Yes"/>
    <s v="No"/>
    <s v="Yes"/>
    <s v="Yes"/>
    <s v="Yes"/>
    <s v="Yes"/>
    <x v="2"/>
    <s v="No"/>
    <x v="1"/>
    <n v="59.75"/>
    <n v="3624.35"/>
    <s v="No"/>
    <n v="0"/>
    <x v="3"/>
  </r>
  <r>
    <s v="6199-IWKGC"/>
    <x v="0"/>
    <x v="1"/>
    <s v="Yes"/>
    <s v="No"/>
    <n v="46"/>
    <s v="Yes"/>
    <s v="Yes"/>
    <x v="1"/>
    <s v="No"/>
    <s v="No"/>
    <s v="No"/>
    <s v="Yes"/>
    <s v="Yes"/>
    <s v="Yes"/>
    <x v="1"/>
    <s v="No"/>
    <x v="0"/>
    <n v="100.25"/>
    <n v="4753.8500000000004"/>
    <s v="No"/>
    <n v="0"/>
    <x v="1"/>
  </r>
  <r>
    <s v="2675-DHUTR"/>
    <x v="1"/>
    <x v="1"/>
    <s v="Yes"/>
    <s v="No"/>
    <n v="58"/>
    <s v="Yes"/>
    <s v="Yes"/>
    <x v="1"/>
    <s v="No"/>
    <s v="Yes"/>
    <s v="No"/>
    <s v="No"/>
    <s v="Yes"/>
    <s v="Yes"/>
    <x v="0"/>
    <s v="Yes"/>
    <x v="0"/>
    <n v="98.9"/>
    <n v="5780.7"/>
    <s v="No"/>
    <n v="0"/>
    <x v="3"/>
  </r>
  <r>
    <s v="8152-VETUR"/>
    <x v="0"/>
    <x v="0"/>
    <s v="Yes"/>
    <s v="No"/>
    <n v="72"/>
    <s v="Yes"/>
    <s v="Yes"/>
    <x v="1"/>
    <s v="No"/>
    <s v="Yes"/>
    <s v="No"/>
    <s v="No"/>
    <s v="Yes"/>
    <s v="Yes"/>
    <x v="2"/>
    <s v="Yes"/>
    <x v="3"/>
    <n v="97.7"/>
    <n v="6869.7"/>
    <s v="No"/>
    <n v="0"/>
    <x v="3"/>
  </r>
  <r>
    <s v="9667-EQRXU"/>
    <x v="0"/>
    <x v="1"/>
    <s v="No"/>
    <s v="No"/>
    <n v="30"/>
    <s v="No"/>
    <s v="No phone service"/>
    <x v="0"/>
    <s v="No"/>
    <s v="No"/>
    <s v="Yes"/>
    <s v="No"/>
    <s v="Yes"/>
    <s v="No"/>
    <x v="0"/>
    <s v="Yes"/>
    <x v="0"/>
    <n v="40.299999999999997"/>
    <n v="1172.95"/>
    <s v="Yes"/>
    <n v="1"/>
    <x v="1"/>
  </r>
  <r>
    <s v="7446-YPODE"/>
    <x v="1"/>
    <x v="1"/>
    <s v="No"/>
    <s v="No"/>
    <n v="11"/>
    <s v="Yes"/>
    <s v="Yes"/>
    <x v="0"/>
    <s v="Yes"/>
    <s v="Yes"/>
    <s v="No"/>
    <s v="No"/>
    <s v="No"/>
    <s v="No"/>
    <x v="0"/>
    <s v="No"/>
    <x v="2"/>
    <n v="60.25"/>
    <n v="662.95"/>
    <s v="No"/>
    <n v="0"/>
    <x v="0"/>
  </r>
  <r>
    <s v="9522-BNTHX"/>
    <x v="0"/>
    <x v="1"/>
    <s v="No"/>
    <s v="No"/>
    <n v="34"/>
    <s v="No"/>
    <s v="No phone service"/>
    <x v="0"/>
    <s v="No"/>
    <s v="Yes"/>
    <s v="Yes"/>
    <s v="No"/>
    <s v="Yes"/>
    <s v="Yes"/>
    <x v="0"/>
    <s v="Yes"/>
    <x v="0"/>
    <n v="56.25"/>
    <n v="1765.95"/>
    <s v="No"/>
    <n v="0"/>
    <x v="1"/>
  </r>
  <r>
    <s v="4676-WLUHT"/>
    <x v="1"/>
    <x v="0"/>
    <s v="No"/>
    <s v="No"/>
    <n v="54"/>
    <s v="No"/>
    <s v="No phone service"/>
    <x v="0"/>
    <s v="Yes"/>
    <s v="Yes"/>
    <s v="No"/>
    <s v="No"/>
    <s v="No"/>
    <s v="Yes"/>
    <x v="2"/>
    <s v="No"/>
    <x v="2"/>
    <n v="46.2"/>
    <n v="2431.9499999999998"/>
    <s v="No"/>
    <n v="0"/>
    <x v="3"/>
  </r>
  <r>
    <s v="3329-WDIOK"/>
    <x v="0"/>
    <x v="0"/>
    <s v="No"/>
    <s v="No"/>
    <n v="3"/>
    <s v="No"/>
    <s v="No phone service"/>
    <x v="0"/>
    <s v="No"/>
    <s v="Yes"/>
    <s v="No"/>
    <s v="No"/>
    <s v="Yes"/>
    <s v="Yes"/>
    <x v="0"/>
    <s v="Yes"/>
    <x v="0"/>
    <n v="50.6"/>
    <n v="155.35"/>
    <s v="Yes"/>
    <n v="1"/>
    <x v="0"/>
  </r>
  <r>
    <s v="7980-MHFLQ"/>
    <x v="0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9"/>
    <n v="1859.2"/>
    <s v="No"/>
    <n v="0"/>
    <x v="3"/>
  </r>
  <r>
    <s v="2873-ZLIWT"/>
    <x v="0"/>
    <x v="0"/>
    <s v="Yes"/>
    <s v="Yes"/>
    <n v="40"/>
    <s v="Yes"/>
    <s v="Yes"/>
    <x v="1"/>
    <s v="No"/>
    <s v="No"/>
    <s v="Yes"/>
    <s v="Yes"/>
    <s v="No"/>
    <s v="No"/>
    <x v="0"/>
    <s v="Yes"/>
    <x v="0"/>
    <n v="84.85"/>
    <n v="3303.05"/>
    <s v="Yes"/>
    <n v="1"/>
    <x v="1"/>
  </r>
  <r>
    <s v="3415-TAILE"/>
    <x v="0"/>
    <x v="0"/>
    <s v="Yes"/>
    <s v="Yes"/>
    <n v="2"/>
    <s v="Yes"/>
    <s v="No"/>
    <x v="0"/>
    <s v="No"/>
    <s v="No"/>
    <s v="No"/>
    <s v="No"/>
    <s v="Yes"/>
    <s v="Yes"/>
    <x v="0"/>
    <s v="No"/>
    <x v="1"/>
    <n v="65.7"/>
    <n v="134.35"/>
    <s v="Yes"/>
    <n v="1"/>
    <x v="0"/>
  </r>
  <r>
    <s v="0757-WCUUZ"/>
    <x v="1"/>
    <x v="0"/>
    <s v="Yes"/>
    <s v="Yes"/>
    <n v="54"/>
    <s v="Yes"/>
    <s v="Yes"/>
    <x v="0"/>
    <s v="No"/>
    <s v="No"/>
    <s v="Yes"/>
    <s v="No"/>
    <s v="No"/>
    <s v="Yes"/>
    <x v="2"/>
    <s v="No"/>
    <x v="3"/>
    <n v="63.35"/>
    <n v="3409.1"/>
    <s v="No"/>
    <n v="0"/>
    <x v="3"/>
  </r>
  <r>
    <s v="1629-DQQVB"/>
    <x v="0"/>
    <x v="0"/>
    <s v="No"/>
    <s v="No"/>
    <n v="14"/>
    <s v="Yes"/>
    <s v="No"/>
    <x v="0"/>
    <s v="Yes"/>
    <s v="No"/>
    <s v="No"/>
    <s v="No"/>
    <s v="No"/>
    <s v="No"/>
    <x v="0"/>
    <s v="No"/>
    <x v="2"/>
    <n v="50.1"/>
    <n v="709.5"/>
    <s v="No"/>
    <n v="0"/>
    <x v="2"/>
  </r>
  <r>
    <s v="1915-IOFGU"/>
    <x v="0"/>
    <x v="0"/>
    <s v="No"/>
    <s v="No"/>
    <n v="1"/>
    <s v="Yes"/>
    <s v="No"/>
    <x v="1"/>
    <s v="No"/>
    <s v="No"/>
    <s v="No"/>
    <s v="No"/>
    <s v="No"/>
    <s v="No"/>
    <x v="0"/>
    <s v="No"/>
    <x v="0"/>
    <n v="70.5"/>
    <n v="70.5"/>
    <s v="Yes"/>
    <n v="1"/>
    <x v="0"/>
  </r>
  <r>
    <s v="3045-XETSH"/>
    <x v="0"/>
    <x v="0"/>
    <s v="No"/>
    <s v="No"/>
    <n v="10"/>
    <s v="Yes"/>
    <s v="Yes"/>
    <x v="1"/>
    <s v="No"/>
    <s v="Yes"/>
    <s v="Yes"/>
    <s v="No"/>
    <s v="No"/>
    <s v="Yes"/>
    <x v="0"/>
    <s v="Yes"/>
    <x v="0"/>
    <n v="94.85"/>
    <n v="953.45"/>
    <s v="Yes"/>
    <n v="1"/>
    <x v="0"/>
  </r>
  <r>
    <s v="0374-AACSZ"/>
    <x v="0"/>
    <x v="0"/>
    <s v="No"/>
    <s v="No"/>
    <n v="1"/>
    <s v="Yes"/>
    <s v="No"/>
    <x v="0"/>
    <s v="Yes"/>
    <s v="No"/>
    <s v="No"/>
    <s v="No"/>
    <s v="No"/>
    <s v="No"/>
    <x v="0"/>
    <s v="No"/>
    <x v="0"/>
    <n v="50.15"/>
    <n v="50.15"/>
    <s v="No"/>
    <n v="0"/>
    <x v="0"/>
  </r>
  <r>
    <s v="7239-HZZCX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s v="Yes"/>
    <n v="1"/>
    <x v="0"/>
  </r>
  <r>
    <s v="4872-VXRIL"/>
    <x v="1"/>
    <x v="0"/>
    <s v="No"/>
    <s v="No"/>
    <n v="56"/>
    <s v="Yes"/>
    <s v="Yes"/>
    <x v="0"/>
    <s v="Yes"/>
    <s v="Yes"/>
    <s v="No"/>
    <s v="Yes"/>
    <s v="No"/>
    <s v="No"/>
    <x v="1"/>
    <s v="Yes"/>
    <x v="2"/>
    <n v="64.650000000000006"/>
    <n v="3665.55"/>
    <s v="No"/>
    <n v="0"/>
    <x v="3"/>
  </r>
  <r>
    <s v="9140-CZQZZ"/>
    <x v="0"/>
    <x v="0"/>
    <s v="Yes"/>
    <s v="No"/>
    <n v="68"/>
    <s v="Yes"/>
    <s v="No"/>
    <x v="0"/>
    <s v="Yes"/>
    <s v="Yes"/>
    <s v="No"/>
    <s v="Yes"/>
    <s v="Yes"/>
    <s v="Yes"/>
    <x v="2"/>
    <s v="Yes"/>
    <x v="2"/>
    <n v="79.599999999999994"/>
    <n v="5515.8"/>
    <s v="No"/>
    <n v="0"/>
    <x v="3"/>
  </r>
  <r>
    <s v="3423-HHXAO"/>
    <x v="0"/>
    <x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"/>
    <n v="272"/>
    <s v="No"/>
    <n v="0"/>
    <x v="2"/>
  </r>
  <r>
    <s v="9938-TKDGL"/>
    <x v="1"/>
    <x v="0"/>
    <s v="Yes"/>
    <s v="Yes"/>
    <n v="68"/>
    <s v="Yes"/>
    <s v="No"/>
    <x v="1"/>
    <s v="Yes"/>
    <s v="No"/>
    <s v="No"/>
    <s v="Yes"/>
    <s v="Yes"/>
    <s v="Yes"/>
    <x v="2"/>
    <s v="Yes"/>
    <x v="0"/>
    <n v="99.55"/>
    <n v="6668"/>
    <s v="No"/>
    <n v="0"/>
    <x v="3"/>
  </r>
  <r>
    <s v="0531-ZZJWQ"/>
    <x v="1"/>
    <x v="1"/>
    <s v="Yes"/>
    <s v="No"/>
    <n v="55"/>
    <s v="Yes"/>
    <s v="Yes"/>
    <x v="1"/>
    <s v="No"/>
    <s v="No"/>
    <s v="No"/>
    <s v="No"/>
    <s v="No"/>
    <s v="No"/>
    <x v="0"/>
    <s v="Yes"/>
    <x v="0"/>
    <n v="74"/>
    <n v="4052.4"/>
    <s v="No"/>
    <n v="0"/>
    <x v="3"/>
  </r>
  <r>
    <s v="6537-QLGEX"/>
    <x v="0"/>
    <x v="0"/>
    <s v="No"/>
    <s v="No"/>
    <n v="16"/>
    <s v="No"/>
    <s v="No phone service"/>
    <x v="0"/>
    <s v="Yes"/>
    <s v="No"/>
    <s v="No"/>
    <s v="No"/>
    <s v="Yes"/>
    <s v="No"/>
    <x v="0"/>
    <s v="Yes"/>
    <x v="0"/>
    <n v="38.9"/>
    <n v="664.4"/>
    <s v="No"/>
    <n v="0"/>
    <x v="2"/>
  </r>
  <r>
    <s v="2688-BHGOG"/>
    <x v="1"/>
    <x v="1"/>
    <s v="No"/>
    <s v="No"/>
    <n v="9"/>
    <s v="Yes"/>
    <s v="No"/>
    <x v="1"/>
    <s v="No"/>
    <s v="No"/>
    <s v="No"/>
    <s v="No"/>
    <s v="No"/>
    <s v="Yes"/>
    <x v="0"/>
    <s v="Yes"/>
    <x v="0"/>
    <n v="79.55"/>
    <n v="718.55"/>
    <s v="No"/>
    <n v="0"/>
    <x v="0"/>
  </r>
  <r>
    <s v="7683-CBDKJ"/>
    <x v="1"/>
    <x v="0"/>
    <s v="Yes"/>
    <s v="Yes"/>
    <n v="14"/>
    <s v="Yes"/>
    <s v="No"/>
    <x v="0"/>
    <s v="Yes"/>
    <s v="Yes"/>
    <s v="No"/>
    <s v="No"/>
    <s v="Yes"/>
    <s v="No"/>
    <x v="0"/>
    <s v="Yes"/>
    <x v="0"/>
    <n v="65.45"/>
    <n v="937.6"/>
    <s v="Yes"/>
    <n v="1"/>
    <x v="2"/>
  </r>
  <r>
    <s v="0946-CLJTI"/>
    <x v="1"/>
    <x v="1"/>
    <s v="Yes"/>
    <s v="No"/>
    <n v="58"/>
    <s v="Yes"/>
    <s v="Yes"/>
    <x v="1"/>
    <s v="No"/>
    <s v="No"/>
    <s v="Yes"/>
    <s v="No"/>
    <s v="Yes"/>
    <s v="Yes"/>
    <x v="0"/>
    <s v="Yes"/>
    <x v="0"/>
    <n v="98.7"/>
    <n v="5812.6"/>
    <s v="Yes"/>
    <n v="1"/>
    <x v="3"/>
  </r>
  <r>
    <s v="3160-TYXLT"/>
    <x v="1"/>
    <x v="0"/>
    <s v="No"/>
    <s v="No"/>
    <n v="53"/>
    <s v="No"/>
    <s v="No phone service"/>
    <x v="0"/>
    <s v="Yes"/>
    <s v="Yes"/>
    <s v="No"/>
    <s v="No"/>
    <s v="No"/>
    <s v="Yes"/>
    <x v="0"/>
    <s v="Yes"/>
    <x v="2"/>
    <n v="46.3"/>
    <n v="2546.85"/>
    <s v="No"/>
    <n v="0"/>
    <x v="3"/>
  </r>
  <r>
    <s v="1325-USMEC"/>
    <x v="1"/>
    <x v="0"/>
    <s v="Yes"/>
    <s v="No"/>
    <n v="70"/>
    <s v="Yes"/>
    <s v="Yes"/>
    <x v="1"/>
    <s v="Yes"/>
    <s v="Yes"/>
    <s v="Yes"/>
    <s v="No"/>
    <s v="Yes"/>
    <s v="No"/>
    <x v="2"/>
    <s v="Yes"/>
    <x v="3"/>
    <n v="99.35"/>
    <n v="6944.5"/>
    <s v="No"/>
    <n v="0"/>
    <x v="3"/>
  </r>
  <r>
    <s v="0916-QOFDP"/>
    <x v="0"/>
    <x v="1"/>
    <s v="Yes"/>
    <s v="Yes"/>
    <n v="14"/>
    <s v="Yes"/>
    <s v="Yes"/>
    <x v="1"/>
    <s v="No"/>
    <s v="No"/>
    <s v="No"/>
    <s v="No"/>
    <s v="Yes"/>
    <s v="Yes"/>
    <x v="0"/>
    <s v="Yes"/>
    <x v="0"/>
    <n v="95.8"/>
    <n v="1346.3"/>
    <s v="No"/>
    <n v="0"/>
    <x v="2"/>
  </r>
  <r>
    <s v="0628-CNQRM"/>
    <x v="1"/>
    <x v="0"/>
    <s v="Yes"/>
    <s v="Yes"/>
    <n v="22"/>
    <s v="Yes"/>
    <s v="No"/>
    <x v="0"/>
    <s v="Yes"/>
    <s v="No"/>
    <s v="Yes"/>
    <s v="Yes"/>
    <s v="Yes"/>
    <s v="No"/>
    <x v="1"/>
    <s v="Yes"/>
    <x v="2"/>
    <n v="67.5"/>
    <n v="1544.05"/>
    <s v="Yes"/>
    <n v="1"/>
    <x v="2"/>
  </r>
  <r>
    <s v="5606-AMZBO"/>
    <x v="0"/>
    <x v="0"/>
    <s v="Yes"/>
    <s v="No"/>
    <n v="10"/>
    <s v="Yes"/>
    <s v="Yes"/>
    <x v="1"/>
    <s v="Yes"/>
    <s v="No"/>
    <s v="No"/>
    <s v="No"/>
    <s v="No"/>
    <s v="No"/>
    <x v="0"/>
    <s v="Yes"/>
    <x v="3"/>
    <n v="78.150000000000006"/>
    <n v="765.15"/>
    <s v="No"/>
    <n v="0"/>
    <x v="0"/>
  </r>
  <r>
    <s v="6199-IPCAO"/>
    <x v="0"/>
    <x v="0"/>
    <s v="Yes"/>
    <s v="Yes"/>
    <n v="2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6.1"/>
    <n v="692.55"/>
    <s v="No"/>
    <n v="0"/>
    <x v="1"/>
  </r>
  <r>
    <s v="7665-TOALD"/>
    <x v="0"/>
    <x v="0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s v="Yes"/>
    <n v="1"/>
    <x v="0"/>
  </r>
  <r>
    <s v="0112-QWPNC"/>
    <x v="1"/>
    <x v="0"/>
    <s v="Yes"/>
    <s v="No"/>
    <n v="49"/>
    <s v="Yes"/>
    <s v="Yes"/>
    <x v="0"/>
    <s v="Yes"/>
    <s v="No"/>
    <s v="Yes"/>
    <s v="Yes"/>
    <s v="Yes"/>
    <s v="Yes"/>
    <x v="1"/>
    <s v="No"/>
    <x v="0"/>
    <n v="84.35"/>
    <n v="4059.35"/>
    <s v="Yes"/>
    <n v="1"/>
    <x v="3"/>
  </r>
  <r>
    <s v="0324-BRPCJ"/>
    <x v="0"/>
    <x v="1"/>
    <s v="Yes"/>
    <s v="No"/>
    <n v="68"/>
    <s v="Yes"/>
    <s v="Yes"/>
    <x v="1"/>
    <s v="No"/>
    <s v="Yes"/>
    <s v="No"/>
    <s v="No"/>
    <s v="Yes"/>
    <s v="Yes"/>
    <x v="0"/>
    <s v="Yes"/>
    <x v="0"/>
    <n v="100.2"/>
    <n v="6851.65"/>
    <s v="Yes"/>
    <n v="1"/>
    <x v="3"/>
  </r>
  <r>
    <s v="2777-PHDEI"/>
    <x v="0"/>
    <x v="0"/>
    <s v="No"/>
    <s v="No"/>
    <n v="1"/>
    <s v="Yes"/>
    <s v="No"/>
    <x v="1"/>
    <s v="No"/>
    <s v="No"/>
    <s v="No"/>
    <s v="No"/>
    <s v="Yes"/>
    <s v="No"/>
    <x v="0"/>
    <s v="No"/>
    <x v="0"/>
    <n v="78.05"/>
    <n v="78.05"/>
    <s v="Yes"/>
    <n v="1"/>
    <x v="0"/>
  </r>
  <r>
    <s v="5640-CAXOA"/>
    <x v="0"/>
    <x v="0"/>
    <s v="No"/>
    <s v="No"/>
    <n v="30"/>
    <s v="No"/>
    <s v="No phone service"/>
    <x v="0"/>
    <s v="No"/>
    <s v="No"/>
    <s v="No"/>
    <s v="Yes"/>
    <s v="No"/>
    <s v="Yes"/>
    <x v="1"/>
    <s v="Yes"/>
    <x v="3"/>
    <n v="40.35"/>
    <n v="1187.05"/>
    <s v="No"/>
    <n v="0"/>
    <x v="1"/>
  </r>
  <r>
    <s v="2235-EZAIK"/>
    <x v="0"/>
    <x v="0"/>
    <s v="Yes"/>
    <s v="No"/>
    <n v="72"/>
    <s v="Yes"/>
    <s v="Yes"/>
    <x v="0"/>
    <s v="Yes"/>
    <s v="Yes"/>
    <s v="Yes"/>
    <s v="Yes"/>
    <s v="Yes"/>
    <s v="No"/>
    <x v="2"/>
    <s v="No"/>
    <x v="3"/>
    <n v="79.2"/>
    <n v="5401.9"/>
    <s v="No"/>
    <n v="0"/>
    <x v="3"/>
  </r>
  <r>
    <s v="3847-BAERP"/>
    <x v="0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9"/>
    <n v="247"/>
    <s v="No"/>
    <n v="0"/>
    <x v="0"/>
  </r>
  <r>
    <s v="1196-AMORA"/>
    <x v="1"/>
    <x v="0"/>
    <s v="No"/>
    <s v="No"/>
    <n v="7"/>
    <s v="Yes"/>
    <s v="Yes"/>
    <x v="1"/>
    <s v="No"/>
    <s v="No"/>
    <s v="No"/>
    <s v="No"/>
    <s v="No"/>
    <s v="No"/>
    <x v="0"/>
    <s v="No"/>
    <x v="0"/>
    <n v="73.599999999999994"/>
    <n v="520"/>
    <s v="Yes"/>
    <n v="1"/>
    <x v="0"/>
  </r>
  <r>
    <s v="4282-YMKNA"/>
    <x v="0"/>
    <x v="0"/>
    <s v="No"/>
    <s v="No"/>
    <n v="9"/>
    <s v="Yes"/>
    <s v="Yes"/>
    <x v="1"/>
    <s v="No"/>
    <s v="No"/>
    <s v="No"/>
    <s v="No"/>
    <s v="No"/>
    <s v="No"/>
    <x v="0"/>
    <s v="Yes"/>
    <x v="0"/>
    <n v="74.75"/>
    <n v="706.6"/>
    <s v="Yes"/>
    <n v="1"/>
    <x v="0"/>
  </r>
  <r>
    <s v="1453-RZFON"/>
    <x v="0"/>
    <x v="0"/>
    <s v="No"/>
    <s v="Yes"/>
    <n v="1"/>
    <s v="Yes"/>
    <s v="No"/>
    <x v="0"/>
    <s v="Yes"/>
    <s v="No"/>
    <s v="No"/>
    <s v="No"/>
    <s v="No"/>
    <s v="No"/>
    <x v="0"/>
    <s v="No"/>
    <x v="1"/>
    <n v="49.9"/>
    <n v="49.9"/>
    <s v="No"/>
    <n v="0"/>
    <x v="0"/>
  </r>
  <r>
    <s v="8263-OKETD"/>
    <x v="0"/>
    <x v="0"/>
    <s v="No"/>
    <s v="No"/>
    <n v="20"/>
    <s v="Yes"/>
    <s v="Yes"/>
    <x v="0"/>
    <s v="No"/>
    <s v="Yes"/>
    <s v="No"/>
    <s v="Yes"/>
    <s v="No"/>
    <s v="Yes"/>
    <x v="0"/>
    <s v="Yes"/>
    <x v="3"/>
    <n v="68.900000000000006"/>
    <n v="1370.35"/>
    <s v="No"/>
    <n v="0"/>
    <x v="2"/>
  </r>
  <r>
    <s v="0670-KDOMA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s v="No"/>
    <n v="0"/>
    <x v="0"/>
  </r>
  <r>
    <s v="2476-YGEFM"/>
    <x v="0"/>
    <x v="0"/>
    <s v="No"/>
    <s v="No"/>
    <n v="29"/>
    <s v="Yes"/>
    <s v="Yes"/>
    <x v="1"/>
    <s v="No"/>
    <s v="No"/>
    <s v="No"/>
    <s v="No"/>
    <s v="No"/>
    <s v="No"/>
    <x v="0"/>
    <s v="Yes"/>
    <x v="3"/>
    <n v="76"/>
    <n v="2215.25"/>
    <s v="No"/>
    <n v="0"/>
    <x v="1"/>
  </r>
  <r>
    <s v="8687-BAFGU"/>
    <x v="1"/>
    <x v="0"/>
    <s v="No"/>
    <s v="No"/>
    <n v="1"/>
    <s v="Yes"/>
    <s v="No"/>
    <x v="1"/>
    <s v="No"/>
    <s v="No"/>
    <s v="No"/>
    <s v="Yes"/>
    <s v="No"/>
    <s v="No"/>
    <x v="0"/>
    <s v="No"/>
    <x v="0"/>
    <n v="74"/>
    <n v="74"/>
    <s v="No"/>
    <n v="0"/>
    <x v="0"/>
  </r>
  <r>
    <s v="0641-EVBOJ"/>
    <x v="1"/>
    <x v="0"/>
    <s v="No"/>
    <s v="No"/>
    <n v="3"/>
    <s v="Yes"/>
    <s v="No"/>
    <x v="1"/>
    <s v="Yes"/>
    <s v="No"/>
    <s v="No"/>
    <s v="Yes"/>
    <s v="No"/>
    <s v="No"/>
    <x v="0"/>
    <s v="Yes"/>
    <x v="1"/>
    <n v="82.3"/>
    <n v="214.4"/>
    <s v="No"/>
    <n v="0"/>
    <x v="0"/>
  </r>
  <r>
    <s v="0829-XXPLX"/>
    <x v="0"/>
    <x v="0"/>
    <s v="No"/>
    <s v="No"/>
    <n v="20"/>
    <s v="Yes"/>
    <s v="No"/>
    <x v="1"/>
    <s v="Yes"/>
    <s v="No"/>
    <s v="Yes"/>
    <s v="No"/>
    <s v="Yes"/>
    <s v="No"/>
    <x v="0"/>
    <s v="Yes"/>
    <x v="2"/>
    <n v="89.4"/>
    <n v="1871.15"/>
    <s v="No"/>
    <n v="0"/>
    <x v="2"/>
  </r>
  <r>
    <s v="9974-JFBHQ"/>
    <x v="1"/>
    <x v="0"/>
    <s v="No"/>
    <s v="Yes"/>
    <n v="64"/>
    <s v="Yes"/>
    <s v="No"/>
    <x v="1"/>
    <s v="No"/>
    <s v="Yes"/>
    <s v="No"/>
    <s v="Yes"/>
    <s v="Yes"/>
    <s v="Yes"/>
    <x v="0"/>
    <s v="Yes"/>
    <x v="3"/>
    <n v="99.15"/>
    <n v="6171.2"/>
    <s v="No"/>
    <n v="0"/>
    <x v="3"/>
  </r>
  <r>
    <s v="5356-RHIPP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s v="Yes"/>
    <n v="1"/>
    <x v="0"/>
  </r>
  <r>
    <s v="6624-JDRDS"/>
    <x v="0"/>
    <x v="0"/>
    <s v="No"/>
    <s v="No"/>
    <n v="6"/>
    <s v="No"/>
    <s v="No phone service"/>
    <x v="0"/>
    <s v="Yes"/>
    <s v="No"/>
    <s v="No"/>
    <s v="No"/>
    <s v="No"/>
    <s v="No"/>
    <x v="0"/>
    <s v="No"/>
    <x v="2"/>
    <n v="29.45"/>
    <n v="161.44999999999999"/>
    <s v="No"/>
    <n v="0"/>
    <x v="0"/>
  </r>
  <r>
    <s v="0608-JDVEC"/>
    <x v="1"/>
    <x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8"/>
    <n v="1013.2"/>
    <s v="No"/>
    <n v="0"/>
    <x v="3"/>
  </r>
  <r>
    <s v="9780-FKVVF"/>
    <x v="1"/>
    <x v="0"/>
    <s v="No"/>
    <s v="No"/>
    <n v="6"/>
    <s v="Yes"/>
    <s v="No"/>
    <x v="0"/>
    <s v="Yes"/>
    <s v="No"/>
    <s v="No"/>
    <s v="No"/>
    <s v="No"/>
    <s v="Yes"/>
    <x v="0"/>
    <s v="Yes"/>
    <x v="2"/>
    <n v="59.15"/>
    <n v="336.7"/>
    <s v="No"/>
    <n v="0"/>
    <x v="0"/>
  </r>
  <r>
    <s v="1919-RTPQD"/>
    <x v="1"/>
    <x v="0"/>
    <s v="Yes"/>
    <s v="Yes"/>
    <n v="7"/>
    <s v="Yes"/>
    <s v="No"/>
    <x v="0"/>
    <s v="No"/>
    <s v="No"/>
    <s v="No"/>
    <s v="No"/>
    <s v="No"/>
    <s v="No"/>
    <x v="0"/>
    <s v="No"/>
    <x v="0"/>
    <n v="44.75"/>
    <n v="333.65"/>
    <s v="No"/>
    <n v="0"/>
    <x v="0"/>
  </r>
  <r>
    <s v="5214-NLTIT"/>
    <x v="1"/>
    <x v="0"/>
    <s v="Yes"/>
    <s v="Yes"/>
    <n v="72"/>
    <s v="Yes"/>
    <s v="Yes"/>
    <x v="1"/>
    <s v="No"/>
    <s v="No"/>
    <s v="Yes"/>
    <s v="No"/>
    <s v="No"/>
    <s v="Yes"/>
    <x v="2"/>
    <s v="Yes"/>
    <x v="3"/>
    <n v="90.8"/>
    <n v="6511.8"/>
    <s v="No"/>
    <n v="0"/>
    <x v="3"/>
  </r>
  <r>
    <s v="3345-PBBFH"/>
    <x v="1"/>
    <x v="0"/>
    <s v="Yes"/>
    <s v="No"/>
    <n v="8"/>
    <s v="Yes"/>
    <s v="No"/>
    <x v="0"/>
    <s v="No"/>
    <s v="Yes"/>
    <s v="No"/>
    <s v="No"/>
    <s v="No"/>
    <s v="No"/>
    <x v="0"/>
    <s v="Yes"/>
    <x v="2"/>
    <n v="49.55"/>
    <n v="393.45"/>
    <s v="No"/>
    <n v="0"/>
    <x v="0"/>
  </r>
  <r>
    <s v="5055-BRMNE"/>
    <x v="0"/>
    <x v="0"/>
    <s v="Yes"/>
    <s v="Yes"/>
    <n v="67"/>
    <s v="Yes"/>
    <s v="Yes"/>
    <x v="1"/>
    <s v="Yes"/>
    <s v="No"/>
    <s v="No"/>
    <s v="Yes"/>
    <s v="Yes"/>
    <s v="Yes"/>
    <x v="2"/>
    <s v="No"/>
    <x v="3"/>
    <n v="106.7"/>
    <n v="7009.5"/>
    <s v="No"/>
    <n v="0"/>
    <x v="3"/>
  </r>
  <r>
    <s v="9189-JWSHV"/>
    <x v="0"/>
    <x v="1"/>
    <s v="Yes"/>
    <s v="No"/>
    <n v="24"/>
    <s v="Yes"/>
    <s v="Yes"/>
    <x v="1"/>
    <s v="No"/>
    <s v="No"/>
    <s v="No"/>
    <s v="No"/>
    <s v="Yes"/>
    <s v="Yes"/>
    <x v="0"/>
    <s v="Yes"/>
    <x v="0"/>
    <n v="93.55"/>
    <n v="2264.0500000000002"/>
    <s v="Yes"/>
    <n v="1"/>
    <x v="2"/>
  </r>
  <r>
    <s v="2190-PHBHR"/>
    <x v="0"/>
    <x v="0"/>
    <s v="Yes"/>
    <s v="No"/>
    <n v="72"/>
    <s v="Yes"/>
    <s v="Yes"/>
    <x v="1"/>
    <s v="Yes"/>
    <s v="Yes"/>
    <s v="No"/>
    <s v="No"/>
    <s v="No"/>
    <s v="Yes"/>
    <x v="2"/>
    <s v="Yes"/>
    <x v="3"/>
    <n v="94.45"/>
    <n v="6921.7"/>
    <s v="No"/>
    <n v="0"/>
    <x v="3"/>
  </r>
  <r>
    <s v="2650-GYRYL"/>
    <x v="1"/>
    <x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45"/>
    <n v="600.25"/>
    <s v="No"/>
    <n v="0"/>
    <x v="1"/>
  </r>
  <r>
    <s v="0746-JTRFU"/>
    <x v="1"/>
    <x v="0"/>
    <s v="No"/>
    <s v="No"/>
    <n v="2"/>
    <s v="No"/>
    <s v="No phone service"/>
    <x v="0"/>
    <s v="No"/>
    <s v="No"/>
    <s v="No"/>
    <s v="No"/>
    <s v="No"/>
    <s v="No"/>
    <x v="0"/>
    <s v="Yes"/>
    <x v="0"/>
    <n v="25.05"/>
    <n v="56.35"/>
    <s v="Yes"/>
    <n v="1"/>
    <x v="0"/>
  </r>
  <r>
    <s v="5208-FVQKB"/>
    <x v="1"/>
    <x v="0"/>
    <s v="Yes"/>
    <s v="No"/>
    <n v="70"/>
    <s v="Yes"/>
    <s v="No"/>
    <x v="0"/>
    <s v="Yes"/>
    <s v="Yes"/>
    <s v="No"/>
    <s v="Yes"/>
    <s v="No"/>
    <s v="Yes"/>
    <x v="2"/>
    <s v="No"/>
    <x v="1"/>
    <n v="67.95"/>
    <n v="4664.1499999999996"/>
    <s v="No"/>
    <n v="0"/>
    <x v="3"/>
  </r>
  <r>
    <s v="7184-LRUUR"/>
    <x v="0"/>
    <x v="0"/>
    <s v="No"/>
    <s v="No"/>
    <n v="22"/>
    <s v="Yes"/>
    <s v="No"/>
    <x v="0"/>
    <s v="No"/>
    <s v="Yes"/>
    <s v="Yes"/>
    <s v="No"/>
    <s v="Yes"/>
    <s v="No"/>
    <x v="1"/>
    <s v="No"/>
    <x v="2"/>
    <n v="65.25"/>
    <n v="1441.8"/>
    <s v="No"/>
    <n v="0"/>
    <x v="2"/>
  </r>
  <r>
    <s v="6627-CFOSN"/>
    <x v="0"/>
    <x v="0"/>
    <s v="No"/>
    <s v="No"/>
    <n v="59"/>
    <s v="Yes"/>
    <s v="Yes"/>
    <x v="1"/>
    <s v="Yes"/>
    <s v="Yes"/>
    <s v="Yes"/>
    <s v="No"/>
    <s v="No"/>
    <s v="Yes"/>
    <x v="0"/>
    <s v="Yes"/>
    <x v="2"/>
    <n v="99.45"/>
    <n v="5623.7"/>
    <s v="No"/>
    <n v="0"/>
    <x v="3"/>
  </r>
  <r>
    <s v="3982-JGSFD"/>
    <x v="1"/>
    <x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695.85"/>
    <s v="No"/>
    <n v="0"/>
    <x v="1"/>
  </r>
  <r>
    <s v="1574-DYCWE"/>
    <x v="0"/>
    <x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028.75"/>
    <s v="No"/>
    <n v="0"/>
    <x v="3"/>
  </r>
  <r>
    <s v="7247-XOZPB"/>
    <x v="1"/>
    <x v="0"/>
    <s v="Yes"/>
    <s v="No"/>
    <n v="53"/>
    <s v="Yes"/>
    <s v="Yes"/>
    <x v="0"/>
    <s v="Yes"/>
    <s v="No"/>
    <s v="Yes"/>
    <s v="Yes"/>
    <s v="Yes"/>
    <s v="No"/>
    <x v="1"/>
    <s v="No"/>
    <x v="2"/>
    <n v="77.400000000000006"/>
    <n v="4155.95"/>
    <s v="No"/>
    <n v="0"/>
    <x v="3"/>
  </r>
  <r>
    <s v="2466-FCCPT"/>
    <x v="0"/>
    <x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"/>
    <n v="395.6"/>
    <s v="No"/>
    <n v="0"/>
    <x v="2"/>
  </r>
  <r>
    <s v="6211-WWLTF"/>
    <x v="1"/>
    <x v="0"/>
    <s v="Yes"/>
    <s v="No"/>
    <n v="63"/>
    <s v="Yes"/>
    <s v="No"/>
    <x v="1"/>
    <s v="Yes"/>
    <s v="No"/>
    <s v="Yes"/>
    <s v="No"/>
    <s v="Yes"/>
    <s v="Yes"/>
    <x v="2"/>
    <s v="No"/>
    <x v="3"/>
    <n v="99.7"/>
    <n v="6330.4"/>
    <s v="No"/>
    <n v="0"/>
    <x v="3"/>
  </r>
  <r>
    <s v="4826-TZEVA"/>
    <x v="0"/>
    <x v="0"/>
    <s v="No"/>
    <s v="No"/>
    <n v="40"/>
    <s v="Yes"/>
    <s v="No"/>
    <x v="1"/>
    <s v="No"/>
    <s v="Yes"/>
    <s v="No"/>
    <s v="No"/>
    <s v="No"/>
    <s v="No"/>
    <x v="0"/>
    <s v="No"/>
    <x v="3"/>
    <n v="74.8"/>
    <n v="2971.7"/>
    <s v="No"/>
    <n v="0"/>
    <x v="1"/>
  </r>
  <r>
    <s v="6016-NXBNJ"/>
    <x v="1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149999999999999"/>
    <n v="638"/>
    <s v="No"/>
    <n v="0"/>
    <x v="1"/>
  </r>
  <r>
    <s v="9138-EFSMO"/>
    <x v="1"/>
    <x v="0"/>
    <s v="Yes"/>
    <s v="Yes"/>
    <n v="26"/>
    <s v="Yes"/>
    <s v="No"/>
    <x v="1"/>
    <s v="No"/>
    <s v="No"/>
    <s v="No"/>
    <s v="No"/>
    <s v="No"/>
    <s v="Yes"/>
    <x v="1"/>
    <s v="No"/>
    <x v="2"/>
    <n v="78.95"/>
    <n v="2034.25"/>
    <s v="No"/>
    <n v="0"/>
    <x v="1"/>
  </r>
  <r>
    <s v="0576-WNXXC"/>
    <x v="1"/>
    <x v="1"/>
    <s v="Yes"/>
    <s v="No"/>
    <n v="27"/>
    <s v="Yes"/>
    <s v="Yes"/>
    <x v="1"/>
    <s v="No"/>
    <s v="Yes"/>
    <s v="Yes"/>
    <s v="No"/>
    <s v="No"/>
    <s v="Yes"/>
    <x v="0"/>
    <s v="Yes"/>
    <x v="0"/>
    <n v="95.55"/>
    <n v="2510.1999999999998"/>
    <s v="Yes"/>
    <n v="1"/>
    <x v="1"/>
  </r>
  <r>
    <s v="4632-XJMEX"/>
    <x v="1"/>
    <x v="0"/>
    <s v="No"/>
    <s v="Yes"/>
    <n v="53"/>
    <s v="Yes"/>
    <s v="No"/>
    <x v="0"/>
    <s v="Yes"/>
    <s v="Yes"/>
    <s v="No"/>
    <s v="Yes"/>
    <s v="No"/>
    <s v="No"/>
    <x v="1"/>
    <s v="No"/>
    <x v="3"/>
    <n v="62.85"/>
    <n v="3419.5"/>
    <s v="No"/>
    <n v="0"/>
    <x v="3"/>
  </r>
  <r>
    <s v="8910-LEDAG"/>
    <x v="1"/>
    <x v="1"/>
    <s v="Yes"/>
    <s v="No"/>
    <n v="34"/>
    <s v="Yes"/>
    <s v="No"/>
    <x v="1"/>
    <s v="No"/>
    <s v="No"/>
    <s v="No"/>
    <s v="No"/>
    <s v="No"/>
    <s v="No"/>
    <x v="0"/>
    <s v="No"/>
    <x v="3"/>
    <n v="71.55"/>
    <n v="2427.35"/>
    <s v="No"/>
    <n v="0"/>
    <x v="1"/>
  </r>
  <r>
    <s v="3452-GWUIN"/>
    <x v="0"/>
    <x v="1"/>
    <s v="Yes"/>
    <s v="No"/>
    <n v="19"/>
    <s v="Yes"/>
    <s v="Yes"/>
    <x v="1"/>
    <s v="No"/>
    <s v="No"/>
    <s v="No"/>
    <s v="No"/>
    <s v="Yes"/>
    <s v="Yes"/>
    <x v="0"/>
    <s v="Yes"/>
    <x v="0"/>
    <n v="94.95"/>
    <n v="1760.25"/>
    <s v="No"/>
    <n v="0"/>
    <x v="2"/>
  </r>
  <r>
    <s v="2716-GFZOR"/>
    <x v="1"/>
    <x v="0"/>
    <s v="Yes"/>
    <s v="No"/>
    <n v="43"/>
    <s v="Yes"/>
    <s v="No"/>
    <x v="1"/>
    <s v="Yes"/>
    <s v="Yes"/>
    <s v="Yes"/>
    <s v="No"/>
    <s v="No"/>
    <s v="No"/>
    <x v="0"/>
    <s v="Yes"/>
    <x v="3"/>
    <n v="86.1"/>
    <n v="3551.65"/>
    <s v="No"/>
    <n v="0"/>
    <x v="1"/>
  </r>
  <r>
    <s v="3724-UCSHY"/>
    <x v="1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22.9"/>
    <s v="No"/>
    <n v="0"/>
    <x v="0"/>
  </r>
  <r>
    <s v="8626-XHBIE"/>
    <x v="1"/>
    <x v="0"/>
    <s v="No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8"/>
    <n v="1424.2"/>
    <s v="No"/>
    <n v="0"/>
    <x v="3"/>
  </r>
  <r>
    <s v="4628-CTTLA"/>
    <x v="1"/>
    <x v="0"/>
    <s v="No"/>
    <s v="No"/>
    <n v="57"/>
    <s v="No"/>
    <s v="No phone service"/>
    <x v="0"/>
    <s v="No"/>
    <s v="Yes"/>
    <s v="No"/>
    <s v="No"/>
    <s v="Yes"/>
    <s v="No"/>
    <x v="0"/>
    <s v="Yes"/>
    <x v="0"/>
    <n v="39.299999999999997"/>
    <n v="2111.4499999999998"/>
    <s v="Yes"/>
    <n v="1"/>
    <x v="3"/>
  </r>
  <r>
    <s v="3192-LNKRK"/>
    <x v="1"/>
    <x v="0"/>
    <s v="Yes"/>
    <s v="Yes"/>
    <n v="34"/>
    <s v="Yes"/>
    <s v="No"/>
    <x v="1"/>
    <s v="No"/>
    <s v="No"/>
    <s v="Yes"/>
    <s v="No"/>
    <s v="Yes"/>
    <s v="No"/>
    <x v="0"/>
    <s v="Yes"/>
    <x v="1"/>
    <n v="84.05"/>
    <n v="2909.95"/>
    <s v="No"/>
    <n v="0"/>
    <x v="1"/>
  </r>
  <r>
    <s v="4439-YRNVD"/>
    <x v="0"/>
    <x v="0"/>
    <s v="No"/>
    <s v="No"/>
    <n v="10"/>
    <s v="No"/>
    <s v="No phone service"/>
    <x v="0"/>
    <s v="No"/>
    <s v="Yes"/>
    <s v="No"/>
    <s v="Yes"/>
    <s v="No"/>
    <s v="No"/>
    <x v="0"/>
    <s v="No"/>
    <x v="0"/>
    <n v="36.25"/>
    <n v="374"/>
    <s v="No"/>
    <n v="0"/>
    <x v="0"/>
  </r>
  <r>
    <s v="2876-VBBBL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s v="Yes"/>
    <n v="1"/>
    <x v="0"/>
  </r>
  <r>
    <s v="6834-NXDCA"/>
    <x v="0"/>
    <x v="0"/>
    <s v="No"/>
    <s v="No"/>
    <n v="13"/>
    <s v="No"/>
    <s v="No phone service"/>
    <x v="0"/>
    <s v="No"/>
    <s v="No"/>
    <s v="No"/>
    <s v="No"/>
    <s v="No"/>
    <s v="No"/>
    <x v="0"/>
    <s v="Yes"/>
    <x v="0"/>
    <n v="23.9"/>
    <n v="300.8"/>
    <s v="Yes"/>
    <n v="1"/>
    <x v="2"/>
  </r>
  <r>
    <s v="2208-UGTGR"/>
    <x v="1"/>
    <x v="0"/>
    <s v="No"/>
    <s v="No"/>
    <n v="56"/>
    <s v="Yes"/>
    <s v="Yes"/>
    <x v="1"/>
    <s v="No"/>
    <s v="Yes"/>
    <s v="No"/>
    <s v="No"/>
    <s v="Yes"/>
    <s v="Yes"/>
    <x v="0"/>
    <s v="No"/>
    <x v="0"/>
    <n v="98.6"/>
    <n v="5581.05"/>
    <s v="No"/>
    <n v="0"/>
    <x v="3"/>
  </r>
  <r>
    <s v="3005-TYFRD"/>
    <x v="0"/>
    <x v="0"/>
    <s v="Yes"/>
    <s v="No"/>
    <n v="55"/>
    <s v="Yes"/>
    <s v="Yes"/>
    <x v="1"/>
    <s v="No"/>
    <s v="Yes"/>
    <s v="Yes"/>
    <s v="No"/>
    <s v="Yes"/>
    <s v="Yes"/>
    <x v="0"/>
    <s v="Yes"/>
    <x v="3"/>
    <n v="103.65"/>
    <n v="5676.65"/>
    <s v="No"/>
    <n v="0"/>
    <x v="3"/>
  </r>
  <r>
    <s v="8670-MEFCP"/>
    <x v="0"/>
    <x v="0"/>
    <s v="Yes"/>
    <s v="Yes"/>
    <n v="36"/>
    <s v="Yes"/>
    <s v="Yes"/>
    <x v="0"/>
    <s v="Yes"/>
    <s v="Yes"/>
    <s v="Yes"/>
    <s v="Yes"/>
    <s v="Yes"/>
    <s v="Yes"/>
    <x v="2"/>
    <s v="Yes"/>
    <x v="3"/>
    <n v="92.9"/>
    <n v="3379.25"/>
    <s v="No"/>
    <n v="0"/>
    <x v="1"/>
  </r>
  <r>
    <s v="3079-BCHLN"/>
    <x v="1"/>
    <x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942.95"/>
    <s v="No"/>
    <n v="0"/>
    <x v="1"/>
  </r>
  <r>
    <s v="7777-UNYHB"/>
    <x v="0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00000000000001"/>
    <n v="232.4"/>
    <s v="No"/>
    <n v="0"/>
    <x v="0"/>
  </r>
  <r>
    <s v="5597-GLBUC"/>
    <x v="0"/>
    <x v="0"/>
    <s v="No"/>
    <s v="No"/>
    <n v="1"/>
    <s v="Yes"/>
    <s v="No"/>
    <x v="1"/>
    <s v="No"/>
    <s v="No"/>
    <s v="Yes"/>
    <s v="No"/>
    <s v="Yes"/>
    <s v="No"/>
    <x v="0"/>
    <s v="Yes"/>
    <x v="0"/>
    <n v="85.45"/>
    <n v="85.45"/>
    <s v="Yes"/>
    <n v="1"/>
    <x v="0"/>
  </r>
  <r>
    <s v="7278-CKDNC"/>
    <x v="1"/>
    <x v="1"/>
    <s v="No"/>
    <s v="No"/>
    <n v="24"/>
    <s v="Yes"/>
    <s v="Yes"/>
    <x v="1"/>
    <s v="No"/>
    <s v="Yes"/>
    <s v="No"/>
    <s v="No"/>
    <s v="No"/>
    <s v="No"/>
    <x v="0"/>
    <s v="Yes"/>
    <x v="0"/>
    <n v="80.5"/>
    <n v="2088.4499999999998"/>
    <s v="No"/>
    <n v="0"/>
    <x v="2"/>
  </r>
  <r>
    <s v="2748-MYRVK"/>
    <x v="0"/>
    <x v="0"/>
    <s v="No"/>
    <s v="No"/>
    <n v="63"/>
    <s v="Yes"/>
    <s v="Yes"/>
    <x v="1"/>
    <s v="No"/>
    <s v="Yes"/>
    <s v="No"/>
    <s v="No"/>
    <s v="Yes"/>
    <s v="Yes"/>
    <x v="1"/>
    <s v="No"/>
    <x v="2"/>
    <n v="99.9"/>
    <n v="6137"/>
    <s v="Yes"/>
    <n v="1"/>
    <x v="3"/>
  </r>
  <r>
    <s v="8450-UYIBU"/>
    <x v="0"/>
    <x v="1"/>
    <s v="No"/>
    <s v="No"/>
    <n v="35"/>
    <s v="No"/>
    <s v="No phone service"/>
    <x v="0"/>
    <s v="No"/>
    <s v="No"/>
    <s v="Yes"/>
    <s v="No"/>
    <s v="Yes"/>
    <s v="No"/>
    <x v="0"/>
    <s v="Yes"/>
    <x v="0"/>
    <n v="39.85"/>
    <n v="1434.6"/>
    <s v="No"/>
    <n v="0"/>
    <x v="1"/>
  </r>
  <r>
    <s v="2969-VAPYH"/>
    <x v="0"/>
    <x v="0"/>
    <s v="No"/>
    <s v="No"/>
    <n v="67"/>
    <s v="Yes"/>
    <s v="No"/>
    <x v="0"/>
    <s v="Yes"/>
    <s v="Yes"/>
    <s v="No"/>
    <s v="Yes"/>
    <s v="No"/>
    <s v="No"/>
    <x v="1"/>
    <s v="No"/>
    <x v="3"/>
    <n v="60.5"/>
    <n v="3870"/>
    <s v="No"/>
    <n v="0"/>
    <x v="3"/>
  </r>
  <r>
    <s v="4822-YCXMX"/>
    <x v="1"/>
    <x v="0"/>
    <s v="No"/>
    <s v="No"/>
    <n v="25"/>
    <s v="Yes"/>
    <s v="Yes"/>
    <x v="1"/>
    <s v="No"/>
    <s v="No"/>
    <s v="No"/>
    <s v="No"/>
    <s v="No"/>
    <s v="Yes"/>
    <x v="0"/>
    <s v="Yes"/>
    <x v="0"/>
    <n v="84.8"/>
    <n v="2043.45"/>
    <s v="Yes"/>
    <n v="1"/>
    <x v="1"/>
  </r>
  <r>
    <s v="7181-OQCUT"/>
    <x v="1"/>
    <x v="0"/>
    <s v="No"/>
    <s v="No"/>
    <n v="21"/>
    <s v="Yes"/>
    <s v="Yes"/>
    <x v="1"/>
    <s v="Yes"/>
    <s v="No"/>
    <s v="Yes"/>
    <s v="No"/>
    <s v="Yes"/>
    <s v="Yes"/>
    <x v="0"/>
    <s v="No"/>
    <x v="1"/>
    <n v="103.85"/>
    <n v="2215"/>
    <s v="No"/>
    <n v="0"/>
    <x v="2"/>
  </r>
  <r>
    <s v="8474-UMLNT"/>
    <x v="0"/>
    <x v="0"/>
    <s v="No"/>
    <s v="No"/>
    <n v="13"/>
    <s v="Yes"/>
    <s v="No"/>
    <x v="0"/>
    <s v="Yes"/>
    <s v="Yes"/>
    <s v="No"/>
    <s v="Yes"/>
    <s v="No"/>
    <s v="Yes"/>
    <x v="0"/>
    <s v="No"/>
    <x v="2"/>
    <n v="67.8"/>
    <n v="842.25"/>
    <s v="No"/>
    <n v="0"/>
    <x v="2"/>
  </r>
  <r>
    <s v="9821-POOTN"/>
    <x v="1"/>
    <x v="0"/>
    <s v="Yes"/>
    <s v="No"/>
    <n v="35"/>
    <s v="Yes"/>
    <s v="Yes"/>
    <x v="1"/>
    <s v="No"/>
    <s v="No"/>
    <s v="No"/>
    <s v="No"/>
    <s v="No"/>
    <s v="No"/>
    <x v="0"/>
    <s v="Yes"/>
    <x v="0"/>
    <n v="75.2"/>
    <n v="2576.1999999999998"/>
    <s v="Yes"/>
    <n v="1"/>
    <x v="1"/>
  </r>
  <r>
    <s v="3836-FZSDJ"/>
    <x v="1"/>
    <x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85"/>
    <n v="1901"/>
    <s v="No"/>
    <n v="0"/>
    <x v="3"/>
  </r>
  <r>
    <s v="9142-XMYJH"/>
    <x v="0"/>
    <x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50000000000001"/>
    <n v="601.6"/>
    <s v="No"/>
    <n v="0"/>
    <x v="1"/>
  </r>
  <r>
    <s v="6559-ILWKJ"/>
    <x v="1"/>
    <x v="0"/>
    <s v="Yes"/>
    <s v="No"/>
    <n v="71"/>
    <s v="No"/>
    <s v="No phone service"/>
    <x v="0"/>
    <s v="No"/>
    <s v="Yes"/>
    <s v="No"/>
    <s v="No"/>
    <s v="Yes"/>
    <s v="Yes"/>
    <x v="2"/>
    <s v="No"/>
    <x v="0"/>
    <n v="49.35"/>
    <n v="3515.25"/>
    <s v="Yes"/>
    <n v="1"/>
    <x v="3"/>
  </r>
  <r>
    <s v="0187-QSXOE"/>
    <x v="1"/>
    <x v="1"/>
    <s v="Yes"/>
    <s v="No"/>
    <n v="7"/>
    <s v="Yes"/>
    <s v="No"/>
    <x v="1"/>
    <s v="No"/>
    <s v="No"/>
    <s v="No"/>
    <s v="No"/>
    <s v="Yes"/>
    <s v="Yes"/>
    <x v="0"/>
    <s v="Yes"/>
    <x v="0"/>
    <n v="89"/>
    <n v="605.45000000000005"/>
    <s v="No"/>
    <n v="0"/>
    <x v="0"/>
  </r>
  <r>
    <s v="7733-UDMTP"/>
    <x v="0"/>
    <x v="1"/>
    <s v="No"/>
    <s v="No"/>
    <n v="57"/>
    <s v="No"/>
    <s v="No phone service"/>
    <x v="0"/>
    <s v="No"/>
    <s v="Yes"/>
    <s v="Yes"/>
    <s v="No"/>
    <s v="Yes"/>
    <s v="Yes"/>
    <x v="0"/>
    <s v="Yes"/>
    <x v="0"/>
    <n v="55"/>
    <n v="3094.05"/>
    <s v="No"/>
    <n v="0"/>
    <x v="3"/>
  </r>
  <r>
    <s v="2649-HWLYB"/>
    <x v="1"/>
    <x v="0"/>
    <s v="Yes"/>
    <s v="No"/>
    <n v="65"/>
    <s v="Yes"/>
    <s v="Yes"/>
    <x v="0"/>
    <s v="Yes"/>
    <s v="No"/>
    <s v="Yes"/>
    <s v="Yes"/>
    <s v="No"/>
    <s v="Yes"/>
    <x v="2"/>
    <s v="No"/>
    <x v="2"/>
    <n v="76.150000000000006"/>
    <n v="4929.55"/>
    <s v="No"/>
    <n v="0"/>
    <x v="3"/>
  </r>
  <r>
    <s v="5214-CHIWJ"/>
    <x v="1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595.04999999999995"/>
    <s v="No"/>
    <n v="0"/>
    <x v="1"/>
  </r>
  <r>
    <s v="4229-CZMLL"/>
    <x v="1"/>
    <x v="0"/>
    <s v="No"/>
    <s v="No"/>
    <n v="6"/>
    <s v="Yes"/>
    <s v="Yes"/>
    <x v="1"/>
    <s v="No"/>
    <s v="No"/>
    <s v="No"/>
    <s v="No"/>
    <s v="No"/>
    <s v="No"/>
    <x v="0"/>
    <s v="Yes"/>
    <x v="0"/>
    <n v="74.900000000000006"/>
    <n v="469.8"/>
    <s v="Yes"/>
    <n v="1"/>
    <x v="0"/>
  </r>
  <r>
    <s v="6904-JLBGY"/>
    <x v="0"/>
    <x v="1"/>
    <s v="No"/>
    <s v="No"/>
    <n v="72"/>
    <s v="Yes"/>
    <s v="Yes"/>
    <x v="1"/>
    <s v="Yes"/>
    <s v="Yes"/>
    <s v="Yes"/>
    <s v="Yes"/>
    <s v="Yes"/>
    <s v="Yes"/>
    <x v="2"/>
    <s v="Yes"/>
    <x v="3"/>
    <n v="117.35"/>
    <n v="8436.25"/>
    <s v="No"/>
    <n v="0"/>
    <x v="3"/>
  </r>
  <r>
    <s v="2465-BLLEU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75"/>
    <n v="19.75"/>
    <s v="No"/>
    <n v="0"/>
    <x v="0"/>
  </r>
  <r>
    <s v="1685-VAYJF"/>
    <x v="1"/>
    <x v="0"/>
    <s v="No"/>
    <s v="No"/>
    <n v="11"/>
    <s v="Yes"/>
    <s v="No"/>
    <x v="0"/>
    <s v="No"/>
    <s v="No"/>
    <s v="No"/>
    <s v="No"/>
    <s v="No"/>
    <s v="No"/>
    <x v="0"/>
    <s v="No"/>
    <x v="3"/>
    <n v="45.2"/>
    <n v="492"/>
    <s v="No"/>
    <n v="0"/>
    <x v="0"/>
  </r>
  <r>
    <s v="8874-EJNSR"/>
    <x v="1"/>
    <x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"/>
    <n v="987.95"/>
    <s v="No"/>
    <n v="0"/>
    <x v="1"/>
  </r>
  <r>
    <s v="6917-YACBP"/>
    <x v="0"/>
    <x v="1"/>
    <s v="No"/>
    <s v="No"/>
    <n v="59"/>
    <s v="Yes"/>
    <s v="Yes"/>
    <x v="1"/>
    <s v="Yes"/>
    <s v="Yes"/>
    <s v="Yes"/>
    <s v="No"/>
    <s v="No"/>
    <s v="No"/>
    <x v="0"/>
    <s v="Yes"/>
    <x v="0"/>
    <n v="89.75"/>
    <n v="5496.9"/>
    <s v="No"/>
    <n v="0"/>
    <x v="3"/>
  </r>
  <r>
    <s v="5049-MUBWG"/>
    <x v="1"/>
    <x v="0"/>
    <s v="No"/>
    <s v="No"/>
    <n v="26"/>
    <s v="Yes"/>
    <s v="No"/>
    <x v="0"/>
    <s v="Yes"/>
    <s v="No"/>
    <s v="No"/>
    <s v="Yes"/>
    <s v="Yes"/>
    <s v="Yes"/>
    <x v="1"/>
    <s v="No"/>
    <x v="2"/>
    <n v="75"/>
    <n v="1908.35"/>
    <s v="No"/>
    <n v="0"/>
    <x v="1"/>
  </r>
  <r>
    <s v="4223-WOZCM"/>
    <x v="1"/>
    <x v="1"/>
    <s v="No"/>
    <s v="No"/>
    <n v="2"/>
    <s v="Yes"/>
    <s v="No"/>
    <x v="0"/>
    <s v="No"/>
    <s v="No"/>
    <s v="Yes"/>
    <s v="No"/>
    <s v="No"/>
    <s v="No"/>
    <x v="0"/>
    <s v="No"/>
    <x v="1"/>
    <n v="49.95"/>
    <n v="107.1"/>
    <s v="No"/>
    <n v="0"/>
    <x v="0"/>
  </r>
  <r>
    <s v="0769-MURVM"/>
    <x v="0"/>
    <x v="0"/>
    <s v="Yes"/>
    <s v="Yes"/>
    <n v="72"/>
    <s v="No"/>
    <s v="No phone service"/>
    <x v="0"/>
    <s v="Yes"/>
    <s v="Yes"/>
    <s v="Yes"/>
    <s v="Yes"/>
    <s v="Yes"/>
    <s v="Yes"/>
    <x v="2"/>
    <s v="No"/>
    <x v="2"/>
    <n v="65.7"/>
    <n v="4575.3500000000004"/>
    <s v="No"/>
    <n v="0"/>
    <x v="3"/>
  </r>
  <r>
    <s v="9253-VIFJQ"/>
    <x v="1"/>
    <x v="0"/>
    <s v="Yes"/>
    <s v="No"/>
    <n v="65"/>
    <s v="Yes"/>
    <s v="Yes"/>
    <x v="0"/>
    <s v="Yes"/>
    <s v="Yes"/>
    <s v="Yes"/>
    <s v="No"/>
    <s v="No"/>
    <s v="No"/>
    <x v="1"/>
    <s v="No"/>
    <x v="3"/>
    <n v="67.05"/>
    <n v="4309.55"/>
    <s v="No"/>
    <n v="0"/>
    <x v="3"/>
  </r>
  <r>
    <s v="7030-FZTFM"/>
    <x v="1"/>
    <x v="0"/>
    <s v="Yes"/>
    <s v="Yes"/>
    <n v="72"/>
    <s v="Yes"/>
    <s v="Yes"/>
    <x v="1"/>
    <s v="No"/>
    <s v="Yes"/>
    <s v="Yes"/>
    <s v="Yes"/>
    <s v="Yes"/>
    <s v="Yes"/>
    <x v="2"/>
    <s v="No"/>
    <x v="3"/>
    <n v="110.9"/>
    <n v="7922.75"/>
    <s v="No"/>
    <n v="0"/>
    <x v="3"/>
  </r>
  <r>
    <s v="9741-YLNTD"/>
    <x v="1"/>
    <x v="0"/>
    <s v="No"/>
    <s v="No"/>
    <n v="6"/>
    <s v="Yes"/>
    <s v="Yes"/>
    <x v="1"/>
    <s v="No"/>
    <s v="No"/>
    <s v="No"/>
    <s v="Yes"/>
    <s v="No"/>
    <s v="Yes"/>
    <x v="0"/>
    <s v="Yes"/>
    <x v="2"/>
    <n v="87.95"/>
    <n v="522.35"/>
    <s v="No"/>
    <n v="0"/>
    <x v="0"/>
  </r>
  <r>
    <s v="5917-RYRMG"/>
    <x v="1"/>
    <x v="1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"/>
    <n v="587.70000000000005"/>
    <s v="No"/>
    <n v="0"/>
    <x v="1"/>
  </r>
  <r>
    <s v="5120-ZBLAI"/>
    <x v="0"/>
    <x v="0"/>
    <s v="Yes"/>
    <s v="No"/>
    <n v="50"/>
    <s v="Yes"/>
    <s v="Yes"/>
    <x v="0"/>
    <s v="No"/>
    <s v="No"/>
    <s v="Yes"/>
    <s v="No"/>
    <s v="Yes"/>
    <s v="Yes"/>
    <x v="1"/>
    <s v="No"/>
    <x v="2"/>
    <n v="75.7"/>
    <n v="3876.2"/>
    <s v="No"/>
    <n v="0"/>
    <x v="3"/>
  </r>
  <r>
    <s v="1194-BHJYC"/>
    <x v="1"/>
    <x v="0"/>
    <s v="Yes"/>
    <s v="No"/>
    <n v="61"/>
    <s v="No"/>
    <s v="No phone service"/>
    <x v="0"/>
    <s v="Yes"/>
    <s v="No"/>
    <s v="Yes"/>
    <s v="Yes"/>
    <s v="Yes"/>
    <s v="Yes"/>
    <x v="2"/>
    <s v="Yes"/>
    <x v="1"/>
    <n v="62.15"/>
    <n v="3778.85"/>
    <s v="No"/>
    <n v="0"/>
    <x v="3"/>
  </r>
  <r>
    <s v="3663-MITLP"/>
    <x v="0"/>
    <x v="0"/>
    <s v="No"/>
    <s v="No"/>
    <n v="15"/>
    <s v="Yes"/>
    <s v="No"/>
    <x v="1"/>
    <s v="No"/>
    <s v="Yes"/>
    <s v="Yes"/>
    <s v="No"/>
    <s v="Yes"/>
    <s v="Yes"/>
    <x v="0"/>
    <s v="Yes"/>
    <x v="0"/>
    <n v="101.25"/>
    <n v="1457.25"/>
    <s v="Yes"/>
    <n v="1"/>
    <x v="2"/>
  </r>
  <r>
    <s v="0906-QVPMS"/>
    <x v="1"/>
    <x v="0"/>
    <s v="Yes"/>
    <s v="No"/>
    <n v="72"/>
    <s v="Yes"/>
    <s v="Yes"/>
    <x v="1"/>
    <s v="Yes"/>
    <s v="Yes"/>
    <s v="Yes"/>
    <s v="Yes"/>
    <s v="Yes"/>
    <s v="Yes"/>
    <x v="2"/>
    <s v="No"/>
    <x v="2"/>
    <n v="115.15"/>
    <n v="8349.4500000000007"/>
    <s v="No"/>
    <n v="0"/>
    <x v="3"/>
  </r>
  <r>
    <s v="9025-ZRPVR"/>
    <x v="1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95"/>
    <n v="185.6"/>
    <s v="Yes"/>
    <n v="1"/>
    <x v="0"/>
  </r>
  <r>
    <s v="1905-OEILC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s v="No"/>
    <n v="0"/>
    <x v="0"/>
  </r>
  <r>
    <s v="7858-GTZSP"/>
    <x v="0"/>
    <x v="0"/>
    <s v="No"/>
    <s v="No"/>
    <n v="12"/>
    <s v="Yes"/>
    <s v="Yes"/>
    <x v="1"/>
    <s v="No"/>
    <s v="No"/>
    <s v="No"/>
    <s v="No"/>
    <s v="No"/>
    <s v="Yes"/>
    <x v="0"/>
    <s v="Yes"/>
    <x v="0"/>
    <n v="86.55"/>
    <n v="1066.9000000000001"/>
    <s v="No"/>
    <n v="0"/>
    <x v="0"/>
  </r>
  <r>
    <s v="3285-UCQVC"/>
    <x v="0"/>
    <x v="0"/>
    <s v="No"/>
    <s v="No"/>
    <n v="37"/>
    <s v="No"/>
    <s v="No phone service"/>
    <x v="0"/>
    <s v="No"/>
    <s v="No"/>
    <s v="No"/>
    <s v="Yes"/>
    <s v="No"/>
    <s v="No"/>
    <x v="0"/>
    <s v="No"/>
    <x v="3"/>
    <n v="28.6"/>
    <n v="973.55"/>
    <s v="Yes"/>
    <n v="1"/>
    <x v="1"/>
  </r>
  <r>
    <s v="6248-BSHKG"/>
    <x v="1"/>
    <x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1226.45"/>
    <s v="No"/>
    <n v="0"/>
    <x v="3"/>
  </r>
  <r>
    <s v="4685-TFLLS"/>
    <x v="1"/>
    <x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8"/>
    <n v="342.3"/>
    <s v="No"/>
    <n v="0"/>
    <x v="2"/>
  </r>
  <r>
    <s v="3470-BTGQO"/>
    <x v="1"/>
    <x v="0"/>
    <s v="No"/>
    <s v="Yes"/>
    <n v="21"/>
    <s v="Yes"/>
    <s v="No"/>
    <x v="0"/>
    <s v="No"/>
    <s v="No"/>
    <s v="No"/>
    <s v="No"/>
    <s v="No"/>
    <s v="No"/>
    <x v="0"/>
    <s v="No"/>
    <x v="1"/>
    <n v="45.65"/>
    <n v="985.05"/>
    <s v="No"/>
    <n v="0"/>
    <x v="2"/>
  </r>
  <r>
    <s v="1209-VFFOC"/>
    <x v="1"/>
    <x v="0"/>
    <s v="Yes"/>
    <s v="Yes"/>
    <n v="68"/>
    <s v="No"/>
    <s v="No phone service"/>
    <x v="0"/>
    <s v="Yes"/>
    <s v="Yes"/>
    <s v="Yes"/>
    <s v="Yes"/>
    <s v="No"/>
    <s v="Yes"/>
    <x v="2"/>
    <s v="Yes"/>
    <x v="1"/>
    <n v="56.4"/>
    <n v="3948.45"/>
    <s v="No"/>
    <n v="0"/>
    <x v="3"/>
  </r>
  <r>
    <s v="8224-DWCKX"/>
    <x v="1"/>
    <x v="1"/>
    <s v="No"/>
    <s v="No"/>
    <n v="12"/>
    <s v="Yes"/>
    <s v="Yes"/>
    <x v="1"/>
    <s v="No"/>
    <s v="No"/>
    <s v="No"/>
    <s v="No"/>
    <s v="No"/>
    <s v="No"/>
    <x v="0"/>
    <s v="Yes"/>
    <x v="3"/>
    <n v="73.3"/>
    <n v="828.05"/>
    <s v="No"/>
    <n v="0"/>
    <x v="0"/>
  </r>
  <r>
    <s v="5482-PLVPE"/>
    <x v="0"/>
    <x v="1"/>
    <s v="No"/>
    <s v="No"/>
    <n v="2"/>
    <s v="No"/>
    <s v="No phone service"/>
    <x v="0"/>
    <s v="No"/>
    <s v="No"/>
    <s v="No"/>
    <s v="No"/>
    <s v="No"/>
    <s v="No"/>
    <x v="0"/>
    <s v="No"/>
    <x v="0"/>
    <n v="24.35"/>
    <n v="41.85"/>
    <s v="Yes"/>
    <n v="1"/>
    <x v="0"/>
  </r>
  <r>
    <s v="4553-DVPZG"/>
    <x v="0"/>
    <x v="0"/>
    <s v="Yes"/>
    <s v="No"/>
    <n v="62"/>
    <s v="Yes"/>
    <s v="Yes"/>
    <x v="1"/>
    <s v="No"/>
    <s v="No"/>
    <s v="Yes"/>
    <s v="No"/>
    <s v="Yes"/>
    <s v="Yes"/>
    <x v="0"/>
    <s v="Yes"/>
    <x v="0"/>
    <n v="101.35"/>
    <n v="6164.7"/>
    <s v="No"/>
    <n v="0"/>
    <x v="3"/>
  </r>
  <r>
    <s v="4902-OHLSK"/>
    <x v="0"/>
    <x v="1"/>
    <s v="No"/>
    <s v="No"/>
    <n v="29"/>
    <s v="Yes"/>
    <s v="Yes"/>
    <x v="1"/>
    <s v="No"/>
    <s v="No"/>
    <s v="No"/>
    <s v="Yes"/>
    <s v="Yes"/>
    <s v="Yes"/>
    <x v="0"/>
    <s v="No"/>
    <x v="0"/>
    <n v="98.65"/>
    <n v="2862.75"/>
    <s v="Yes"/>
    <n v="1"/>
    <x v="1"/>
  </r>
  <r>
    <s v="6917-IAYHD"/>
    <x v="1"/>
    <x v="0"/>
    <s v="No"/>
    <s v="Yes"/>
    <n v="1"/>
    <s v="No"/>
    <s v="No phone service"/>
    <x v="0"/>
    <s v="No"/>
    <s v="Yes"/>
    <s v="No"/>
    <s v="Yes"/>
    <s v="No"/>
    <s v="No"/>
    <x v="0"/>
    <s v="No"/>
    <x v="1"/>
    <n v="33.6"/>
    <n v="33.6"/>
    <s v="No"/>
    <n v="0"/>
    <x v="0"/>
  </r>
  <r>
    <s v="0495-ZBNGW"/>
    <x v="1"/>
    <x v="1"/>
    <s v="Yes"/>
    <s v="No"/>
    <n v="5"/>
    <s v="Yes"/>
    <s v="Yes"/>
    <x v="1"/>
    <s v="No"/>
    <s v="No"/>
    <s v="Yes"/>
    <s v="No"/>
    <s v="No"/>
    <s v="No"/>
    <x v="0"/>
    <s v="Yes"/>
    <x v="2"/>
    <n v="79.900000000000006"/>
    <n v="343.95"/>
    <s v="Yes"/>
    <n v="1"/>
    <x v="0"/>
  </r>
  <r>
    <s v="8620-RJPZN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7"/>
    <n v="20.7"/>
    <s v="No"/>
    <n v="0"/>
    <x v="0"/>
  </r>
  <r>
    <s v="7572-KPVKK"/>
    <x v="1"/>
    <x v="0"/>
    <s v="No"/>
    <s v="Yes"/>
    <n v="62"/>
    <s v="Yes"/>
    <s v="Yes"/>
    <x v="1"/>
    <s v="No"/>
    <s v="No"/>
    <s v="Yes"/>
    <s v="Yes"/>
    <s v="Yes"/>
    <s v="Yes"/>
    <x v="2"/>
    <s v="Yes"/>
    <x v="0"/>
    <n v="104.05"/>
    <n v="6590.5"/>
    <s v="No"/>
    <n v="0"/>
    <x v="3"/>
  </r>
  <r>
    <s v="2642-MAWLJ"/>
    <x v="0"/>
    <x v="0"/>
    <s v="Yes"/>
    <s v="Yes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5"/>
    <n v="717.95"/>
    <s v="No"/>
    <n v="0"/>
    <x v="1"/>
  </r>
  <r>
    <s v="2357-COQEK"/>
    <x v="0"/>
    <x v="1"/>
    <s v="No"/>
    <s v="No"/>
    <n v="28"/>
    <s v="Yes"/>
    <s v="Yes"/>
    <x v="1"/>
    <s v="No"/>
    <s v="No"/>
    <s v="Yes"/>
    <s v="Yes"/>
    <s v="Yes"/>
    <s v="Yes"/>
    <x v="0"/>
    <s v="Yes"/>
    <x v="0"/>
    <n v="103.3"/>
    <n v="2890.65"/>
    <s v="Yes"/>
    <n v="1"/>
    <x v="1"/>
  </r>
  <r>
    <s v="7103-ZGVNT"/>
    <x v="0"/>
    <x v="0"/>
    <s v="Yes"/>
    <s v="Yes"/>
    <n v="69"/>
    <s v="Yes"/>
    <s v="Yes"/>
    <x v="0"/>
    <s v="Yes"/>
    <s v="Yes"/>
    <s v="No"/>
    <s v="Yes"/>
    <s v="Yes"/>
    <s v="No"/>
    <x v="1"/>
    <s v="No"/>
    <x v="3"/>
    <n v="73.7"/>
    <n v="4885.8500000000004"/>
    <s v="No"/>
    <n v="0"/>
    <x v="3"/>
  </r>
  <r>
    <s v="3737-GCSPV"/>
    <x v="0"/>
    <x v="0"/>
    <s v="Yes"/>
    <s v="No"/>
    <n v="11"/>
    <s v="Yes"/>
    <s v="Yes"/>
    <x v="1"/>
    <s v="Yes"/>
    <s v="No"/>
    <s v="No"/>
    <s v="Yes"/>
    <s v="Yes"/>
    <s v="No"/>
    <x v="0"/>
    <s v="Yes"/>
    <x v="3"/>
    <n v="96.2"/>
    <n v="1222.05"/>
    <s v="Yes"/>
    <n v="1"/>
    <x v="0"/>
  </r>
  <r>
    <s v="2027-WKXMW"/>
    <x v="0"/>
    <x v="0"/>
    <s v="Yes"/>
    <s v="No"/>
    <n v="63"/>
    <s v="Yes"/>
    <s v="Yes"/>
    <x v="1"/>
    <s v="No"/>
    <s v="Yes"/>
    <s v="Yes"/>
    <s v="Yes"/>
    <s v="Yes"/>
    <s v="Yes"/>
    <x v="0"/>
    <s v="Yes"/>
    <x v="0"/>
    <n v="108.75"/>
    <n v="6871.7"/>
    <s v="No"/>
    <n v="0"/>
    <x v="3"/>
  </r>
  <r>
    <s v="7137-NAXML"/>
    <x v="1"/>
    <x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405.6"/>
    <s v="No"/>
    <n v="0"/>
    <x v="2"/>
  </r>
  <r>
    <s v="2428-ZMCTB"/>
    <x v="1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5"/>
    <n v="208.25"/>
    <s v="No"/>
    <n v="0"/>
    <x v="0"/>
  </r>
  <r>
    <s v="2961-VNFKL"/>
    <x v="0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95"/>
    <n v="1801.9"/>
    <s v="No"/>
    <n v="0"/>
    <x v="3"/>
  </r>
  <r>
    <s v="1768-HNVGJ"/>
    <x v="0"/>
    <x v="1"/>
    <s v="No"/>
    <s v="No"/>
    <n v="45"/>
    <s v="Yes"/>
    <s v="Yes"/>
    <x v="0"/>
    <s v="Yes"/>
    <s v="No"/>
    <s v="No"/>
    <s v="Yes"/>
    <s v="No"/>
    <s v="Yes"/>
    <x v="0"/>
    <s v="Yes"/>
    <x v="0"/>
    <n v="70.05"/>
    <n v="3062.45"/>
    <s v="No"/>
    <n v="0"/>
    <x v="1"/>
  </r>
  <r>
    <s v="6963-KQYQB"/>
    <x v="0"/>
    <x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05"/>
    <n v="1764.75"/>
    <s v="No"/>
    <n v="0"/>
    <x v="3"/>
  </r>
  <r>
    <s v="5934-RMPOV"/>
    <x v="0"/>
    <x v="0"/>
    <s v="No"/>
    <s v="Yes"/>
    <n v="22"/>
    <s v="Yes"/>
    <s v="Yes"/>
    <x v="1"/>
    <s v="No"/>
    <s v="No"/>
    <s v="No"/>
    <s v="No"/>
    <s v="No"/>
    <s v="Yes"/>
    <x v="0"/>
    <s v="Yes"/>
    <x v="0"/>
    <n v="84.75"/>
    <n v="1816.75"/>
    <s v="No"/>
    <n v="0"/>
    <x v="2"/>
  </r>
  <r>
    <s v="1207-BLKSA"/>
    <x v="0"/>
    <x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05"/>
    <n v="1255.0999999999999"/>
    <s v="No"/>
    <n v="0"/>
    <x v="3"/>
  </r>
  <r>
    <s v="4088-YLDSU"/>
    <x v="1"/>
    <x v="0"/>
    <s v="Yes"/>
    <s v="No"/>
    <n v="55"/>
    <s v="Yes"/>
    <s v="Yes"/>
    <x v="1"/>
    <s v="No"/>
    <s v="No"/>
    <s v="Yes"/>
    <s v="Yes"/>
    <s v="Yes"/>
    <s v="Yes"/>
    <x v="1"/>
    <s v="Yes"/>
    <x v="0"/>
    <n v="104.15"/>
    <n v="5743.05"/>
    <s v="Yes"/>
    <n v="1"/>
    <x v="3"/>
  </r>
  <r>
    <s v="8316-BBQAY"/>
    <x v="0"/>
    <x v="0"/>
    <s v="No"/>
    <s v="No"/>
    <n v="65"/>
    <s v="No"/>
    <s v="No phone service"/>
    <x v="0"/>
    <s v="Yes"/>
    <s v="No"/>
    <s v="Yes"/>
    <s v="Yes"/>
    <s v="Yes"/>
    <s v="Yes"/>
    <x v="2"/>
    <s v="No"/>
    <x v="3"/>
    <n v="59.95"/>
    <n v="3921.1"/>
    <s v="No"/>
    <n v="0"/>
    <x v="3"/>
  </r>
  <r>
    <s v="1166-PQLGG"/>
    <x v="0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1463.45"/>
    <s v="No"/>
    <n v="0"/>
    <x v="3"/>
  </r>
  <r>
    <s v="3146-JTQHR"/>
    <x v="1"/>
    <x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600000000000001"/>
    <n v="189.45"/>
    <s v="No"/>
    <n v="0"/>
    <x v="0"/>
  </r>
  <r>
    <s v="4291-YZODP"/>
    <x v="0"/>
    <x v="0"/>
    <s v="No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96.8"/>
    <s v="No"/>
    <n v="0"/>
    <x v="0"/>
  </r>
  <r>
    <s v="4395-PZMSN"/>
    <x v="1"/>
    <x v="1"/>
    <s v="No"/>
    <s v="No"/>
    <n v="5"/>
    <s v="Yes"/>
    <s v="No"/>
    <x v="1"/>
    <s v="No"/>
    <s v="Yes"/>
    <s v="No"/>
    <s v="No"/>
    <s v="No"/>
    <s v="Yes"/>
    <x v="0"/>
    <s v="Yes"/>
    <x v="0"/>
    <n v="85.55"/>
    <n v="408.5"/>
    <s v="No"/>
    <n v="0"/>
    <x v="0"/>
  </r>
  <r>
    <s v="6427-FEFIG"/>
    <x v="0"/>
    <x v="0"/>
    <s v="Yes"/>
    <s v="Yes"/>
    <n v="24"/>
    <s v="Yes"/>
    <s v="Yes"/>
    <x v="0"/>
    <s v="Yes"/>
    <s v="No"/>
    <s v="Yes"/>
    <s v="No"/>
    <s v="Yes"/>
    <s v="Yes"/>
    <x v="2"/>
    <s v="No"/>
    <x v="3"/>
    <n v="78.599999999999994"/>
    <n v="1846.65"/>
    <s v="No"/>
    <n v="0"/>
    <x v="2"/>
  </r>
  <r>
    <s v="0017-IUDMW"/>
    <x v="0"/>
    <x v="0"/>
    <s v="Yes"/>
    <s v="Yes"/>
    <n v="72"/>
    <s v="Yes"/>
    <s v="Yes"/>
    <x v="1"/>
    <s v="Yes"/>
    <s v="Yes"/>
    <s v="Yes"/>
    <s v="Yes"/>
    <s v="Yes"/>
    <s v="Yes"/>
    <x v="2"/>
    <s v="Yes"/>
    <x v="3"/>
    <n v="116.8"/>
    <n v="8456.75"/>
    <s v="No"/>
    <n v="0"/>
    <x v="3"/>
  </r>
  <r>
    <s v="8706-HRADD"/>
    <x v="1"/>
    <x v="0"/>
    <s v="No"/>
    <s v="No"/>
    <n v="21"/>
    <s v="No"/>
    <s v="No phone service"/>
    <x v="0"/>
    <s v="Yes"/>
    <s v="No"/>
    <s v="No"/>
    <s v="Yes"/>
    <s v="Yes"/>
    <s v="No"/>
    <x v="0"/>
    <s v="Yes"/>
    <x v="1"/>
    <n v="43.55"/>
    <n v="1011.5"/>
    <s v="No"/>
    <n v="0"/>
    <x v="2"/>
  </r>
  <r>
    <s v="9955-QOPOY"/>
    <x v="1"/>
    <x v="0"/>
    <s v="Yes"/>
    <s v="No"/>
    <n v="69"/>
    <s v="No"/>
    <s v="No phone service"/>
    <x v="0"/>
    <s v="No"/>
    <s v="Yes"/>
    <s v="Yes"/>
    <s v="Yes"/>
    <s v="Yes"/>
    <s v="Yes"/>
    <x v="1"/>
    <s v="Yes"/>
    <x v="3"/>
    <n v="60.8"/>
    <n v="4263.3999999999996"/>
    <s v="No"/>
    <n v="0"/>
    <x v="3"/>
  </r>
  <r>
    <s v="4385-ZKVNW"/>
    <x v="1"/>
    <x v="0"/>
    <s v="Yes"/>
    <s v="Yes"/>
    <n v="44"/>
    <s v="Yes"/>
    <s v="No"/>
    <x v="0"/>
    <s v="No"/>
    <s v="Yes"/>
    <s v="No"/>
    <s v="Yes"/>
    <s v="No"/>
    <s v="No"/>
    <x v="0"/>
    <s v="Yes"/>
    <x v="2"/>
    <n v="54.9"/>
    <n v="2549.1"/>
    <s v="No"/>
    <n v="0"/>
    <x v="1"/>
  </r>
  <r>
    <s v="5446-DKWYW"/>
    <x v="0"/>
    <x v="1"/>
    <s v="Yes"/>
    <s v="Yes"/>
    <n v="61"/>
    <s v="Yes"/>
    <s v="Yes"/>
    <x v="0"/>
    <s v="No"/>
    <s v="No"/>
    <s v="Yes"/>
    <s v="No"/>
    <s v="Yes"/>
    <s v="No"/>
    <x v="1"/>
    <s v="Yes"/>
    <x v="0"/>
    <n v="65.2"/>
    <n v="3965.05"/>
    <s v="No"/>
    <n v="0"/>
    <x v="3"/>
  </r>
  <r>
    <s v="2034-CGRHZ"/>
    <x v="1"/>
    <x v="1"/>
    <s v="No"/>
    <s v="No"/>
    <n v="24"/>
    <s v="Yes"/>
    <s v="Yes"/>
    <x v="1"/>
    <s v="No"/>
    <s v="Yes"/>
    <s v="Yes"/>
    <s v="No"/>
    <s v="Yes"/>
    <s v="Yes"/>
    <x v="0"/>
    <s v="Yes"/>
    <x v="3"/>
    <n v="102.95"/>
    <n v="2496.6999999999998"/>
    <s v="Yes"/>
    <n v="1"/>
    <x v="2"/>
  </r>
  <r>
    <s v="5797-APWZC"/>
    <x v="0"/>
    <x v="0"/>
    <s v="No"/>
    <s v="No"/>
    <n v="1"/>
    <s v="Yes"/>
    <s v="No"/>
    <x v="1"/>
    <s v="No"/>
    <s v="No"/>
    <s v="No"/>
    <s v="No"/>
    <s v="Yes"/>
    <s v="Yes"/>
    <x v="0"/>
    <s v="No"/>
    <x v="0"/>
    <n v="90.6"/>
    <n v="90.6"/>
    <s v="Yes"/>
    <n v="1"/>
    <x v="0"/>
  </r>
  <r>
    <s v="3683-QKIUE"/>
    <x v="0"/>
    <x v="0"/>
    <s v="No"/>
    <s v="No"/>
    <n v="6"/>
    <s v="Yes"/>
    <s v="No"/>
    <x v="0"/>
    <s v="No"/>
    <s v="No"/>
    <s v="No"/>
    <s v="Yes"/>
    <s v="No"/>
    <s v="No"/>
    <x v="0"/>
    <s v="Yes"/>
    <x v="2"/>
    <n v="50.8"/>
    <n v="288.05"/>
    <s v="Yes"/>
    <n v="1"/>
    <x v="0"/>
  </r>
  <r>
    <s v="4228-ZGYUW"/>
    <x v="1"/>
    <x v="0"/>
    <s v="No"/>
    <s v="No"/>
    <n v="4"/>
    <s v="Yes"/>
    <s v="Yes"/>
    <x v="1"/>
    <s v="No"/>
    <s v="Yes"/>
    <s v="No"/>
    <s v="No"/>
    <s v="No"/>
    <s v="Yes"/>
    <x v="0"/>
    <s v="Yes"/>
    <x v="0"/>
    <n v="90.05"/>
    <n v="368.1"/>
    <s v="Yes"/>
    <n v="1"/>
    <x v="0"/>
  </r>
  <r>
    <s v="9031-ZVQPT"/>
    <x v="1"/>
    <x v="0"/>
    <s v="Yes"/>
    <s v="No"/>
    <n v="72"/>
    <s v="Yes"/>
    <s v="Yes"/>
    <x v="1"/>
    <s v="No"/>
    <s v="Yes"/>
    <s v="Yes"/>
    <s v="Yes"/>
    <s v="Yes"/>
    <s v="Yes"/>
    <x v="2"/>
    <s v="Yes"/>
    <x v="0"/>
    <n v="108.2"/>
    <n v="7840.6"/>
    <s v="No"/>
    <n v="0"/>
    <x v="3"/>
  </r>
  <r>
    <s v="2990-IAJSV"/>
    <x v="1"/>
    <x v="0"/>
    <s v="No"/>
    <s v="No"/>
    <n v="72"/>
    <s v="Yes"/>
    <s v="Yes"/>
    <x v="0"/>
    <s v="Yes"/>
    <s v="Yes"/>
    <s v="Yes"/>
    <s v="Yes"/>
    <s v="Yes"/>
    <s v="Yes"/>
    <x v="2"/>
    <s v="No"/>
    <x v="2"/>
    <n v="92"/>
    <n v="6632.75"/>
    <s v="No"/>
    <n v="0"/>
    <x v="3"/>
  </r>
  <r>
    <s v="8107-KNCIM"/>
    <x v="1"/>
    <x v="1"/>
    <s v="Yes"/>
    <s v="No"/>
    <n v="14"/>
    <s v="Yes"/>
    <s v="Yes"/>
    <x v="1"/>
    <s v="No"/>
    <s v="No"/>
    <s v="No"/>
    <s v="No"/>
    <s v="No"/>
    <s v="No"/>
    <x v="0"/>
    <s v="Yes"/>
    <x v="0"/>
    <n v="75.099999999999994"/>
    <n v="1013.35"/>
    <s v="No"/>
    <n v="0"/>
    <x v="2"/>
  </r>
  <r>
    <s v="9027-YFHQJ"/>
    <x v="1"/>
    <x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05"/>
    <n v="152.94999999999999"/>
    <s v="No"/>
    <n v="0"/>
    <x v="0"/>
  </r>
  <r>
    <s v="5176-LDKUH"/>
    <x v="0"/>
    <x v="0"/>
    <s v="No"/>
    <s v="No"/>
    <n v="48"/>
    <s v="Yes"/>
    <s v="No"/>
    <x v="1"/>
    <s v="No"/>
    <s v="Yes"/>
    <s v="No"/>
    <s v="No"/>
    <s v="No"/>
    <s v="No"/>
    <x v="1"/>
    <s v="No"/>
    <x v="0"/>
    <n v="75.150000000000006"/>
    <n v="3772.65"/>
    <s v="No"/>
    <n v="0"/>
    <x v="1"/>
  </r>
  <r>
    <s v="4644-OBGFZ"/>
    <x v="1"/>
    <x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1026.3499999999999"/>
    <s v="No"/>
    <n v="0"/>
    <x v="3"/>
  </r>
  <r>
    <s v="7926-IJOOU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"/>
    <n v="19.3"/>
    <s v="No"/>
    <n v="0"/>
    <x v="0"/>
  </r>
  <r>
    <s v="6480-YAGIY"/>
    <x v="1"/>
    <x v="0"/>
    <s v="No"/>
    <s v="No"/>
    <n v="45"/>
    <s v="Yes"/>
    <s v="No"/>
    <x v="1"/>
    <s v="Yes"/>
    <s v="Yes"/>
    <s v="Yes"/>
    <s v="Yes"/>
    <s v="Yes"/>
    <s v="Yes"/>
    <x v="1"/>
    <s v="No"/>
    <x v="3"/>
    <n v="112.2"/>
    <n v="5031.8500000000004"/>
    <s v="No"/>
    <n v="0"/>
    <x v="1"/>
  </r>
  <r>
    <s v="4029-HPFVY"/>
    <x v="1"/>
    <x v="0"/>
    <s v="No"/>
    <s v="No"/>
    <n v="3"/>
    <s v="Yes"/>
    <s v="No"/>
    <x v="1"/>
    <s v="No"/>
    <s v="No"/>
    <s v="No"/>
    <s v="No"/>
    <s v="No"/>
    <s v="No"/>
    <x v="0"/>
    <s v="Yes"/>
    <x v="1"/>
    <n v="70.3"/>
    <n v="220.4"/>
    <s v="No"/>
    <n v="0"/>
    <x v="0"/>
  </r>
  <r>
    <s v="7602-DBTOU"/>
    <x v="0"/>
    <x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416.5"/>
    <s v="No"/>
    <n v="0"/>
    <x v="3"/>
  </r>
  <r>
    <s v="5345-BMKWB"/>
    <x v="1"/>
    <x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58.35"/>
    <s v="No"/>
    <n v="0"/>
    <x v="0"/>
  </r>
  <r>
    <s v="3519-ZKXGG"/>
    <x v="0"/>
    <x v="0"/>
    <s v="Yes"/>
    <s v="No"/>
    <n v="3"/>
    <s v="Yes"/>
    <s v="Yes"/>
    <x v="1"/>
    <s v="No"/>
    <s v="No"/>
    <s v="No"/>
    <s v="No"/>
    <s v="No"/>
    <s v="No"/>
    <x v="0"/>
    <s v="Yes"/>
    <x v="0"/>
    <n v="75.849999999999994"/>
    <n v="256.60000000000002"/>
    <s v="Yes"/>
    <n v="1"/>
    <x v="0"/>
  </r>
  <r>
    <s v="5457-COLHT"/>
    <x v="1"/>
    <x v="0"/>
    <s v="Yes"/>
    <s v="Yes"/>
    <n v="69"/>
    <s v="Yes"/>
    <s v="No"/>
    <x v="0"/>
    <s v="Yes"/>
    <s v="Yes"/>
    <s v="No"/>
    <s v="Yes"/>
    <s v="Yes"/>
    <s v="Yes"/>
    <x v="2"/>
    <s v="No"/>
    <x v="2"/>
    <n v="80.650000000000006"/>
    <n v="5542.55"/>
    <s v="No"/>
    <n v="0"/>
    <x v="3"/>
  </r>
  <r>
    <s v="6416-TVAIH"/>
    <x v="1"/>
    <x v="0"/>
    <s v="Yes"/>
    <s v="Yes"/>
    <n v="1"/>
    <s v="Yes"/>
    <s v="No"/>
    <x v="1"/>
    <s v="No"/>
    <s v="No"/>
    <s v="No"/>
    <s v="No"/>
    <s v="No"/>
    <s v="No"/>
    <x v="0"/>
    <s v="Yes"/>
    <x v="0"/>
    <n v="68.5"/>
    <n v="68.5"/>
    <s v="Yes"/>
    <n v="1"/>
    <x v="0"/>
  </r>
  <r>
    <s v="5451-YHYPW"/>
    <x v="0"/>
    <x v="1"/>
    <s v="Yes"/>
    <s v="No"/>
    <n v="72"/>
    <s v="Yes"/>
    <s v="Yes"/>
    <x v="1"/>
    <s v="Yes"/>
    <s v="Yes"/>
    <s v="Yes"/>
    <s v="Yes"/>
    <s v="Yes"/>
    <s v="Yes"/>
    <x v="2"/>
    <s v="Yes"/>
    <x v="3"/>
    <n v="115.75"/>
    <n v="8443.7000000000007"/>
    <s v="No"/>
    <n v="0"/>
    <x v="3"/>
  </r>
  <r>
    <s v="5108-ADXWO"/>
    <x v="1"/>
    <x v="0"/>
    <s v="No"/>
    <s v="No"/>
    <n v="11"/>
    <s v="Yes"/>
    <s v="No"/>
    <x v="1"/>
    <s v="Yes"/>
    <s v="No"/>
    <s v="No"/>
    <s v="No"/>
    <s v="No"/>
    <s v="No"/>
    <x v="0"/>
    <s v="Yes"/>
    <x v="0"/>
    <n v="73.5"/>
    <n v="791.75"/>
    <s v="Yes"/>
    <n v="1"/>
    <x v="0"/>
  </r>
  <r>
    <s v="7998-WNZEM"/>
    <x v="1"/>
    <x v="0"/>
    <s v="No"/>
    <s v="No"/>
    <n v="71"/>
    <s v="Yes"/>
    <s v="Yes"/>
    <x v="0"/>
    <s v="Yes"/>
    <s v="Yes"/>
    <s v="Yes"/>
    <s v="Yes"/>
    <s v="No"/>
    <s v="Yes"/>
    <x v="2"/>
    <s v="No"/>
    <x v="2"/>
    <n v="80.599999999999994"/>
    <n v="5708.2"/>
    <s v="No"/>
    <n v="0"/>
    <x v="3"/>
  </r>
  <r>
    <s v="3066-RRJIO"/>
    <x v="0"/>
    <x v="0"/>
    <s v="No"/>
    <s v="No"/>
    <n v="1"/>
    <s v="Yes"/>
    <s v="No"/>
    <x v="1"/>
    <s v="No"/>
    <s v="No"/>
    <s v="No"/>
    <s v="No"/>
    <s v="No"/>
    <s v="No"/>
    <x v="0"/>
    <s v="Yes"/>
    <x v="1"/>
    <n v="69.95"/>
    <n v="69.95"/>
    <s v="Yes"/>
    <n v="1"/>
    <x v="0"/>
  </r>
  <r>
    <s v="4664-NJCMS"/>
    <x v="0"/>
    <x v="0"/>
    <s v="Yes"/>
    <s v="No"/>
    <n v="33"/>
    <s v="No"/>
    <s v="No phone service"/>
    <x v="0"/>
    <s v="Yes"/>
    <s v="No"/>
    <s v="Yes"/>
    <s v="Yes"/>
    <s v="Yes"/>
    <s v="Yes"/>
    <x v="2"/>
    <s v="No"/>
    <x v="2"/>
    <n v="59.55"/>
    <n v="2016.3"/>
    <s v="No"/>
    <n v="0"/>
    <x v="1"/>
  </r>
  <r>
    <s v="0307-BCOPK"/>
    <x v="0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05"/>
    <n v="326.64999999999998"/>
    <s v="No"/>
    <n v="0"/>
    <x v="2"/>
  </r>
  <r>
    <s v="7629-WFGLW"/>
    <x v="0"/>
    <x v="1"/>
    <s v="Yes"/>
    <s v="No"/>
    <n v="56"/>
    <s v="Yes"/>
    <s v="Yes"/>
    <x v="1"/>
    <s v="Yes"/>
    <s v="Yes"/>
    <s v="Yes"/>
    <s v="Yes"/>
    <s v="No"/>
    <s v="No"/>
    <x v="1"/>
    <s v="No"/>
    <x v="0"/>
    <n v="95.65"/>
    <n v="5471.75"/>
    <s v="No"/>
    <n v="0"/>
    <x v="3"/>
  </r>
  <r>
    <s v="2542-HYGIQ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95"/>
    <n v="19.95"/>
    <s v="No"/>
    <n v="0"/>
    <x v="0"/>
  </r>
  <r>
    <s v="6715-OFDBP"/>
    <x v="1"/>
    <x v="0"/>
    <s v="No"/>
    <s v="No"/>
    <n v="5"/>
    <s v="Yes"/>
    <s v="No"/>
    <x v="0"/>
    <s v="No"/>
    <s v="No"/>
    <s v="Yes"/>
    <s v="No"/>
    <s v="Yes"/>
    <s v="Yes"/>
    <x v="0"/>
    <s v="Yes"/>
    <x v="0"/>
    <n v="70.05"/>
    <n v="346.4"/>
    <s v="Yes"/>
    <n v="1"/>
    <x v="0"/>
  </r>
  <r>
    <s v="5016-LIPDW"/>
    <x v="1"/>
    <x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1061.5999999999999"/>
    <s v="No"/>
    <n v="0"/>
    <x v="3"/>
  </r>
  <r>
    <s v="6481-LXPWL"/>
    <x v="1"/>
    <x v="0"/>
    <s v="Yes"/>
    <s v="Yes"/>
    <n v="56"/>
    <s v="No"/>
    <s v="No phone service"/>
    <x v="0"/>
    <s v="No"/>
    <s v="Yes"/>
    <s v="Yes"/>
    <s v="No"/>
    <s v="No"/>
    <s v="No"/>
    <x v="1"/>
    <s v="Yes"/>
    <x v="3"/>
    <n v="36.1"/>
    <n v="1971.5"/>
    <s v="No"/>
    <n v="0"/>
    <x v="3"/>
  </r>
  <r>
    <s v="1567-DSCIC"/>
    <x v="1"/>
    <x v="0"/>
    <s v="No"/>
    <s v="No"/>
    <n v="8"/>
    <s v="Yes"/>
    <s v="Yes"/>
    <x v="1"/>
    <s v="No"/>
    <s v="Yes"/>
    <s v="Yes"/>
    <s v="No"/>
    <s v="Yes"/>
    <s v="No"/>
    <x v="0"/>
    <s v="Yes"/>
    <x v="0"/>
    <n v="94"/>
    <n v="773.65"/>
    <s v="Yes"/>
    <n v="1"/>
    <x v="0"/>
  </r>
  <r>
    <s v="2150-UWTFY"/>
    <x v="0"/>
    <x v="0"/>
    <s v="Yes"/>
    <s v="Yes"/>
    <n v="22"/>
    <s v="Yes"/>
    <s v="No"/>
    <x v="0"/>
    <s v="Yes"/>
    <s v="Yes"/>
    <s v="Yes"/>
    <s v="No"/>
    <s v="No"/>
    <s v="No"/>
    <x v="0"/>
    <s v="No"/>
    <x v="1"/>
    <n v="61.15"/>
    <n v="1422.05"/>
    <s v="Yes"/>
    <n v="1"/>
    <x v="2"/>
  </r>
  <r>
    <s v="6124-ACRHJ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s v="No"/>
    <n v="0"/>
    <x v="0"/>
  </r>
  <r>
    <s v="9362-MWODR"/>
    <x v="0"/>
    <x v="0"/>
    <s v="No"/>
    <s v="Yes"/>
    <n v="40"/>
    <s v="Yes"/>
    <s v="No"/>
    <x v="0"/>
    <s v="Yes"/>
    <s v="No"/>
    <s v="No"/>
    <s v="Yes"/>
    <s v="Yes"/>
    <s v="No"/>
    <x v="0"/>
    <s v="Yes"/>
    <x v="3"/>
    <n v="64.099999999999994"/>
    <n v="2460.35"/>
    <s v="No"/>
    <n v="0"/>
    <x v="1"/>
  </r>
  <r>
    <s v="9975-GPKZU"/>
    <x v="1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5"/>
    <n v="856.5"/>
    <s v="No"/>
    <n v="0"/>
    <x v="1"/>
  </r>
  <r>
    <s v="9625-RZFUK"/>
    <x v="1"/>
    <x v="0"/>
    <s v="Yes"/>
    <s v="Yes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1275.8499999999999"/>
    <s v="No"/>
    <n v="0"/>
    <x v="3"/>
  </r>
  <r>
    <s v="5153-LXKDT"/>
    <x v="1"/>
    <x v="0"/>
    <s v="Yes"/>
    <s v="Yes"/>
    <n v="68"/>
    <s v="Yes"/>
    <s v="Yes"/>
    <x v="1"/>
    <s v="Yes"/>
    <s v="Yes"/>
    <s v="Yes"/>
    <s v="No"/>
    <s v="Yes"/>
    <s v="Yes"/>
    <x v="2"/>
    <s v="Yes"/>
    <x v="0"/>
    <n v="110.2"/>
    <n v="7467.5"/>
    <s v="No"/>
    <n v="0"/>
    <x v="3"/>
  </r>
  <r>
    <s v="5161-UBZXI"/>
    <x v="1"/>
    <x v="0"/>
    <s v="Yes"/>
    <s v="Yes"/>
    <n v="69"/>
    <s v="Yes"/>
    <s v="No"/>
    <x v="1"/>
    <s v="Yes"/>
    <s v="Yes"/>
    <s v="No"/>
    <s v="Yes"/>
    <s v="Yes"/>
    <s v="Yes"/>
    <x v="2"/>
    <s v="Yes"/>
    <x v="3"/>
    <n v="106.35"/>
    <n v="7261.75"/>
    <s v="No"/>
    <n v="0"/>
    <x v="3"/>
  </r>
  <r>
    <s v="1020-JPQOW"/>
    <x v="0"/>
    <x v="0"/>
    <s v="Yes"/>
    <s v="No"/>
    <n v="56"/>
    <s v="Yes"/>
    <s v="Yes"/>
    <x v="1"/>
    <s v="No"/>
    <s v="Yes"/>
    <s v="Yes"/>
    <s v="Yes"/>
    <s v="No"/>
    <s v="No"/>
    <x v="0"/>
    <s v="No"/>
    <x v="0"/>
    <n v="90.55"/>
    <n v="5116.6000000000004"/>
    <s v="No"/>
    <n v="0"/>
    <x v="3"/>
  </r>
  <r>
    <s v="7919-ZODZZ"/>
    <x v="0"/>
    <x v="0"/>
    <s v="Yes"/>
    <s v="Yes"/>
    <n v="10"/>
    <s v="Yes"/>
    <s v="No"/>
    <x v="0"/>
    <s v="No"/>
    <s v="Yes"/>
    <s v="Yes"/>
    <s v="No"/>
    <s v="No"/>
    <s v="Yes"/>
    <x v="1"/>
    <s v="Yes"/>
    <x v="1"/>
    <n v="65.900000000000006"/>
    <n v="660.05"/>
    <s v="No"/>
    <n v="0"/>
    <x v="0"/>
  </r>
  <r>
    <s v="0565-JUPYD"/>
    <x v="1"/>
    <x v="0"/>
    <s v="No"/>
    <s v="No"/>
    <n v="63"/>
    <s v="Yes"/>
    <s v="Yes"/>
    <x v="1"/>
    <s v="Yes"/>
    <s v="Yes"/>
    <s v="Yes"/>
    <s v="Yes"/>
    <s v="Yes"/>
    <s v="No"/>
    <x v="1"/>
    <s v="No"/>
    <x v="3"/>
    <n v="104.5"/>
    <n v="6590.8"/>
    <s v="No"/>
    <n v="0"/>
    <x v="3"/>
  </r>
  <r>
    <s v="6867-ACCZI"/>
    <x v="0"/>
    <x v="0"/>
    <s v="Yes"/>
    <s v="Yes"/>
    <n v="24"/>
    <s v="No"/>
    <s v="No phone service"/>
    <x v="0"/>
    <s v="Yes"/>
    <s v="Yes"/>
    <s v="Yes"/>
    <s v="Yes"/>
    <s v="No"/>
    <s v="Yes"/>
    <x v="2"/>
    <s v="Yes"/>
    <x v="1"/>
    <n v="52.5"/>
    <n v="1208.1500000000001"/>
    <s v="No"/>
    <n v="0"/>
    <x v="2"/>
  </r>
  <r>
    <s v="5939-XAIXZ"/>
    <x v="0"/>
    <x v="0"/>
    <s v="No"/>
    <s v="No"/>
    <n v="19"/>
    <s v="Yes"/>
    <s v="Yes"/>
    <x v="0"/>
    <s v="No"/>
    <s v="No"/>
    <s v="Yes"/>
    <s v="No"/>
    <s v="No"/>
    <s v="No"/>
    <x v="0"/>
    <s v="Yes"/>
    <x v="1"/>
    <n v="56.1"/>
    <n v="1033.9000000000001"/>
    <s v="No"/>
    <n v="0"/>
    <x v="2"/>
  </r>
  <r>
    <s v="9054-FOWNV"/>
    <x v="1"/>
    <x v="0"/>
    <s v="Yes"/>
    <s v="Yes"/>
    <n v="22"/>
    <s v="Yes"/>
    <s v="Yes"/>
    <x v="1"/>
    <s v="No"/>
    <s v="No"/>
    <s v="Yes"/>
    <s v="No"/>
    <s v="Yes"/>
    <s v="No"/>
    <x v="0"/>
    <s v="Yes"/>
    <x v="0"/>
    <n v="88.75"/>
    <n v="1885.15"/>
    <s v="No"/>
    <n v="0"/>
    <x v="2"/>
  </r>
  <r>
    <s v="2683-BPJSO"/>
    <x v="1"/>
    <x v="0"/>
    <s v="Yes"/>
    <s v="No"/>
    <n v="29"/>
    <s v="Yes"/>
    <s v="Yes"/>
    <x v="1"/>
    <s v="Yes"/>
    <s v="Yes"/>
    <s v="No"/>
    <s v="No"/>
    <s v="No"/>
    <s v="No"/>
    <x v="0"/>
    <s v="Yes"/>
    <x v="0"/>
    <n v="84.45"/>
    <n v="2467.1"/>
    <s v="Yes"/>
    <n v="1"/>
    <x v="1"/>
  </r>
  <r>
    <s v="2157-MXBJS"/>
    <x v="1"/>
    <x v="0"/>
    <s v="Yes"/>
    <s v="No"/>
    <n v="13"/>
    <s v="Yes"/>
    <s v="Yes"/>
    <x v="0"/>
    <s v="No"/>
    <s v="No"/>
    <s v="Yes"/>
    <s v="No"/>
    <s v="Yes"/>
    <s v="Yes"/>
    <x v="1"/>
    <s v="Yes"/>
    <x v="1"/>
    <n v="75.3"/>
    <n v="989.45"/>
    <s v="Yes"/>
    <n v="1"/>
    <x v="2"/>
  </r>
  <r>
    <s v="8207-VVMYB"/>
    <x v="0"/>
    <x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"/>
    <n v="2006.95"/>
    <s v="No"/>
    <n v="0"/>
    <x v="3"/>
  </r>
  <r>
    <s v="9732-EQMWY"/>
    <x v="0"/>
    <x v="0"/>
    <s v="Yes"/>
    <s v="No"/>
    <n v="49"/>
    <s v="Yes"/>
    <s v="No"/>
    <x v="1"/>
    <s v="No"/>
    <s v="Yes"/>
    <s v="Yes"/>
    <s v="No"/>
    <s v="Yes"/>
    <s v="Yes"/>
    <x v="0"/>
    <s v="No"/>
    <x v="0"/>
    <n v="99.4"/>
    <n v="5025"/>
    <s v="No"/>
    <n v="0"/>
    <x v="3"/>
  </r>
  <r>
    <s v="9360-AHGNL"/>
    <x v="0"/>
    <x v="1"/>
    <s v="Yes"/>
    <s v="No"/>
    <n v="43"/>
    <s v="Yes"/>
    <s v="Yes"/>
    <x v="1"/>
    <s v="Yes"/>
    <s v="No"/>
    <s v="Yes"/>
    <s v="Yes"/>
    <s v="Yes"/>
    <s v="Yes"/>
    <x v="1"/>
    <s v="Yes"/>
    <x v="1"/>
    <n v="109.55"/>
    <n v="4830.25"/>
    <s v="Yes"/>
    <n v="1"/>
    <x v="1"/>
  </r>
  <r>
    <s v="1087-UDSIH"/>
    <x v="0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9.75"/>
    <s v="Yes"/>
    <n v="1"/>
    <x v="0"/>
  </r>
  <r>
    <s v="5269-NRGDP"/>
    <x v="1"/>
    <x v="0"/>
    <s v="Yes"/>
    <s v="Yes"/>
    <n v="42"/>
    <s v="Yes"/>
    <s v="No"/>
    <x v="0"/>
    <s v="No"/>
    <s v="No"/>
    <s v="Yes"/>
    <s v="Yes"/>
    <s v="Yes"/>
    <s v="Yes"/>
    <x v="1"/>
    <s v="No"/>
    <x v="0"/>
    <n v="73.150000000000006"/>
    <n v="3088.25"/>
    <s v="No"/>
    <n v="0"/>
    <x v="1"/>
  </r>
  <r>
    <s v="6195-MELTI"/>
    <x v="1"/>
    <x v="0"/>
    <s v="No"/>
    <s v="No"/>
    <n v="57"/>
    <s v="Yes"/>
    <s v="No"/>
    <x v="0"/>
    <s v="No"/>
    <s v="Yes"/>
    <s v="No"/>
    <s v="Yes"/>
    <s v="No"/>
    <s v="No"/>
    <x v="1"/>
    <s v="Yes"/>
    <x v="1"/>
    <n v="54.65"/>
    <n v="3134.7"/>
    <s v="No"/>
    <n v="0"/>
    <x v="3"/>
  </r>
  <r>
    <s v="5485-WUYWF"/>
    <x v="1"/>
    <x v="1"/>
    <s v="No"/>
    <s v="No"/>
    <n v="2"/>
    <s v="Yes"/>
    <s v="No"/>
    <x v="0"/>
    <s v="Yes"/>
    <s v="No"/>
    <s v="Yes"/>
    <s v="No"/>
    <s v="Yes"/>
    <s v="No"/>
    <x v="0"/>
    <s v="No"/>
    <x v="2"/>
    <n v="66.400000000000006"/>
    <n v="94.55"/>
    <s v="Yes"/>
    <n v="1"/>
    <x v="0"/>
  </r>
  <r>
    <s v="2121-JAFOM"/>
    <x v="0"/>
    <x v="0"/>
    <s v="Yes"/>
    <s v="No"/>
    <n v="72"/>
    <s v="Yes"/>
    <s v="Yes"/>
    <x v="1"/>
    <s v="Yes"/>
    <s v="Yes"/>
    <s v="Yes"/>
    <s v="Yes"/>
    <s v="Yes"/>
    <s v="Yes"/>
    <x v="2"/>
    <s v="Yes"/>
    <x v="3"/>
    <n v="115.55"/>
    <n v="8312.4"/>
    <s v="No"/>
    <n v="0"/>
    <x v="3"/>
  </r>
  <r>
    <s v="8818-DOPVL"/>
    <x v="0"/>
    <x v="1"/>
    <s v="No"/>
    <s v="No"/>
    <n v="46"/>
    <s v="Yes"/>
    <s v="Yes"/>
    <x v="1"/>
    <s v="No"/>
    <s v="Yes"/>
    <s v="Yes"/>
    <s v="No"/>
    <s v="Yes"/>
    <s v="Yes"/>
    <x v="0"/>
    <s v="Yes"/>
    <x v="0"/>
    <n v="104.45"/>
    <n v="4863.8500000000004"/>
    <s v="No"/>
    <n v="0"/>
    <x v="1"/>
  </r>
  <r>
    <s v="2632-UCGVD"/>
    <x v="1"/>
    <x v="1"/>
    <s v="Yes"/>
    <s v="No"/>
    <n v="66"/>
    <s v="Yes"/>
    <s v="Yes"/>
    <x v="1"/>
    <s v="No"/>
    <s v="No"/>
    <s v="No"/>
    <s v="Yes"/>
    <s v="Yes"/>
    <s v="Yes"/>
    <x v="0"/>
    <s v="Yes"/>
    <x v="3"/>
    <n v="100.05"/>
    <n v="6871.9"/>
    <s v="Yes"/>
    <n v="1"/>
    <x v="3"/>
  </r>
  <r>
    <s v="5445-PZWGX"/>
    <x v="1"/>
    <x v="0"/>
    <s v="No"/>
    <s v="No"/>
    <n v="62"/>
    <s v="Yes"/>
    <s v="Yes"/>
    <x v="1"/>
    <s v="Yes"/>
    <s v="Yes"/>
    <s v="No"/>
    <s v="Yes"/>
    <s v="No"/>
    <s v="Yes"/>
    <x v="1"/>
    <s v="No"/>
    <x v="0"/>
    <n v="102"/>
    <n v="6529.25"/>
    <s v="Yes"/>
    <n v="1"/>
    <x v="3"/>
  </r>
  <r>
    <s v="1227-UDMZR"/>
    <x v="0"/>
    <x v="0"/>
    <s v="Yes"/>
    <s v="No"/>
    <n v="72"/>
    <s v="Yes"/>
    <s v="Yes"/>
    <x v="0"/>
    <s v="Yes"/>
    <s v="Yes"/>
    <s v="Yes"/>
    <s v="Yes"/>
    <s v="Yes"/>
    <s v="Yes"/>
    <x v="2"/>
    <s v="Yes"/>
    <x v="2"/>
    <n v="91.15"/>
    <n v="6637.9"/>
    <s v="No"/>
    <n v="0"/>
    <x v="3"/>
  </r>
  <r>
    <s v="5198-HQAEN"/>
    <x v="1"/>
    <x v="0"/>
    <s v="Yes"/>
    <s v="Yes"/>
    <n v="35"/>
    <s v="Yes"/>
    <s v="No"/>
    <x v="1"/>
    <s v="No"/>
    <s v="Yes"/>
    <s v="No"/>
    <s v="Yes"/>
    <s v="Yes"/>
    <s v="No"/>
    <x v="1"/>
    <s v="Yes"/>
    <x v="0"/>
    <n v="89.7"/>
    <n v="3165.6"/>
    <s v="No"/>
    <n v="0"/>
    <x v="1"/>
  </r>
  <r>
    <s v="9170-CCKOU"/>
    <x v="1"/>
    <x v="0"/>
    <s v="Yes"/>
    <s v="No"/>
    <n v="17"/>
    <s v="Yes"/>
    <s v="Yes"/>
    <x v="1"/>
    <s v="Yes"/>
    <s v="Yes"/>
    <s v="Yes"/>
    <s v="No"/>
    <s v="No"/>
    <s v="No"/>
    <x v="0"/>
    <s v="No"/>
    <x v="3"/>
    <n v="90.2"/>
    <n v="1454.15"/>
    <s v="Yes"/>
    <n v="1"/>
    <x v="2"/>
  </r>
  <r>
    <s v="2167-FQSTQ"/>
    <x v="0"/>
    <x v="0"/>
    <s v="Yes"/>
    <s v="No"/>
    <n v="72"/>
    <s v="Yes"/>
    <s v="Yes"/>
    <x v="0"/>
    <s v="Yes"/>
    <s v="Yes"/>
    <s v="Yes"/>
    <s v="Yes"/>
    <s v="Yes"/>
    <s v="Yes"/>
    <x v="2"/>
    <s v="Yes"/>
    <x v="0"/>
    <n v="92.4"/>
    <n v="6786.1"/>
    <s v="No"/>
    <n v="0"/>
    <x v="3"/>
  </r>
  <r>
    <s v="2819-GWENI"/>
    <x v="0"/>
    <x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43"/>
    <s v="No"/>
    <n v="0"/>
    <x v="1"/>
  </r>
  <r>
    <s v="1043-YCUTE"/>
    <x v="1"/>
    <x v="0"/>
    <s v="Yes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15"/>
    <n v="1327.15"/>
    <s v="Yes"/>
    <n v="1"/>
    <x v="3"/>
  </r>
  <r>
    <s v="3814-MLAXC"/>
    <x v="0"/>
    <x v="0"/>
    <s v="No"/>
    <s v="No"/>
    <n v="31"/>
    <s v="Yes"/>
    <s v="Yes"/>
    <x v="1"/>
    <s v="No"/>
    <s v="No"/>
    <s v="No"/>
    <s v="Yes"/>
    <s v="No"/>
    <s v="No"/>
    <x v="0"/>
    <s v="Yes"/>
    <x v="3"/>
    <n v="79.849999999999994"/>
    <n v="2404.15"/>
    <s v="Yes"/>
    <n v="1"/>
    <x v="1"/>
  </r>
  <r>
    <s v="3572-UUHRS"/>
    <x v="1"/>
    <x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8.850000000000001"/>
    <n v="867.3"/>
    <s v="No"/>
    <n v="0"/>
    <x v="1"/>
  </r>
  <r>
    <s v="2692-PFYTJ"/>
    <x v="0"/>
    <x v="0"/>
    <s v="No"/>
    <s v="No"/>
    <n v="1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.75"/>
    <n v="25.75"/>
    <s v="No"/>
    <n v="0"/>
    <x v="0"/>
  </r>
  <r>
    <s v="1226-UDFZR"/>
    <x v="0"/>
    <x v="0"/>
    <s v="No"/>
    <s v="No"/>
    <n v="2"/>
    <s v="Yes"/>
    <s v="No"/>
    <x v="0"/>
    <s v="No"/>
    <s v="Yes"/>
    <s v="No"/>
    <s v="No"/>
    <s v="No"/>
    <s v="No"/>
    <x v="0"/>
    <s v="Yes"/>
    <x v="1"/>
    <n v="49.6"/>
    <n v="114.7"/>
    <s v="Yes"/>
    <n v="1"/>
    <x v="0"/>
  </r>
  <r>
    <s v="5955-EPOAZ"/>
    <x v="0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95"/>
    <n v="109.5"/>
    <s v="No"/>
    <n v="0"/>
    <x v="0"/>
  </r>
  <r>
    <s v="6821-JPCDC"/>
    <x v="0"/>
    <x v="0"/>
    <s v="Yes"/>
    <s v="No"/>
    <n v="48"/>
    <s v="Yes"/>
    <s v="No"/>
    <x v="1"/>
    <s v="No"/>
    <s v="Yes"/>
    <s v="Yes"/>
    <s v="No"/>
    <s v="Yes"/>
    <s v="Yes"/>
    <x v="1"/>
    <s v="Yes"/>
    <x v="0"/>
    <n v="97.05"/>
    <n v="4692.95"/>
    <s v="No"/>
    <n v="0"/>
    <x v="1"/>
  </r>
  <r>
    <s v="8815-LMFLX"/>
    <x v="1"/>
    <x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4"/>
    <n v="546.85"/>
    <s v="No"/>
    <n v="0"/>
    <x v="1"/>
  </r>
  <r>
    <s v="9135-HSWOC"/>
    <x v="1"/>
    <x v="0"/>
    <s v="Yes"/>
    <s v="Yes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7"/>
    <n v="1274.05"/>
    <s v="No"/>
    <n v="0"/>
    <x v="3"/>
  </r>
  <r>
    <s v="8582-KRHPJ"/>
    <x v="1"/>
    <x v="0"/>
    <s v="No"/>
    <s v="No"/>
    <n v="50"/>
    <s v="No"/>
    <s v="No phone service"/>
    <x v="0"/>
    <s v="Yes"/>
    <s v="Yes"/>
    <s v="No"/>
    <s v="No"/>
    <s v="No"/>
    <s v="No"/>
    <x v="0"/>
    <s v="Yes"/>
    <x v="1"/>
    <n v="35"/>
    <n v="1782.4"/>
    <s v="No"/>
    <n v="0"/>
    <x v="3"/>
  </r>
  <r>
    <s v="5811-IWXYM"/>
    <x v="0"/>
    <x v="0"/>
    <s v="Yes"/>
    <s v="Yes"/>
    <n v="52"/>
    <s v="Yes"/>
    <s v="Yes"/>
    <x v="1"/>
    <s v="No"/>
    <s v="No"/>
    <s v="Yes"/>
    <s v="No"/>
    <s v="Yes"/>
    <s v="Yes"/>
    <x v="1"/>
    <s v="No"/>
    <x v="2"/>
    <n v="101.25"/>
    <n v="5301.1"/>
    <s v="No"/>
    <n v="0"/>
    <x v="3"/>
  </r>
  <r>
    <s v="7044-YAACC"/>
    <x v="1"/>
    <x v="1"/>
    <s v="Yes"/>
    <s v="No"/>
    <n v="4"/>
    <s v="Yes"/>
    <s v="No"/>
    <x v="1"/>
    <s v="No"/>
    <s v="No"/>
    <s v="No"/>
    <s v="No"/>
    <s v="No"/>
    <s v="No"/>
    <x v="0"/>
    <s v="Yes"/>
    <x v="0"/>
    <n v="70.2"/>
    <n v="280.35000000000002"/>
    <s v="No"/>
    <n v="0"/>
    <x v="0"/>
  </r>
  <r>
    <s v="8189-XRIKE"/>
    <x v="0"/>
    <x v="1"/>
    <s v="No"/>
    <s v="No"/>
    <n v="32"/>
    <s v="Yes"/>
    <s v="No"/>
    <x v="1"/>
    <s v="No"/>
    <s v="No"/>
    <s v="No"/>
    <s v="No"/>
    <s v="Yes"/>
    <s v="Yes"/>
    <x v="0"/>
    <s v="No"/>
    <x v="0"/>
    <n v="90.95"/>
    <n v="2897.95"/>
    <s v="No"/>
    <n v="0"/>
    <x v="1"/>
  </r>
  <r>
    <s v="1506-YJTYT"/>
    <x v="1"/>
    <x v="0"/>
    <s v="Yes"/>
    <s v="Yes"/>
    <n v="45"/>
    <s v="Yes"/>
    <s v="Yes"/>
    <x v="0"/>
    <s v="Yes"/>
    <s v="Yes"/>
    <s v="No"/>
    <s v="Yes"/>
    <s v="Yes"/>
    <s v="No"/>
    <x v="2"/>
    <s v="No"/>
    <x v="3"/>
    <n v="73.849999999999994"/>
    <n v="3371"/>
    <s v="No"/>
    <n v="0"/>
    <x v="1"/>
  </r>
  <r>
    <s v="4123-DVHPH"/>
    <x v="1"/>
    <x v="0"/>
    <s v="Yes"/>
    <s v="No"/>
    <n v="9"/>
    <s v="Yes"/>
    <s v="Yes"/>
    <x v="1"/>
    <s v="Yes"/>
    <s v="No"/>
    <s v="No"/>
    <s v="No"/>
    <s v="No"/>
    <s v="Yes"/>
    <x v="0"/>
    <s v="Yes"/>
    <x v="0"/>
    <n v="88.05"/>
    <n v="801.3"/>
    <s v="No"/>
    <n v="0"/>
    <x v="0"/>
  </r>
  <r>
    <s v="6425-YQLLO"/>
    <x v="0"/>
    <x v="1"/>
    <s v="Yes"/>
    <s v="No"/>
    <n v="66"/>
    <s v="Yes"/>
    <s v="Yes"/>
    <x v="1"/>
    <s v="No"/>
    <s v="No"/>
    <s v="Yes"/>
    <s v="Yes"/>
    <s v="Yes"/>
    <s v="Yes"/>
    <x v="1"/>
    <s v="Yes"/>
    <x v="3"/>
    <n v="105.95"/>
    <n v="6975.25"/>
    <s v="Yes"/>
    <n v="1"/>
    <x v="3"/>
  </r>
  <r>
    <s v="5442-UTCVD"/>
    <x v="1"/>
    <x v="0"/>
    <s v="No"/>
    <s v="Yes"/>
    <n v="3"/>
    <s v="Yes"/>
    <s v="Yes"/>
    <x v="1"/>
    <s v="No"/>
    <s v="No"/>
    <s v="Yes"/>
    <s v="No"/>
    <s v="No"/>
    <s v="Yes"/>
    <x v="0"/>
    <s v="No"/>
    <x v="0"/>
    <n v="91.85"/>
    <n v="257.05"/>
    <s v="Yes"/>
    <n v="1"/>
    <x v="0"/>
  </r>
  <r>
    <s v="2228-BZDEE"/>
    <x v="0"/>
    <x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79.45"/>
    <s v="No"/>
    <n v="0"/>
    <x v="3"/>
  </r>
  <r>
    <s v="7734-DBOAI"/>
    <x v="0"/>
    <x v="0"/>
    <s v="Yes"/>
    <s v="Yes"/>
    <n v="1"/>
    <s v="No"/>
    <s v="No phone service"/>
    <x v="0"/>
    <s v="No"/>
    <s v="No"/>
    <s v="No"/>
    <s v="Yes"/>
    <s v="Yes"/>
    <s v="No"/>
    <x v="0"/>
    <s v="No"/>
    <x v="0"/>
    <n v="40.1"/>
    <n v="40.1"/>
    <s v="Yes"/>
    <n v="1"/>
    <x v="0"/>
  </r>
  <r>
    <s v="2789-CZANW"/>
    <x v="0"/>
    <x v="0"/>
    <s v="Yes"/>
    <s v="Yes"/>
    <n v="64"/>
    <s v="Yes"/>
    <s v="Yes"/>
    <x v="1"/>
    <s v="Yes"/>
    <s v="Yes"/>
    <s v="No"/>
    <s v="Yes"/>
    <s v="Yes"/>
    <s v="Yes"/>
    <x v="2"/>
    <s v="No"/>
    <x v="2"/>
    <n v="110.3"/>
    <n v="6997.3"/>
    <s v="No"/>
    <n v="0"/>
    <x v="3"/>
  </r>
  <r>
    <s v="2091-RFFBA"/>
    <x v="0"/>
    <x v="1"/>
    <s v="No"/>
    <s v="No"/>
    <n v="31"/>
    <s v="Yes"/>
    <s v="Yes"/>
    <x v="1"/>
    <s v="No"/>
    <s v="No"/>
    <s v="No"/>
    <s v="No"/>
    <s v="No"/>
    <s v="No"/>
    <x v="0"/>
    <s v="Yes"/>
    <x v="0"/>
    <n v="73.900000000000006"/>
    <n v="2217.15"/>
    <s v="Yes"/>
    <n v="1"/>
    <x v="1"/>
  </r>
  <r>
    <s v="2114-MGINA"/>
    <x v="0"/>
    <x v="0"/>
    <s v="No"/>
    <s v="No"/>
    <n v="14"/>
    <s v="Yes"/>
    <s v="No"/>
    <x v="1"/>
    <s v="No"/>
    <s v="No"/>
    <s v="No"/>
    <s v="No"/>
    <s v="Yes"/>
    <s v="Yes"/>
    <x v="0"/>
    <s v="Yes"/>
    <x v="1"/>
    <n v="89.8"/>
    <n v="1129.0999999999999"/>
    <s v="Yes"/>
    <n v="1"/>
    <x v="2"/>
  </r>
  <r>
    <s v="7596-LDUXP"/>
    <x v="0"/>
    <x v="0"/>
    <s v="No"/>
    <s v="No"/>
    <n v="12"/>
    <s v="Yes"/>
    <s v="No"/>
    <x v="1"/>
    <s v="Yes"/>
    <s v="No"/>
    <s v="No"/>
    <s v="No"/>
    <s v="Yes"/>
    <s v="No"/>
    <x v="1"/>
    <s v="Yes"/>
    <x v="3"/>
    <n v="85.15"/>
    <n v="979.05"/>
    <s v="No"/>
    <n v="0"/>
    <x v="0"/>
  </r>
  <r>
    <s v="3740-RLMVT"/>
    <x v="1"/>
    <x v="1"/>
    <s v="Yes"/>
    <s v="No"/>
    <n v="67"/>
    <s v="Yes"/>
    <s v="No"/>
    <x v="0"/>
    <s v="Yes"/>
    <s v="Yes"/>
    <s v="No"/>
    <s v="Yes"/>
    <s v="No"/>
    <s v="No"/>
    <x v="1"/>
    <s v="Yes"/>
    <x v="2"/>
    <n v="60.95"/>
    <n v="4119.3999999999996"/>
    <s v="No"/>
    <n v="0"/>
    <x v="3"/>
  </r>
  <r>
    <s v="4489-SNOJF"/>
    <x v="0"/>
    <x v="0"/>
    <s v="Yes"/>
    <s v="Yes"/>
    <n v="35"/>
    <s v="Yes"/>
    <s v="Yes"/>
    <x v="0"/>
    <s v="Yes"/>
    <s v="No"/>
    <s v="Yes"/>
    <s v="Yes"/>
    <s v="Yes"/>
    <s v="No"/>
    <x v="0"/>
    <s v="No"/>
    <x v="0"/>
    <n v="72.25"/>
    <n v="2568.5500000000002"/>
    <s v="Yes"/>
    <n v="1"/>
    <x v="1"/>
  </r>
  <r>
    <s v="2192-OZITF"/>
    <x v="0"/>
    <x v="0"/>
    <s v="No"/>
    <s v="No"/>
    <n v="45"/>
    <s v="Yes"/>
    <s v="Yes"/>
    <x v="0"/>
    <s v="Yes"/>
    <s v="No"/>
    <s v="No"/>
    <s v="Yes"/>
    <s v="No"/>
    <s v="Yes"/>
    <x v="2"/>
    <s v="No"/>
    <x v="1"/>
    <n v="73.55"/>
    <n v="3349.1"/>
    <s v="No"/>
    <n v="0"/>
    <x v="1"/>
  </r>
  <r>
    <s v="5651-CPDND"/>
    <x v="1"/>
    <x v="0"/>
    <s v="No"/>
    <s v="No"/>
    <n v="10"/>
    <s v="Yes"/>
    <s v="No"/>
    <x v="0"/>
    <s v="No"/>
    <s v="No"/>
    <s v="No"/>
    <s v="No"/>
    <s v="No"/>
    <s v="No"/>
    <x v="0"/>
    <s v="No"/>
    <x v="1"/>
    <n v="46"/>
    <n v="492.1"/>
    <s v="No"/>
    <n v="0"/>
    <x v="0"/>
  </r>
  <r>
    <s v="2186-QZEYA"/>
    <x v="0"/>
    <x v="1"/>
    <s v="No"/>
    <s v="No"/>
    <n v="29"/>
    <s v="Yes"/>
    <s v="Yes"/>
    <x v="0"/>
    <s v="Yes"/>
    <s v="Yes"/>
    <s v="No"/>
    <s v="No"/>
    <s v="No"/>
    <s v="No"/>
    <x v="0"/>
    <s v="Yes"/>
    <x v="2"/>
    <n v="58.55"/>
    <n v="1718.95"/>
    <s v="No"/>
    <n v="0"/>
    <x v="1"/>
  </r>
  <r>
    <s v="1131-ALZWV"/>
    <x v="0"/>
    <x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6"/>
    <n v="605.25"/>
    <s v="No"/>
    <n v="0"/>
    <x v="2"/>
  </r>
  <r>
    <s v="7729-XBTWX"/>
    <x v="1"/>
    <x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5"/>
    <n v="1344.5"/>
    <s v="No"/>
    <n v="0"/>
    <x v="3"/>
  </r>
  <r>
    <s v="9134-WYRVP"/>
    <x v="1"/>
    <x v="0"/>
    <s v="No"/>
    <s v="No"/>
    <n v="51"/>
    <s v="Yes"/>
    <s v="No"/>
    <x v="1"/>
    <s v="Yes"/>
    <s v="No"/>
    <s v="No"/>
    <s v="No"/>
    <s v="Yes"/>
    <s v="No"/>
    <x v="1"/>
    <s v="No"/>
    <x v="1"/>
    <n v="86.35"/>
    <n v="4267.1499999999996"/>
    <s v="No"/>
    <n v="0"/>
    <x v="3"/>
  </r>
  <r>
    <s v="3284-SVCRO"/>
    <x v="0"/>
    <x v="0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5"/>
    <n v="1121.05"/>
    <s v="No"/>
    <n v="0"/>
    <x v="1"/>
  </r>
  <r>
    <s v="9732-OUYRN"/>
    <x v="0"/>
    <x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"/>
    <n v="918.7"/>
    <s v="No"/>
    <n v="0"/>
    <x v="3"/>
  </r>
  <r>
    <s v="0559-CKHUS"/>
    <x v="0"/>
    <x v="0"/>
    <s v="Yes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55"/>
    <n v="521.79999999999995"/>
    <s v="No"/>
    <n v="0"/>
    <x v="1"/>
  </r>
  <r>
    <s v="2931-SVLTV"/>
    <x v="1"/>
    <x v="0"/>
    <s v="Yes"/>
    <s v="Yes"/>
    <n v="40"/>
    <s v="Yes"/>
    <s v="Yes"/>
    <x v="1"/>
    <s v="Yes"/>
    <s v="Yes"/>
    <s v="No"/>
    <s v="Yes"/>
    <s v="Yes"/>
    <s v="Yes"/>
    <x v="0"/>
    <s v="Yes"/>
    <x v="3"/>
    <n v="110.1"/>
    <n v="4469.1000000000004"/>
    <s v="No"/>
    <n v="0"/>
    <x v="1"/>
  </r>
  <r>
    <s v="6899-PPEEA"/>
    <x v="0"/>
    <x v="1"/>
    <s v="No"/>
    <s v="No"/>
    <n v="37"/>
    <s v="Yes"/>
    <s v="Yes"/>
    <x v="1"/>
    <s v="No"/>
    <s v="No"/>
    <s v="No"/>
    <s v="No"/>
    <s v="Yes"/>
    <s v="Yes"/>
    <x v="0"/>
    <s v="Yes"/>
    <x v="0"/>
    <n v="96.55"/>
    <n v="3580.3"/>
    <s v="Yes"/>
    <n v="1"/>
    <x v="1"/>
  </r>
  <r>
    <s v="7504-UWHNB"/>
    <x v="1"/>
    <x v="0"/>
    <s v="No"/>
    <s v="No"/>
    <n v="25"/>
    <s v="Yes"/>
    <s v="No"/>
    <x v="1"/>
    <s v="No"/>
    <s v="No"/>
    <s v="No"/>
    <s v="No"/>
    <s v="No"/>
    <s v="No"/>
    <x v="0"/>
    <s v="No"/>
    <x v="0"/>
    <n v="69.75"/>
    <n v="1729.35"/>
    <s v="No"/>
    <n v="0"/>
    <x v="1"/>
  </r>
  <r>
    <s v="2582-FFFZR"/>
    <x v="0"/>
    <x v="0"/>
    <s v="No"/>
    <s v="No"/>
    <n v="22"/>
    <s v="No"/>
    <s v="No phone service"/>
    <x v="0"/>
    <s v="No"/>
    <s v="No"/>
    <s v="Yes"/>
    <s v="No"/>
    <s v="Yes"/>
    <s v="Yes"/>
    <x v="0"/>
    <s v="Yes"/>
    <x v="0"/>
    <n v="50.6"/>
    <n v="1073.3"/>
    <s v="No"/>
    <n v="0"/>
    <x v="2"/>
  </r>
  <r>
    <s v="8908-NMQTX"/>
    <x v="1"/>
    <x v="0"/>
    <s v="No"/>
    <s v="No"/>
    <n v="72"/>
    <s v="No"/>
    <s v="No phone service"/>
    <x v="0"/>
    <s v="Yes"/>
    <s v="Yes"/>
    <s v="Yes"/>
    <s v="Yes"/>
    <s v="Yes"/>
    <s v="Yes"/>
    <x v="2"/>
    <s v="Yes"/>
    <x v="2"/>
    <n v="65.599999999999994"/>
    <n v="4566.5"/>
    <s v="No"/>
    <n v="0"/>
    <x v="3"/>
  </r>
  <r>
    <s v="2187-LZGPL"/>
    <x v="0"/>
    <x v="0"/>
    <s v="No"/>
    <s v="No"/>
    <n v="7"/>
    <s v="No"/>
    <s v="No phone service"/>
    <x v="0"/>
    <s v="No"/>
    <s v="Yes"/>
    <s v="No"/>
    <s v="No"/>
    <s v="No"/>
    <s v="Yes"/>
    <x v="0"/>
    <s v="Yes"/>
    <x v="3"/>
    <n v="40.1"/>
    <n v="293.3"/>
    <s v="Yes"/>
    <n v="1"/>
    <x v="0"/>
  </r>
  <r>
    <s v="1431-AIDJQ"/>
    <x v="1"/>
    <x v="0"/>
    <s v="Yes"/>
    <s v="Yes"/>
    <n v="33"/>
    <s v="Yes"/>
    <s v="No"/>
    <x v="0"/>
    <s v="No"/>
    <s v="Yes"/>
    <s v="Yes"/>
    <s v="Yes"/>
    <s v="Yes"/>
    <s v="Yes"/>
    <x v="2"/>
    <s v="No"/>
    <x v="3"/>
    <n v="82.1"/>
    <n v="2603.1"/>
    <s v="No"/>
    <n v="0"/>
    <x v="1"/>
  </r>
  <r>
    <s v="6288-LBEAR"/>
    <x v="0"/>
    <x v="0"/>
    <s v="No"/>
    <s v="No"/>
    <n v="23"/>
    <s v="Yes"/>
    <s v="No"/>
    <x v="1"/>
    <s v="No"/>
    <s v="Yes"/>
    <s v="No"/>
    <s v="Yes"/>
    <s v="No"/>
    <s v="No"/>
    <x v="0"/>
    <s v="Yes"/>
    <x v="1"/>
    <n v="79.099999999999994"/>
    <n v="1783.75"/>
    <s v="No"/>
    <n v="0"/>
    <x v="2"/>
  </r>
  <r>
    <s v="4597-NUCQV"/>
    <x v="1"/>
    <x v="1"/>
    <s v="No"/>
    <s v="No"/>
    <n v="24"/>
    <s v="Yes"/>
    <s v="Yes"/>
    <x v="1"/>
    <s v="No"/>
    <s v="Yes"/>
    <s v="No"/>
    <s v="No"/>
    <s v="Yes"/>
    <s v="Yes"/>
    <x v="0"/>
    <s v="Yes"/>
    <x v="0"/>
    <n v="101.25"/>
    <n v="2440.15"/>
    <s v="Yes"/>
    <n v="1"/>
    <x v="2"/>
  </r>
  <r>
    <s v="9019-QVLZD"/>
    <x v="0"/>
    <x v="0"/>
    <s v="No"/>
    <s v="No"/>
    <n v="1"/>
    <s v="Yes"/>
    <s v="No"/>
    <x v="1"/>
    <s v="No"/>
    <s v="No"/>
    <s v="No"/>
    <s v="No"/>
    <s v="Yes"/>
    <s v="No"/>
    <x v="0"/>
    <s v="No"/>
    <x v="0"/>
    <n v="79.55"/>
    <n v="79.55"/>
    <s v="Yes"/>
    <n v="1"/>
    <x v="0"/>
  </r>
  <r>
    <s v="8413-YNHNV"/>
    <x v="1"/>
    <x v="0"/>
    <s v="No"/>
    <s v="No"/>
    <n v="69"/>
    <s v="Yes"/>
    <s v="Yes"/>
    <x v="0"/>
    <s v="Yes"/>
    <s v="Yes"/>
    <s v="Yes"/>
    <s v="Yes"/>
    <s v="Yes"/>
    <s v="Yes"/>
    <x v="2"/>
    <s v="No"/>
    <x v="1"/>
    <n v="90.65"/>
    <n v="6322.1"/>
    <s v="No"/>
    <n v="0"/>
    <x v="3"/>
  </r>
  <r>
    <s v="5808-TOTXO"/>
    <x v="0"/>
    <x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57.4"/>
    <s v="No"/>
    <n v="0"/>
    <x v="0"/>
  </r>
  <r>
    <s v="4369-NYSCF"/>
    <x v="1"/>
    <x v="0"/>
    <s v="No"/>
    <s v="No"/>
    <n v="56"/>
    <s v="Yes"/>
    <s v="No"/>
    <x v="0"/>
    <s v="No"/>
    <s v="Yes"/>
    <s v="No"/>
    <s v="Yes"/>
    <s v="Yes"/>
    <s v="Yes"/>
    <x v="1"/>
    <s v="Yes"/>
    <x v="2"/>
    <n v="75.75"/>
    <n v="4284.6499999999996"/>
    <s v="No"/>
    <n v="0"/>
    <x v="3"/>
  </r>
  <r>
    <s v="6333-YDVLT"/>
    <x v="1"/>
    <x v="0"/>
    <s v="No"/>
    <s v="No"/>
    <n v="65"/>
    <s v="Yes"/>
    <s v="Yes"/>
    <x v="1"/>
    <s v="Yes"/>
    <s v="No"/>
    <s v="Yes"/>
    <s v="Yes"/>
    <s v="Yes"/>
    <s v="Yes"/>
    <x v="1"/>
    <s v="Yes"/>
    <x v="3"/>
    <n v="110"/>
    <n v="7138.65"/>
    <s v="No"/>
    <n v="0"/>
    <x v="3"/>
  </r>
  <r>
    <s v="5324-KTGCG"/>
    <x v="1"/>
    <x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85"/>
    <n v="1539.75"/>
    <s v="No"/>
    <n v="0"/>
    <x v="3"/>
  </r>
  <r>
    <s v="5599-HVLTW"/>
    <x v="0"/>
    <x v="1"/>
    <s v="No"/>
    <s v="No"/>
    <n v="14"/>
    <s v="Yes"/>
    <s v="Yes"/>
    <x v="1"/>
    <s v="No"/>
    <s v="No"/>
    <s v="Yes"/>
    <s v="No"/>
    <s v="No"/>
    <s v="No"/>
    <x v="0"/>
    <s v="Yes"/>
    <x v="2"/>
    <n v="80.349999999999994"/>
    <n v="1058.0999999999999"/>
    <s v="No"/>
    <n v="0"/>
    <x v="2"/>
  </r>
  <r>
    <s v="7394-LWLYN"/>
    <x v="0"/>
    <x v="0"/>
    <s v="No"/>
    <s v="No"/>
    <n v="2"/>
    <s v="Yes"/>
    <s v="No"/>
    <x v="1"/>
    <s v="No"/>
    <s v="No"/>
    <s v="No"/>
    <s v="No"/>
    <s v="No"/>
    <s v="No"/>
    <x v="0"/>
    <s v="Yes"/>
    <x v="0"/>
    <n v="70.150000000000006"/>
    <n v="123.8"/>
    <s v="No"/>
    <n v="0"/>
    <x v="0"/>
  </r>
  <r>
    <s v="3707-LRWZD"/>
    <x v="0"/>
    <x v="0"/>
    <s v="No"/>
    <s v="No"/>
    <n v="32"/>
    <s v="Yes"/>
    <s v="Yes"/>
    <x v="1"/>
    <s v="No"/>
    <s v="No"/>
    <s v="No"/>
    <s v="No"/>
    <s v="Yes"/>
    <s v="No"/>
    <x v="1"/>
    <s v="No"/>
    <x v="0"/>
    <n v="84.05"/>
    <n v="2781.85"/>
    <s v="Yes"/>
    <n v="1"/>
    <x v="1"/>
  </r>
  <r>
    <s v="6873-UDNLD"/>
    <x v="1"/>
    <x v="0"/>
    <s v="No"/>
    <s v="No"/>
    <n v="40"/>
    <s v="Yes"/>
    <s v="No"/>
    <x v="0"/>
    <s v="Yes"/>
    <s v="No"/>
    <s v="Yes"/>
    <s v="No"/>
    <s v="No"/>
    <s v="Yes"/>
    <x v="0"/>
    <s v="No"/>
    <x v="0"/>
    <n v="67.45"/>
    <n v="2731"/>
    <s v="No"/>
    <n v="0"/>
    <x v="1"/>
  </r>
  <r>
    <s v="2700-LUEVA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75"/>
    <n v="20.75"/>
    <s v="No"/>
    <n v="0"/>
    <x v="0"/>
  </r>
  <r>
    <s v="1455-ESIQH"/>
    <x v="1"/>
    <x v="0"/>
    <s v="No"/>
    <s v="No"/>
    <n v="1"/>
    <s v="Yes"/>
    <s v="No"/>
    <x v="1"/>
    <s v="No"/>
    <s v="No"/>
    <s v="No"/>
    <s v="No"/>
    <s v="Yes"/>
    <s v="Yes"/>
    <x v="0"/>
    <s v="Yes"/>
    <x v="0"/>
    <n v="89.1"/>
    <n v="89.1"/>
    <s v="Yes"/>
    <n v="1"/>
    <x v="0"/>
  </r>
  <r>
    <s v="0958-YHXGP"/>
    <x v="0"/>
    <x v="0"/>
    <s v="No"/>
    <s v="No"/>
    <n v="7"/>
    <s v="Yes"/>
    <s v="No"/>
    <x v="1"/>
    <s v="No"/>
    <s v="No"/>
    <s v="No"/>
    <s v="No"/>
    <s v="No"/>
    <s v="No"/>
    <x v="0"/>
    <s v="Yes"/>
    <x v="1"/>
    <n v="69.900000000000006"/>
    <n v="497.3"/>
    <s v="No"/>
    <n v="0"/>
    <x v="0"/>
  </r>
  <r>
    <s v="1101-SSWAG"/>
    <x v="0"/>
    <x v="0"/>
    <s v="Yes"/>
    <s v="No"/>
    <n v="15"/>
    <s v="Yes"/>
    <s v="Yes"/>
    <x v="0"/>
    <s v="No"/>
    <s v="No"/>
    <s v="No"/>
    <s v="No"/>
    <s v="No"/>
    <s v="No"/>
    <x v="0"/>
    <s v="Yes"/>
    <x v="0"/>
    <n v="51.1"/>
    <n v="711.15"/>
    <s v="No"/>
    <n v="0"/>
    <x v="2"/>
  </r>
  <r>
    <s v="2979-SXESE"/>
    <x v="0"/>
    <x v="0"/>
    <s v="Yes"/>
    <s v="Yes"/>
    <n v="17"/>
    <s v="Yes"/>
    <s v="Yes"/>
    <x v="1"/>
    <s v="Yes"/>
    <s v="No"/>
    <s v="Yes"/>
    <s v="No"/>
    <s v="Yes"/>
    <s v="No"/>
    <x v="0"/>
    <s v="No"/>
    <x v="0"/>
    <n v="94.4"/>
    <n v="1607.2"/>
    <s v="Yes"/>
    <n v="1"/>
    <x v="2"/>
  </r>
  <r>
    <s v="4013-TLDHQ"/>
    <x v="1"/>
    <x v="0"/>
    <s v="No"/>
    <s v="No"/>
    <n v="19"/>
    <s v="Yes"/>
    <s v="No"/>
    <x v="1"/>
    <s v="No"/>
    <s v="Yes"/>
    <s v="Yes"/>
    <s v="No"/>
    <s v="No"/>
    <s v="No"/>
    <x v="0"/>
    <s v="Yes"/>
    <x v="0"/>
    <n v="78.25"/>
    <n v="1490.95"/>
    <s v="Yes"/>
    <n v="1"/>
    <x v="2"/>
  </r>
  <r>
    <s v="5743-KHMNA"/>
    <x v="1"/>
    <x v="0"/>
    <s v="No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55"/>
    <n v="1898.1"/>
    <s v="No"/>
    <n v="0"/>
    <x v="3"/>
  </r>
  <r>
    <s v="4194-FJARJ"/>
    <x v="0"/>
    <x v="0"/>
    <s v="Yes"/>
    <s v="Yes"/>
    <n v="54"/>
    <s v="Yes"/>
    <s v="Yes"/>
    <x v="0"/>
    <s v="Yes"/>
    <s v="No"/>
    <s v="No"/>
    <s v="Yes"/>
    <s v="No"/>
    <s v="No"/>
    <x v="2"/>
    <s v="No"/>
    <x v="2"/>
    <n v="60"/>
    <n v="3273.95"/>
    <s v="No"/>
    <n v="0"/>
    <x v="3"/>
  </r>
  <r>
    <s v="5325-UWTWJ"/>
    <x v="1"/>
    <x v="0"/>
    <s v="Yes"/>
    <s v="No"/>
    <n v="31"/>
    <s v="Yes"/>
    <s v="Yes"/>
    <x v="1"/>
    <s v="Yes"/>
    <s v="Yes"/>
    <s v="No"/>
    <s v="Yes"/>
    <s v="No"/>
    <s v="No"/>
    <x v="0"/>
    <s v="Yes"/>
    <x v="3"/>
    <n v="90.55"/>
    <n v="2929.75"/>
    <s v="No"/>
    <n v="0"/>
    <x v="1"/>
  </r>
  <r>
    <s v="3969-GYXEL"/>
    <x v="0"/>
    <x v="0"/>
    <s v="No"/>
    <s v="No"/>
    <n v="11"/>
    <s v="Yes"/>
    <s v="No"/>
    <x v="1"/>
    <s v="Yes"/>
    <s v="No"/>
    <s v="No"/>
    <s v="No"/>
    <s v="No"/>
    <s v="No"/>
    <x v="0"/>
    <s v="No"/>
    <x v="0"/>
    <n v="76.400000000000006"/>
    <n v="838.7"/>
    <s v="No"/>
    <n v="0"/>
    <x v="0"/>
  </r>
  <r>
    <s v="9208-OLGAQ"/>
    <x v="0"/>
    <x v="1"/>
    <s v="No"/>
    <s v="No"/>
    <n v="18"/>
    <s v="Yes"/>
    <s v="No"/>
    <x v="1"/>
    <s v="No"/>
    <s v="No"/>
    <s v="Yes"/>
    <s v="No"/>
    <s v="No"/>
    <s v="Yes"/>
    <x v="0"/>
    <s v="Yes"/>
    <x v="0"/>
    <n v="84.95"/>
    <n v="1443.65"/>
    <s v="No"/>
    <n v="0"/>
    <x v="2"/>
  </r>
  <r>
    <s v="3244-CQPHU"/>
    <x v="0"/>
    <x v="1"/>
    <s v="No"/>
    <s v="No"/>
    <n v="72"/>
    <s v="Yes"/>
    <s v="Yes"/>
    <x v="1"/>
    <s v="Yes"/>
    <s v="Yes"/>
    <s v="No"/>
    <s v="Yes"/>
    <s v="Yes"/>
    <s v="Yes"/>
    <x v="2"/>
    <s v="Yes"/>
    <x v="2"/>
    <n v="110.1"/>
    <n v="7746.7"/>
    <s v="No"/>
    <n v="0"/>
    <x v="3"/>
  </r>
  <r>
    <s v="2674-MLXMN"/>
    <x v="0"/>
    <x v="1"/>
    <s v="No"/>
    <s v="No"/>
    <n v="71"/>
    <s v="Yes"/>
    <s v="Yes"/>
    <x v="1"/>
    <s v="No"/>
    <s v="Yes"/>
    <s v="No"/>
    <s v="No"/>
    <s v="Yes"/>
    <s v="Yes"/>
    <x v="0"/>
    <s v="Yes"/>
    <x v="3"/>
    <n v="99.65"/>
    <n v="6951.15"/>
    <s v="No"/>
    <n v="0"/>
    <x v="3"/>
  </r>
  <r>
    <s v="9708-HPXWZ"/>
    <x v="1"/>
    <x v="1"/>
    <s v="No"/>
    <s v="No"/>
    <n v="5"/>
    <s v="No"/>
    <s v="No phone service"/>
    <x v="0"/>
    <s v="No"/>
    <s v="No"/>
    <s v="Yes"/>
    <s v="Yes"/>
    <s v="Yes"/>
    <s v="No"/>
    <x v="0"/>
    <s v="No"/>
    <x v="3"/>
    <n v="45.4"/>
    <n v="214.75"/>
    <s v="No"/>
    <n v="0"/>
    <x v="0"/>
  </r>
  <r>
    <s v="6992-TKNYO"/>
    <x v="1"/>
    <x v="0"/>
    <s v="Yes"/>
    <s v="No"/>
    <n v="38"/>
    <s v="Yes"/>
    <s v="Yes"/>
    <x v="0"/>
    <s v="No"/>
    <s v="No"/>
    <s v="Yes"/>
    <s v="Yes"/>
    <s v="No"/>
    <s v="Yes"/>
    <x v="1"/>
    <s v="No"/>
    <x v="3"/>
    <n v="69"/>
    <n v="2669.45"/>
    <s v="No"/>
    <n v="0"/>
    <x v="1"/>
  </r>
  <r>
    <s v="4468-YDOVK"/>
    <x v="1"/>
    <x v="0"/>
    <s v="No"/>
    <s v="Yes"/>
    <n v="5"/>
    <s v="Yes"/>
    <s v="No"/>
    <x v="0"/>
    <s v="No"/>
    <s v="No"/>
    <s v="No"/>
    <s v="Yes"/>
    <s v="No"/>
    <s v="No"/>
    <x v="0"/>
    <s v="Yes"/>
    <x v="2"/>
    <n v="48.65"/>
    <n v="235.2"/>
    <s v="No"/>
    <n v="0"/>
    <x v="0"/>
  </r>
  <r>
    <s v="3754-DXMRT"/>
    <x v="1"/>
    <x v="1"/>
    <s v="No"/>
    <s v="No"/>
    <n v="2"/>
    <s v="Yes"/>
    <s v="No"/>
    <x v="0"/>
    <s v="No"/>
    <s v="No"/>
    <s v="No"/>
    <s v="No"/>
    <s v="No"/>
    <s v="No"/>
    <x v="0"/>
    <s v="Yes"/>
    <x v="0"/>
    <n v="44.15"/>
    <n v="92.65"/>
    <s v="Yes"/>
    <n v="1"/>
    <x v="0"/>
  </r>
  <r>
    <s v="5792-JALQC"/>
    <x v="0"/>
    <x v="1"/>
    <s v="No"/>
    <s v="No"/>
    <n v="52"/>
    <s v="Yes"/>
    <s v="Yes"/>
    <x v="0"/>
    <s v="Yes"/>
    <s v="No"/>
    <s v="Yes"/>
    <s v="No"/>
    <s v="No"/>
    <s v="No"/>
    <x v="2"/>
    <s v="No"/>
    <x v="2"/>
    <n v="59.85"/>
    <n v="3103.25"/>
    <s v="No"/>
    <n v="0"/>
    <x v="3"/>
  </r>
  <r>
    <s v="7130-VTEWQ"/>
    <x v="0"/>
    <x v="1"/>
    <s v="No"/>
    <s v="No"/>
    <n v="8"/>
    <s v="Yes"/>
    <s v="Yes"/>
    <x v="1"/>
    <s v="No"/>
    <s v="No"/>
    <s v="No"/>
    <s v="No"/>
    <s v="No"/>
    <s v="No"/>
    <x v="0"/>
    <s v="Yes"/>
    <x v="0"/>
    <n v="75.75"/>
    <n v="606.25"/>
    <s v="Yes"/>
    <n v="1"/>
    <x v="0"/>
  </r>
  <r>
    <s v="2200-DSAAL"/>
    <x v="0"/>
    <x v="0"/>
    <s v="No"/>
    <s v="No"/>
    <n v="68"/>
    <s v="Yes"/>
    <s v="Yes"/>
    <x v="0"/>
    <s v="No"/>
    <s v="Yes"/>
    <s v="Yes"/>
    <s v="No"/>
    <s v="Yes"/>
    <s v="Yes"/>
    <x v="2"/>
    <s v="Yes"/>
    <x v="0"/>
    <n v="80.650000000000006"/>
    <n v="5330.2"/>
    <s v="No"/>
    <n v="0"/>
    <x v="3"/>
  </r>
  <r>
    <s v="4302-ZYFEL"/>
    <x v="1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55"/>
    <n v="1403.1"/>
    <s v="No"/>
    <n v="0"/>
    <x v="3"/>
  </r>
  <r>
    <s v="9351-LZYGF"/>
    <x v="0"/>
    <x v="0"/>
    <s v="Yes"/>
    <s v="No"/>
    <n v="42"/>
    <s v="Yes"/>
    <s v="Yes"/>
    <x v="0"/>
    <s v="Yes"/>
    <s v="Yes"/>
    <s v="No"/>
    <s v="Yes"/>
    <s v="No"/>
    <s v="No"/>
    <x v="0"/>
    <s v="Yes"/>
    <x v="3"/>
    <n v="66.400000000000006"/>
    <n v="2727.8"/>
    <s v="No"/>
    <n v="0"/>
    <x v="1"/>
  </r>
  <r>
    <s v="4366-CTOUZ"/>
    <x v="0"/>
    <x v="0"/>
    <s v="No"/>
    <s v="No"/>
    <n v="50"/>
    <s v="Yes"/>
    <s v="No"/>
    <x v="1"/>
    <s v="No"/>
    <s v="Yes"/>
    <s v="No"/>
    <s v="Yes"/>
    <s v="Yes"/>
    <s v="Yes"/>
    <x v="2"/>
    <s v="Yes"/>
    <x v="1"/>
    <n v="100.2"/>
    <n v="5038.45"/>
    <s v="No"/>
    <n v="0"/>
    <x v="3"/>
  </r>
  <r>
    <s v="6121-VZNQB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19.100000000000001"/>
    <s v="Yes"/>
    <n v="1"/>
    <x v="0"/>
  </r>
  <r>
    <s v="7903-CMPEY"/>
    <x v="1"/>
    <x v="1"/>
    <s v="Yes"/>
    <s v="No"/>
    <n v="1"/>
    <s v="Yes"/>
    <s v="Yes"/>
    <x v="1"/>
    <s v="Yes"/>
    <s v="No"/>
    <s v="No"/>
    <s v="No"/>
    <s v="No"/>
    <s v="No"/>
    <x v="0"/>
    <s v="Yes"/>
    <x v="0"/>
    <n v="80.3"/>
    <n v="80.3"/>
    <s v="Yes"/>
    <n v="1"/>
    <x v="0"/>
  </r>
  <r>
    <s v="1518-OMDIK"/>
    <x v="1"/>
    <x v="0"/>
    <s v="Yes"/>
    <s v="No"/>
    <n v="33"/>
    <s v="Yes"/>
    <s v="No"/>
    <x v="0"/>
    <s v="No"/>
    <s v="No"/>
    <s v="No"/>
    <s v="No"/>
    <s v="No"/>
    <s v="No"/>
    <x v="0"/>
    <s v="Yes"/>
    <x v="3"/>
    <n v="44.55"/>
    <n v="1462.6"/>
    <s v="No"/>
    <n v="0"/>
    <x v="1"/>
  </r>
  <r>
    <s v="6671-NGWON"/>
    <x v="0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50.6"/>
    <s v="No"/>
    <n v="0"/>
    <x v="0"/>
  </r>
  <r>
    <s v="0595-ITUDF"/>
    <x v="1"/>
    <x v="0"/>
    <s v="Yes"/>
    <s v="Yes"/>
    <n v="64"/>
    <s v="Yes"/>
    <s v="Yes"/>
    <x v="1"/>
    <s v="Yes"/>
    <s v="Yes"/>
    <s v="Yes"/>
    <s v="No"/>
    <s v="No"/>
    <s v="No"/>
    <x v="0"/>
    <s v="Yes"/>
    <x v="0"/>
    <n v="91.8"/>
    <n v="5960.5"/>
    <s v="No"/>
    <n v="0"/>
    <x v="3"/>
  </r>
  <r>
    <s v="6996-KNSML"/>
    <x v="0"/>
    <x v="0"/>
    <s v="No"/>
    <s v="No"/>
    <n v="1"/>
    <s v="Yes"/>
    <s v="No"/>
    <x v="1"/>
    <s v="No"/>
    <s v="No"/>
    <s v="Yes"/>
    <s v="No"/>
    <s v="No"/>
    <s v="No"/>
    <x v="0"/>
    <s v="Yes"/>
    <x v="0"/>
    <n v="74.900000000000006"/>
    <n v="74.900000000000006"/>
    <s v="Yes"/>
    <n v="1"/>
    <x v="0"/>
  </r>
  <r>
    <s v="1955-IBMMB"/>
    <x v="1"/>
    <x v="0"/>
    <s v="No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2"/>
    <n v="1192.3"/>
    <s v="No"/>
    <n v="0"/>
    <x v="3"/>
  </r>
  <r>
    <s v="0096-BXERS"/>
    <x v="0"/>
    <x v="0"/>
    <s v="Yes"/>
    <s v="No"/>
    <n v="6"/>
    <s v="Yes"/>
    <s v="Yes"/>
    <x v="0"/>
    <s v="No"/>
    <s v="No"/>
    <s v="No"/>
    <s v="No"/>
    <s v="No"/>
    <s v="No"/>
    <x v="0"/>
    <s v="No"/>
    <x v="0"/>
    <n v="50.35"/>
    <n v="314.55"/>
    <s v="No"/>
    <n v="0"/>
    <x v="0"/>
  </r>
  <r>
    <s v="3806-YAZOV"/>
    <x v="0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"/>
    <n v="56"/>
    <s v="No"/>
    <n v="0"/>
    <x v="0"/>
  </r>
  <r>
    <s v="7998-ZLXWN"/>
    <x v="0"/>
    <x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45"/>
    <n v="330.8"/>
    <s v="No"/>
    <n v="0"/>
    <x v="2"/>
  </r>
  <r>
    <s v="6253-WRFHY"/>
    <x v="1"/>
    <x v="0"/>
    <s v="Yes"/>
    <s v="Yes"/>
    <n v="13"/>
    <s v="Yes"/>
    <s v="No"/>
    <x v="0"/>
    <s v="No"/>
    <s v="No"/>
    <s v="No"/>
    <s v="No"/>
    <s v="Yes"/>
    <s v="Yes"/>
    <x v="1"/>
    <s v="Yes"/>
    <x v="0"/>
    <n v="64.75"/>
    <n v="877.35"/>
    <s v="No"/>
    <n v="0"/>
    <x v="2"/>
  </r>
  <r>
    <s v="9133-AYJZG"/>
    <x v="0"/>
    <x v="0"/>
    <s v="No"/>
    <s v="No"/>
    <n v="23"/>
    <s v="Yes"/>
    <s v="Yes"/>
    <x v="1"/>
    <s v="No"/>
    <s v="Yes"/>
    <s v="No"/>
    <s v="No"/>
    <s v="Yes"/>
    <s v="Yes"/>
    <x v="0"/>
    <s v="Yes"/>
    <x v="3"/>
    <n v="98.7"/>
    <n v="2249.1"/>
    <s v="No"/>
    <n v="0"/>
    <x v="2"/>
  </r>
  <r>
    <s v="2675-OTVVJ"/>
    <x v="1"/>
    <x v="1"/>
    <s v="Yes"/>
    <s v="No"/>
    <n v="31"/>
    <s v="Yes"/>
    <s v="Yes"/>
    <x v="1"/>
    <s v="Yes"/>
    <s v="No"/>
    <s v="No"/>
    <s v="No"/>
    <s v="Yes"/>
    <s v="No"/>
    <x v="0"/>
    <s v="No"/>
    <x v="0"/>
    <n v="89.45"/>
    <n v="2807.65"/>
    <s v="No"/>
    <n v="0"/>
    <x v="1"/>
  </r>
  <r>
    <s v="8680-CGLTP"/>
    <x v="1"/>
    <x v="0"/>
    <s v="No"/>
    <s v="No"/>
    <n v="29"/>
    <s v="Yes"/>
    <s v="No"/>
    <x v="0"/>
    <s v="Yes"/>
    <s v="Yes"/>
    <s v="No"/>
    <s v="Yes"/>
    <s v="No"/>
    <s v="No"/>
    <x v="1"/>
    <s v="Yes"/>
    <x v="0"/>
    <n v="58.75"/>
    <n v="1696.2"/>
    <s v="No"/>
    <n v="0"/>
    <x v="1"/>
  </r>
  <r>
    <s v="8430-TWCBX"/>
    <x v="0"/>
    <x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7"/>
    <n v="1032.05"/>
    <s v="No"/>
    <n v="0"/>
    <x v="3"/>
  </r>
  <r>
    <s v="5018-GWURO"/>
    <x v="0"/>
    <x v="0"/>
    <s v="Yes"/>
    <s v="No"/>
    <n v="56"/>
    <s v="Yes"/>
    <s v="Yes"/>
    <x v="1"/>
    <s v="No"/>
    <s v="No"/>
    <s v="No"/>
    <s v="No"/>
    <s v="Yes"/>
    <s v="No"/>
    <x v="0"/>
    <s v="Yes"/>
    <x v="2"/>
    <n v="85.6"/>
    <n v="4902.8"/>
    <s v="No"/>
    <n v="0"/>
    <x v="3"/>
  </r>
  <r>
    <s v="6741-QRLUP"/>
    <x v="0"/>
    <x v="0"/>
    <s v="No"/>
    <s v="No"/>
    <n v="63"/>
    <s v="Yes"/>
    <s v="Yes"/>
    <x v="0"/>
    <s v="Yes"/>
    <s v="Yes"/>
    <s v="Yes"/>
    <s v="Yes"/>
    <s v="No"/>
    <s v="Yes"/>
    <x v="2"/>
    <s v="Yes"/>
    <x v="3"/>
    <n v="80.3"/>
    <n v="4995.3500000000004"/>
    <s v="No"/>
    <n v="0"/>
    <x v="3"/>
  </r>
  <r>
    <s v="4737-HOBAX"/>
    <x v="1"/>
    <x v="0"/>
    <s v="Yes"/>
    <s v="No"/>
    <n v="63"/>
    <s v="Yes"/>
    <s v="Yes"/>
    <x v="0"/>
    <s v="No"/>
    <s v="No"/>
    <s v="Yes"/>
    <s v="Yes"/>
    <s v="Yes"/>
    <s v="Yes"/>
    <x v="2"/>
    <s v="No"/>
    <x v="3"/>
    <n v="79.8"/>
    <n v="5034.05"/>
    <s v="No"/>
    <n v="0"/>
    <x v="3"/>
  </r>
  <r>
    <s v="0537-QYZZN"/>
    <x v="1"/>
    <x v="1"/>
    <s v="Yes"/>
    <s v="Yes"/>
    <n v="24"/>
    <s v="Yes"/>
    <s v="Yes"/>
    <x v="1"/>
    <s v="Yes"/>
    <s v="No"/>
    <s v="No"/>
    <s v="No"/>
    <s v="No"/>
    <s v="No"/>
    <x v="0"/>
    <s v="Yes"/>
    <x v="0"/>
    <n v="79.849999999999994"/>
    <n v="1857.75"/>
    <s v="No"/>
    <n v="0"/>
    <x v="2"/>
  </r>
  <r>
    <s v="3340-QBBFM"/>
    <x v="1"/>
    <x v="1"/>
    <s v="Yes"/>
    <s v="No"/>
    <n v="36"/>
    <s v="Yes"/>
    <s v="No"/>
    <x v="0"/>
    <s v="No"/>
    <s v="No"/>
    <s v="Yes"/>
    <s v="Yes"/>
    <s v="No"/>
    <s v="No"/>
    <x v="1"/>
    <s v="No"/>
    <x v="3"/>
    <n v="54.1"/>
    <n v="1992.85"/>
    <s v="No"/>
    <n v="0"/>
    <x v="1"/>
  </r>
  <r>
    <s v="1704-NRWYE"/>
    <x v="0"/>
    <x v="1"/>
    <s v="No"/>
    <s v="No"/>
    <n v="9"/>
    <s v="Yes"/>
    <s v="No"/>
    <x v="1"/>
    <s v="No"/>
    <s v="No"/>
    <s v="No"/>
    <s v="No"/>
    <s v="Yes"/>
    <s v="No"/>
    <x v="0"/>
    <s v="Yes"/>
    <x v="0"/>
    <n v="80.849999999999994"/>
    <n v="751.65"/>
    <s v="Yes"/>
    <n v="1"/>
    <x v="0"/>
  </r>
  <r>
    <s v="2592-SEIFQ"/>
    <x v="1"/>
    <x v="0"/>
    <s v="No"/>
    <s v="No"/>
    <n v="3"/>
    <s v="No"/>
    <s v="No phone service"/>
    <x v="0"/>
    <s v="No"/>
    <s v="No"/>
    <s v="No"/>
    <s v="No"/>
    <s v="No"/>
    <s v="No"/>
    <x v="0"/>
    <s v="No"/>
    <x v="0"/>
    <n v="24.75"/>
    <n v="66.95"/>
    <s v="Yes"/>
    <n v="1"/>
    <x v="0"/>
  </r>
  <r>
    <s v="8200-KLNYW"/>
    <x v="0"/>
    <x v="0"/>
    <s v="Yes"/>
    <s v="No"/>
    <n v="21"/>
    <s v="Yes"/>
    <s v="No"/>
    <x v="0"/>
    <s v="Yes"/>
    <s v="No"/>
    <s v="Yes"/>
    <s v="Yes"/>
    <s v="Yes"/>
    <s v="Yes"/>
    <x v="1"/>
    <s v="No"/>
    <x v="1"/>
    <n v="80.900000000000006"/>
    <n v="1714.95"/>
    <s v="No"/>
    <n v="0"/>
    <x v="2"/>
  </r>
  <r>
    <s v="3372-CDXFJ"/>
    <x v="1"/>
    <x v="0"/>
    <s v="Yes"/>
    <s v="Yes"/>
    <n v="1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4.5"/>
    <n v="343.6"/>
    <s v="No"/>
    <n v="0"/>
    <x v="2"/>
  </r>
  <r>
    <s v="4781-ZXYGU"/>
    <x v="1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149999999999999"/>
    <n v="20.149999999999999"/>
    <s v="No"/>
    <n v="0"/>
    <x v="0"/>
  </r>
  <r>
    <s v="7632-YUTXB"/>
    <x v="0"/>
    <x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05"/>
    <n v="520.1"/>
    <s v="No"/>
    <n v="0"/>
    <x v="1"/>
  </r>
  <r>
    <s v="2718-YSKCS"/>
    <x v="1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387.45"/>
    <s v="No"/>
    <n v="0"/>
    <x v="3"/>
  </r>
  <r>
    <s v="9896-UYMIE"/>
    <x v="1"/>
    <x v="0"/>
    <s v="No"/>
    <s v="No"/>
    <n v="66"/>
    <s v="Yes"/>
    <s v="Yes"/>
    <x v="1"/>
    <s v="Yes"/>
    <s v="Yes"/>
    <s v="Yes"/>
    <s v="Yes"/>
    <s v="Yes"/>
    <s v="Yes"/>
    <x v="1"/>
    <s v="Yes"/>
    <x v="2"/>
    <n v="114.3"/>
    <n v="7383.7"/>
    <s v="No"/>
    <n v="0"/>
    <x v="3"/>
  </r>
  <r>
    <s v="0853-NWIFK"/>
    <x v="0"/>
    <x v="0"/>
    <s v="No"/>
    <s v="No"/>
    <n v="45"/>
    <s v="Yes"/>
    <s v="No"/>
    <x v="1"/>
    <s v="Yes"/>
    <s v="Yes"/>
    <s v="No"/>
    <s v="No"/>
    <s v="Yes"/>
    <s v="Yes"/>
    <x v="1"/>
    <s v="Yes"/>
    <x v="0"/>
    <n v="100.3"/>
    <n v="4483.95"/>
    <s v="No"/>
    <n v="0"/>
    <x v="1"/>
  </r>
  <r>
    <s v="8212-CRQXP"/>
    <x v="0"/>
    <x v="0"/>
    <s v="Yes"/>
    <s v="No"/>
    <n v="22"/>
    <s v="Yes"/>
    <s v="No"/>
    <x v="1"/>
    <s v="No"/>
    <s v="No"/>
    <s v="No"/>
    <s v="No"/>
    <s v="Yes"/>
    <s v="No"/>
    <x v="0"/>
    <s v="Yes"/>
    <x v="3"/>
    <n v="80"/>
    <n v="1706.45"/>
    <s v="No"/>
    <n v="0"/>
    <x v="2"/>
  </r>
  <r>
    <s v="6980-CDGFC"/>
    <x v="0"/>
    <x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20.85"/>
    <n v="1327.4"/>
    <s v="No"/>
    <n v="0"/>
    <x v="3"/>
  </r>
  <r>
    <s v="7691-XVTZH"/>
    <x v="0"/>
    <x v="0"/>
    <s v="Yes"/>
    <s v="No"/>
    <n v="68"/>
    <s v="Yes"/>
    <s v="Yes"/>
    <x v="1"/>
    <s v="No"/>
    <s v="No"/>
    <s v="Yes"/>
    <s v="No"/>
    <s v="Yes"/>
    <s v="No"/>
    <x v="2"/>
    <s v="Yes"/>
    <x v="2"/>
    <n v="89.95"/>
    <n v="5974.3"/>
    <s v="No"/>
    <n v="0"/>
    <x v="3"/>
  </r>
  <r>
    <s v="2520-SGTTA"/>
    <x v="0"/>
    <x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0"/>
    <s v="No"/>
    <n v="0"/>
    <x v="0"/>
  </r>
  <r>
    <s v="7481-ATQQS"/>
    <x v="0"/>
    <x v="1"/>
    <s v="No"/>
    <s v="No"/>
    <n v="49"/>
    <s v="Yes"/>
    <s v="Yes"/>
    <x v="1"/>
    <s v="No"/>
    <s v="No"/>
    <s v="Yes"/>
    <s v="No"/>
    <s v="No"/>
    <s v="Yes"/>
    <x v="0"/>
    <s v="Yes"/>
    <x v="3"/>
    <n v="90.85"/>
    <n v="4515.8500000000004"/>
    <s v="Yes"/>
    <n v="1"/>
    <x v="3"/>
  </r>
  <r>
    <s v="2277-VWCNI"/>
    <x v="0"/>
    <x v="1"/>
    <s v="No"/>
    <s v="No"/>
    <n v="4"/>
    <s v="Yes"/>
    <s v="Yes"/>
    <x v="0"/>
    <s v="No"/>
    <s v="No"/>
    <s v="No"/>
    <s v="No"/>
    <s v="No"/>
    <s v="No"/>
    <x v="0"/>
    <s v="No"/>
    <x v="1"/>
    <n v="48.75"/>
    <n v="179.85"/>
    <s v="No"/>
    <n v="0"/>
    <x v="0"/>
  </r>
  <r>
    <s v="1088-CNNKB"/>
    <x v="1"/>
    <x v="0"/>
    <s v="Yes"/>
    <s v="No"/>
    <n v="63"/>
    <s v="Yes"/>
    <s v="Yes"/>
    <x v="0"/>
    <s v="Yes"/>
    <s v="Yes"/>
    <s v="Yes"/>
    <s v="Yes"/>
    <s v="No"/>
    <s v="Yes"/>
    <x v="1"/>
    <s v="No"/>
    <x v="3"/>
    <n v="80"/>
    <n v="5040.2"/>
    <s v="No"/>
    <n v="0"/>
    <x v="3"/>
  </r>
  <r>
    <s v="8642-GVWRF"/>
    <x v="0"/>
    <x v="0"/>
    <s v="Yes"/>
    <s v="No"/>
    <n v="2"/>
    <s v="Yes"/>
    <s v="No"/>
    <x v="1"/>
    <s v="No"/>
    <s v="Yes"/>
    <s v="Yes"/>
    <s v="No"/>
    <s v="No"/>
    <s v="No"/>
    <x v="0"/>
    <s v="No"/>
    <x v="2"/>
    <n v="79.7"/>
    <n v="165"/>
    <s v="Yes"/>
    <n v="1"/>
    <x v="0"/>
  </r>
  <r>
    <s v="1930-BZLHI"/>
    <x v="1"/>
    <x v="0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422.7"/>
    <s v="No"/>
    <n v="0"/>
    <x v="2"/>
  </r>
  <r>
    <s v="3400-ESFUW"/>
    <x v="1"/>
    <x v="0"/>
    <s v="Yes"/>
    <s v="Yes"/>
    <n v="55"/>
    <s v="Yes"/>
    <s v="No"/>
    <x v="0"/>
    <s v="Yes"/>
    <s v="Yes"/>
    <s v="No"/>
    <s v="Yes"/>
    <s v="No"/>
    <s v="No"/>
    <x v="2"/>
    <s v="No"/>
    <x v="2"/>
    <n v="57.55"/>
    <n v="3046.4"/>
    <s v="Yes"/>
    <n v="1"/>
    <x v="3"/>
  </r>
  <r>
    <s v="5868-YTYKS"/>
    <x v="1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s v="No"/>
    <n v="0"/>
    <x v="0"/>
  </r>
  <r>
    <s v="3525-DVKFN"/>
    <x v="0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358.05"/>
    <s v="No"/>
    <n v="0"/>
    <x v="2"/>
  </r>
  <r>
    <s v="1482-OXZSY"/>
    <x v="1"/>
    <x v="0"/>
    <s v="No"/>
    <s v="No"/>
    <n v="30"/>
    <s v="Yes"/>
    <s v="Yes"/>
    <x v="1"/>
    <s v="Yes"/>
    <s v="No"/>
    <s v="No"/>
    <s v="No"/>
    <s v="Yes"/>
    <s v="Yes"/>
    <x v="0"/>
    <s v="Yes"/>
    <x v="2"/>
    <n v="100.4"/>
    <n v="2936.25"/>
    <s v="No"/>
    <n v="0"/>
    <x v="1"/>
  </r>
  <r>
    <s v="0377-JBKKT"/>
    <x v="1"/>
    <x v="0"/>
    <s v="Yes"/>
    <s v="Yes"/>
    <n v="22"/>
    <s v="Yes"/>
    <s v="No"/>
    <x v="0"/>
    <s v="Yes"/>
    <s v="Yes"/>
    <s v="No"/>
    <s v="Yes"/>
    <s v="No"/>
    <s v="No"/>
    <x v="0"/>
    <s v="Yes"/>
    <x v="1"/>
    <n v="57.95"/>
    <n v="1271.8"/>
    <s v="No"/>
    <n v="0"/>
    <x v="2"/>
  </r>
  <r>
    <s v="5778-BVOFB"/>
    <x v="0"/>
    <x v="0"/>
    <s v="No"/>
    <s v="No"/>
    <n v="9"/>
    <s v="Yes"/>
    <s v="No"/>
    <x v="0"/>
    <s v="No"/>
    <s v="No"/>
    <s v="No"/>
    <s v="Yes"/>
    <s v="Yes"/>
    <s v="No"/>
    <x v="0"/>
    <s v="Yes"/>
    <x v="2"/>
    <n v="59.5"/>
    <n v="530.04999999999995"/>
    <s v="No"/>
    <n v="0"/>
    <x v="0"/>
  </r>
  <r>
    <s v="3373-YZZYM"/>
    <x v="1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s v="No"/>
    <n v="0"/>
    <x v="0"/>
  </r>
  <r>
    <s v="2057-ZBLPD"/>
    <x v="0"/>
    <x v="0"/>
    <s v="Yes"/>
    <s v="No"/>
    <n v="21"/>
    <s v="Yes"/>
    <s v="Yes"/>
    <x v="1"/>
    <s v="No"/>
    <s v="No"/>
    <s v="No"/>
    <s v="No"/>
    <s v="No"/>
    <s v="Yes"/>
    <x v="0"/>
    <s v="Yes"/>
    <x v="0"/>
    <n v="86.5"/>
    <n v="1808.7"/>
    <s v="Yes"/>
    <n v="1"/>
    <x v="2"/>
  </r>
  <r>
    <s v="0228-MAUWC"/>
    <x v="1"/>
    <x v="0"/>
    <s v="No"/>
    <s v="No"/>
    <n v="19"/>
    <s v="Yes"/>
    <s v="Yes"/>
    <x v="0"/>
    <s v="No"/>
    <s v="No"/>
    <s v="Yes"/>
    <s v="Yes"/>
    <s v="No"/>
    <s v="No"/>
    <x v="0"/>
    <s v="No"/>
    <x v="0"/>
    <n v="59.55"/>
    <n v="1144.5999999999999"/>
    <s v="No"/>
    <n v="0"/>
    <x v="2"/>
  </r>
  <r>
    <s v="5502-RLUYV"/>
    <x v="0"/>
    <x v="0"/>
    <s v="Yes"/>
    <s v="Yes"/>
    <n v="69"/>
    <s v="Yes"/>
    <s v="Yes"/>
    <x v="1"/>
    <s v="No"/>
    <s v="Yes"/>
    <s v="Yes"/>
    <s v="No"/>
    <s v="Yes"/>
    <s v="Yes"/>
    <x v="0"/>
    <s v="Yes"/>
    <x v="0"/>
    <n v="103.95"/>
    <n v="7446.9"/>
    <s v="Yes"/>
    <n v="1"/>
    <x v="3"/>
  </r>
  <r>
    <s v="0023-HGHWL"/>
    <x v="1"/>
    <x v="1"/>
    <s v="No"/>
    <s v="No"/>
    <n v="1"/>
    <s v="No"/>
    <s v="No phone service"/>
    <x v="0"/>
    <s v="No"/>
    <s v="No"/>
    <s v="No"/>
    <s v="No"/>
    <s v="No"/>
    <s v="No"/>
    <x v="0"/>
    <s v="Yes"/>
    <x v="0"/>
    <n v="25.1"/>
    <n v="25.1"/>
    <s v="Yes"/>
    <n v="1"/>
    <x v="0"/>
  </r>
  <r>
    <s v="7663-YJHSN"/>
    <x v="0"/>
    <x v="0"/>
    <s v="Yes"/>
    <s v="No"/>
    <n v="72"/>
    <s v="Yes"/>
    <s v="Yes"/>
    <x v="1"/>
    <s v="Yes"/>
    <s v="Yes"/>
    <s v="Yes"/>
    <s v="Yes"/>
    <s v="Yes"/>
    <s v="No"/>
    <x v="2"/>
    <s v="Yes"/>
    <x v="2"/>
    <n v="103.95"/>
    <n v="7556.9"/>
    <s v="No"/>
    <n v="0"/>
    <x v="3"/>
  </r>
  <r>
    <s v="4915-BFSXL"/>
    <x v="1"/>
    <x v="0"/>
    <s v="Yes"/>
    <s v="Yes"/>
    <n v="70"/>
    <s v="Yes"/>
    <s v="Yes"/>
    <x v="0"/>
    <s v="Yes"/>
    <s v="No"/>
    <s v="Yes"/>
    <s v="No"/>
    <s v="Yes"/>
    <s v="No"/>
    <x v="2"/>
    <s v="No"/>
    <x v="3"/>
    <n v="68.95"/>
    <n v="4858.7"/>
    <s v="No"/>
    <n v="0"/>
    <x v="3"/>
  </r>
  <r>
    <s v="3086-RUCRN"/>
    <x v="0"/>
    <x v="0"/>
    <s v="No"/>
    <s v="No"/>
    <n v="66"/>
    <s v="Yes"/>
    <s v="Yes"/>
    <x v="1"/>
    <s v="Yes"/>
    <s v="Yes"/>
    <s v="Yes"/>
    <s v="Yes"/>
    <s v="No"/>
    <s v="Yes"/>
    <x v="0"/>
    <s v="Yes"/>
    <x v="2"/>
    <n v="103.1"/>
    <n v="6595"/>
    <s v="No"/>
    <n v="0"/>
    <x v="3"/>
  </r>
  <r>
    <s v="5215-LNLDJ"/>
    <x v="0"/>
    <x v="0"/>
    <s v="Yes"/>
    <s v="Yes"/>
    <n v="7"/>
    <s v="No"/>
    <s v="No phone service"/>
    <x v="0"/>
    <s v="No"/>
    <s v="No"/>
    <s v="No"/>
    <s v="No"/>
    <s v="No"/>
    <s v="No"/>
    <x v="0"/>
    <s v="Yes"/>
    <x v="0"/>
    <n v="24.7"/>
    <n v="149.05000000000001"/>
    <s v="No"/>
    <n v="0"/>
    <x v="0"/>
  </r>
  <r>
    <s v="7576-JMYWV"/>
    <x v="0"/>
    <x v="1"/>
    <s v="Yes"/>
    <s v="Yes"/>
    <n v="46"/>
    <s v="Yes"/>
    <s v="Yes"/>
    <x v="1"/>
    <s v="Yes"/>
    <s v="Yes"/>
    <s v="No"/>
    <s v="Yes"/>
    <s v="Yes"/>
    <s v="Yes"/>
    <x v="0"/>
    <s v="Yes"/>
    <x v="0"/>
    <n v="110.2"/>
    <n v="4972.1000000000004"/>
    <s v="No"/>
    <n v="0"/>
    <x v="1"/>
  </r>
  <r>
    <s v="9039-RBEEE"/>
    <x v="1"/>
    <x v="0"/>
    <s v="No"/>
    <s v="No"/>
    <n v="39"/>
    <s v="No"/>
    <s v="No phone service"/>
    <x v="0"/>
    <s v="Yes"/>
    <s v="Yes"/>
    <s v="No"/>
    <s v="Yes"/>
    <s v="Yes"/>
    <s v="No"/>
    <x v="0"/>
    <s v="Yes"/>
    <x v="3"/>
    <n v="48.95"/>
    <n v="1880.85"/>
    <s v="Yes"/>
    <n v="1"/>
    <x v="1"/>
  </r>
  <r>
    <s v="0257-KXZGU"/>
    <x v="0"/>
    <x v="0"/>
    <s v="Yes"/>
    <s v="Yes"/>
    <n v="32"/>
    <s v="Yes"/>
    <s v="Yes"/>
    <x v="0"/>
    <s v="No"/>
    <s v="Yes"/>
    <s v="Yes"/>
    <s v="No"/>
    <s v="No"/>
    <s v="No"/>
    <x v="0"/>
    <s v="No"/>
    <x v="2"/>
    <n v="62.45"/>
    <n v="2045.55"/>
    <s v="No"/>
    <n v="0"/>
    <x v="1"/>
  </r>
  <r>
    <s v="1307-ATKGB"/>
    <x v="1"/>
    <x v="0"/>
    <s v="No"/>
    <s v="No"/>
    <n v="24"/>
    <s v="Yes"/>
    <s v="No"/>
    <x v="1"/>
    <s v="No"/>
    <s v="Yes"/>
    <s v="Yes"/>
    <s v="No"/>
    <s v="No"/>
    <s v="Yes"/>
    <x v="0"/>
    <s v="Yes"/>
    <x v="0"/>
    <n v="89.55"/>
    <n v="2187.15"/>
    <s v="No"/>
    <n v="0"/>
    <x v="2"/>
  </r>
  <r>
    <s v="8417-FMLZI"/>
    <x v="1"/>
    <x v="0"/>
    <s v="Yes"/>
    <s v="Yes"/>
    <n v="6"/>
    <s v="Yes"/>
    <s v="No"/>
    <x v="1"/>
    <s v="No"/>
    <s v="Yes"/>
    <s v="No"/>
    <s v="No"/>
    <s v="No"/>
    <s v="Yes"/>
    <x v="0"/>
    <s v="Yes"/>
    <x v="3"/>
    <n v="83.55"/>
    <n v="477.55"/>
    <s v="Yes"/>
    <n v="1"/>
    <x v="0"/>
  </r>
  <r>
    <s v="3714-XPXBW"/>
    <x v="0"/>
    <x v="0"/>
    <s v="No"/>
    <s v="No"/>
    <n v="37"/>
    <s v="Yes"/>
    <s v="Yes"/>
    <x v="0"/>
    <s v="Yes"/>
    <s v="Yes"/>
    <s v="Yes"/>
    <s v="Yes"/>
    <s v="Yes"/>
    <s v="No"/>
    <x v="0"/>
    <s v="Yes"/>
    <x v="3"/>
    <n v="78.900000000000006"/>
    <n v="2976.95"/>
    <s v="No"/>
    <n v="0"/>
    <x v="1"/>
  </r>
  <r>
    <s v="1850-AKQEP"/>
    <x v="1"/>
    <x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78.7"/>
    <s v="No"/>
    <n v="0"/>
    <x v="0"/>
  </r>
  <r>
    <s v="2824-DXNKN"/>
    <x v="0"/>
    <x v="0"/>
    <s v="Yes"/>
    <s v="Yes"/>
    <n v="72"/>
    <s v="Yes"/>
    <s v="Yes"/>
    <x v="0"/>
    <s v="Yes"/>
    <s v="No"/>
    <s v="Yes"/>
    <s v="No"/>
    <s v="Yes"/>
    <s v="No"/>
    <x v="2"/>
    <s v="Yes"/>
    <x v="2"/>
    <n v="71.45"/>
    <n v="5025.8500000000004"/>
    <s v="No"/>
    <n v="0"/>
    <x v="3"/>
  </r>
  <r>
    <s v="5227-JSCFE"/>
    <x v="1"/>
    <x v="1"/>
    <s v="Yes"/>
    <s v="No"/>
    <n v="71"/>
    <s v="No"/>
    <s v="No phone service"/>
    <x v="0"/>
    <s v="Yes"/>
    <s v="Yes"/>
    <s v="Yes"/>
    <s v="Yes"/>
    <s v="No"/>
    <s v="No"/>
    <x v="2"/>
    <s v="No"/>
    <x v="3"/>
    <n v="46.35"/>
    <n v="3353.4"/>
    <s v="No"/>
    <n v="0"/>
    <x v="3"/>
  </r>
  <r>
    <s v="0848-ZGQIJ"/>
    <x v="0"/>
    <x v="0"/>
    <s v="Yes"/>
    <s v="No"/>
    <n v="16"/>
    <s v="Yes"/>
    <s v="No"/>
    <x v="1"/>
    <s v="No"/>
    <s v="Yes"/>
    <s v="No"/>
    <s v="No"/>
    <s v="Yes"/>
    <s v="Yes"/>
    <x v="0"/>
    <s v="Yes"/>
    <x v="2"/>
    <n v="94.65"/>
    <n v="1461.15"/>
    <s v="No"/>
    <n v="0"/>
    <x v="2"/>
  </r>
  <r>
    <s v="3621-CHYVB"/>
    <x v="0"/>
    <x v="0"/>
    <s v="Yes"/>
    <s v="No"/>
    <n v="57"/>
    <s v="No"/>
    <s v="No phone service"/>
    <x v="0"/>
    <s v="Yes"/>
    <s v="No"/>
    <s v="Yes"/>
    <s v="Yes"/>
    <s v="No"/>
    <s v="Yes"/>
    <x v="0"/>
    <s v="Yes"/>
    <x v="2"/>
    <n v="49.9"/>
    <n v="2782.4"/>
    <s v="No"/>
    <n v="0"/>
    <x v="3"/>
  </r>
  <r>
    <s v="8042-RNLKO"/>
    <x v="1"/>
    <x v="0"/>
    <s v="No"/>
    <s v="No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45"/>
    <n v="1699.15"/>
    <s v="No"/>
    <n v="0"/>
    <x v="3"/>
  </r>
  <r>
    <s v="1792-UXAFY"/>
    <x v="0"/>
    <x v="1"/>
    <s v="No"/>
    <s v="No"/>
    <n v="17"/>
    <s v="Yes"/>
    <s v="No"/>
    <x v="1"/>
    <s v="No"/>
    <s v="Yes"/>
    <s v="Yes"/>
    <s v="No"/>
    <s v="Yes"/>
    <s v="No"/>
    <x v="0"/>
    <s v="Yes"/>
    <x v="0"/>
    <n v="89.15"/>
    <n v="1496.9"/>
    <s v="Yes"/>
    <n v="1"/>
    <x v="2"/>
  </r>
  <r>
    <s v="5372-FBKBN"/>
    <x v="0"/>
    <x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452.2"/>
    <s v="No"/>
    <n v="0"/>
    <x v="2"/>
  </r>
  <r>
    <s v="0420-TXVSG"/>
    <x v="1"/>
    <x v="0"/>
    <s v="Yes"/>
    <s v="No"/>
    <n v="66"/>
    <s v="Yes"/>
    <s v="Yes"/>
    <x v="0"/>
    <s v="Yes"/>
    <s v="Yes"/>
    <s v="Yes"/>
    <s v="No"/>
    <s v="No"/>
    <s v="No"/>
    <x v="2"/>
    <s v="Yes"/>
    <x v="3"/>
    <n v="66.099999999999994"/>
    <n v="4428.45"/>
    <s v="No"/>
    <n v="0"/>
    <x v="3"/>
  </r>
  <r>
    <s v="6217-TOWGS"/>
    <x v="0"/>
    <x v="0"/>
    <s v="Yes"/>
    <s v="No"/>
    <n v="17"/>
    <s v="Yes"/>
    <s v="Yes"/>
    <x v="0"/>
    <s v="No"/>
    <s v="Yes"/>
    <s v="No"/>
    <s v="No"/>
    <s v="Yes"/>
    <s v="Yes"/>
    <x v="0"/>
    <s v="Yes"/>
    <x v="2"/>
    <n v="75.400000000000006"/>
    <n v="1322.55"/>
    <s v="No"/>
    <n v="0"/>
    <x v="2"/>
  </r>
  <r>
    <s v="0515-YPMCW"/>
    <x v="1"/>
    <x v="0"/>
    <s v="No"/>
    <s v="Yes"/>
    <n v="1"/>
    <s v="Yes"/>
    <s v="No"/>
    <x v="1"/>
    <s v="No"/>
    <s v="No"/>
    <s v="No"/>
    <s v="No"/>
    <s v="No"/>
    <s v="No"/>
    <x v="0"/>
    <s v="Yes"/>
    <x v="1"/>
    <n v="70.45"/>
    <n v="70.45"/>
    <s v="Yes"/>
    <n v="1"/>
    <x v="0"/>
  </r>
  <r>
    <s v="0378-XSZPU"/>
    <x v="1"/>
    <x v="0"/>
    <s v="Yes"/>
    <s v="No"/>
    <n v="58"/>
    <s v="Yes"/>
    <s v="No"/>
    <x v="0"/>
    <s v="Yes"/>
    <s v="Yes"/>
    <s v="Yes"/>
    <s v="No"/>
    <s v="No"/>
    <s v="No"/>
    <x v="1"/>
    <s v="No"/>
    <x v="3"/>
    <n v="60.3"/>
    <n v="3563.8"/>
    <s v="Yes"/>
    <n v="1"/>
    <x v="3"/>
  </r>
  <r>
    <s v="1045-LTCYT"/>
    <x v="0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05"/>
    <n v="139.75"/>
    <s v="No"/>
    <n v="0"/>
    <x v="0"/>
  </r>
  <r>
    <s v="1544-JJMYL"/>
    <x v="1"/>
    <x v="0"/>
    <s v="No"/>
    <s v="No"/>
    <n v="27"/>
    <s v="Yes"/>
    <s v="No"/>
    <x v="0"/>
    <s v="Yes"/>
    <s v="No"/>
    <s v="Yes"/>
    <s v="Yes"/>
    <s v="Yes"/>
    <s v="No"/>
    <x v="1"/>
    <s v="No"/>
    <x v="3"/>
    <n v="69.349999999999994"/>
    <n v="1927.3"/>
    <s v="No"/>
    <n v="0"/>
    <x v="1"/>
  </r>
  <r>
    <s v="4636-JGAAI"/>
    <x v="1"/>
    <x v="0"/>
    <s v="Yes"/>
    <s v="No"/>
    <n v="34"/>
    <s v="Yes"/>
    <s v="Yes"/>
    <x v="1"/>
    <s v="No"/>
    <s v="Yes"/>
    <s v="No"/>
    <s v="No"/>
    <s v="No"/>
    <s v="Yes"/>
    <x v="0"/>
    <s v="No"/>
    <x v="1"/>
    <n v="88.85"/>
    <n v="3000.25"/>
    <s v="No"/>
    <n v="0"/>
    <x v="1"/>
  </r>
  <r>
    <s v="6874-SGLHU"/>
    <x v="1"/>
    <x v="0"/>
    <s v="No"/>
    <s v="No"/>
    <n v="30"/>
    <s v="Yes"/>
    <s v="No"/>
    <x v="1"/>
    <s v="No"/>
    <s v="Yes"/>
    <s v="No"/>
    <s v="No"/>
    <s v="Yes"/>
    <s v="Yes"/>
    <x v="1"/>
    <s v="Yes"/>
    <x v="2"/>
    <n v="97"/>
    <n v="3021.3"/>
    <s v="No"/>
    <n v="0"/>
    <x v="1"/>
  </r>
  <r>
    <s v="5951-AOFIH"/>
    <x v="1"/>
    <x v="0"/>
    <s v="No"/>
    <s v="No"/>
    <n v="33"/>
    <s v="Yes"/>
    <s v="No"/>
    <x v="0"/>
    <s v="No"/>
    <s v="Yes"/>
    <s v="Yes"/>
    <s v="No"/>
    <s v="Yes"/>
    <s v="No"/>
    <x v="0"/>
    <s v="Yes"/>
    <x v="3"/>
    <n v="66.400000000000006"/>
    <n v="2245.4"/>
    <s v="No"/>
    <n v="0"/>
    <x v="1"/>
  </r>
  <r>
    <s v="4729-XKASR"/>
    <x v="1"/>
    <x v="0"/>
    <s v="No"/>
    <s v="Yes"/>
    <n v="1"/>
    <s v="No"/>
    <s v="No phone service"/>
    <x v="0"/>
    <s v="No"/>
    <s v="No"/>
    <s v="No"/>
    <s v="No"/>
    <s v="No"/>
    <s v="No"/>
    <x v="0"/>
    <s v="No"/>
    <x v="0"/>
    <n v="24.75"/>
    <n v="24.75"/>
    <s v="Yes"/>
    <n v="1"/>
    <x v="0"/>
  </r>
  <r>
    <s v="3059-NGMXB"/>
    <x v="1"/>
    <x v="0"/>
    <s v="Yes"/>
    <s v="Yes"/>
    <n v="14"/>
    <s v="Yes"/>
    <s v="Yes"/>
    <x v="0"/>
    <s v="Yes"/>
    <s v="Yes"/>
    <s v="No"/>
    <s v="No"/>
    <s v="No"/>
    <s v="Yes"/>
    <x v="0"/>
    <s v="No"/>
    <x v="1"/>
    <n v="69.2"/>
    <n v="944.65"/>
    <s v="No"/>
    <n v="0"/>
    <x v="2"/>
  </r>
  <r>
    <s v="8652-YHIYU"/>
    <x v="0"/>
    <x v="0"/>
    <s v="No"/>
    <s v="Yes"/>
    <n v="16"/>
    <s v="Yes"/>
    <s v="Yes"/>
    <x v="1"/>
    <s v="No"/>
    <s v="No"/>
    <s v="No"/>
    <s v="Yes"/>
    <s v="No"/>
    <s v="No"/>
    <x v="1"/>
    <s v="Yes"/>
    <x v="3"/>
    <n v="79.5"/>
    <n v="1264.2"/>
    <s v="No"/>
    <n v="0"/>
    <x v="2"/>
  </r>
  <r>
    <s v="5278-PNYOX"/>
    <x v="0"/>
    <x v="0"/>
    <s v="No"/>
    <s v="No"/>
    <n v="49"/>
    <s v="Yes"/>
    <s v="No"/>
    <x v="1"/>
    <s v="No"/>
    <s v="No"/>
    <s v="Yes"/>
    <s v="Yes"/>
    <s v="Yes"/>
    <s v="Yes"/>
    <x v="2"/>
    <s v="No"/>
    <x v="3"/>
    <n v="100.65"/>
    <n v="4917.75"/>
    <s v="No"/>
    <n v="0"/>
    <x v="3"/>
  </r>
  <r>
    <s v="5449-FIBXJ"/>
    <x v="1"/>
    <x v="0"/>
    <s v="Yes"/>
    <s v="Yes"/>
    <n v="19"/>
    <s v="Yes"/>
    <s v="Yes"/>
    <x v="1"/>
    <s v="No"/>
    <s v="No"/>
    <s v="Yes"/>
    <s v="Yes"/>
    <s v="Yes"/>
    <s v="Yes"/>
    <x v="0"/>
    <s v="No"/>
    <x v="0"/>
    <n v="103.3"/>
    <n v="2012.7"/>
    <s v="Yes"/>
    <n v="1"/>
    <x v="2"/>
  </r>
  <r>
    <s v="3486-HOOGQ"/>
    <x v="0"/>
    <x v="0"/>
    <s v="Yes"/>
    <s v="Yes"/>
    <n v="70"/>
    <s v="Yes"/>
    <s v="Yes"/>
    <x v="0"/>
    <s v="Yes"/>
    <s v="Yes"/>
    <s v="Yes"/>
    <s v="Yes"/>
    <s v="Yes"/>
    <s v="No"/>
    <x v="2"/>
    <s v="No"/>
    <x v="2"/>
    <n v="79.7"/>
    <n v="5743.3"/>
    <s v="No"/>
    <n v="0"/>
    <x v="3"/>
  </r>
  <r>
    <s v="5061-PBXFW"/>
    <x v="0"/>
    <x v="0"/>
    <s v="Yes"/>
    <s v="Yes"/>
    <n v="32"/>
    <s v="Yes"/>
    <s v="No"/>
    <x v="0"/>
    <s v="Yes"/>
    <s v="Yes"/>
    <s v="No"/>
    <s v="Yes"/>
    <s v="No"/>
    <s v="No"/>
    <x v="0"/>
    <s v="No"/>
    <x v="2"/>
    <n v="61.4"/>
    <n v="1864.65"/>
    <s v="No"/>
    <n v="0"/>
    <x v="1"/>
  </r>
  <r>
    <s v="8630-FJLIB"/>
    <x v="0"/>
    <x v="0"/>
    <s v="No"/>
    <s v="No"/>
    <n v="18"/>
    <s v="Yes"/>
    <s v="No"/>
    <x v="1"/>
    <s v="No"/>
    <s v="No"/>
    <s v="No"/>
    <s v="No"/>
    <s v="No"/>
    <s v="No"/>
    <x v="0"/>
    <s v="Yes"/>
    <x v="0"/>
    <n v="69.8"/>
    <n v="1221.6500000000001"/>
    <s v="No"/>
    <n v="0"/>
    <x v="2"/>
  </r>
  <r>
    <s v="3891-NLXJB"/>
    <x v="1"/>
    <x v="0"/>
    <s v="No"/>
    <s v="No"/>
    <n v="37"/>
    <s v="No"/>
    <s v="No phone service"/>
    <x v="0"/>
    <s v="Yes"/>
    <s v="Yes"/>
    <s v="No"/>
    <s v="Yes"/>
    <s v="No"/>
    <s v="No"/>
    <x v="2"/>
    <s v="Yes"/>
    <x v="1"/>
    <n v="40.549999999999997"/>
    <n v="1390.85"/>
    <s v="No"/>
    <n v="0"/>
    <x v="1"/>
  </r>
  <r>
    <s v="4749-OJKQU"/>
    <x v="0"/>
    <x v="0"/>
    <s v="No"/>
    <s v="No"/>
    <n v="4"/>
    <s v="Yes"/>
    <s v="Yes"/>
    <x v="1"/>
    <s v="No"/>
    <s v="No"/>
    <s v="No"/>
    <s v="No"/>
    <s v="No"/>
    <s v="No"/>
    <x v="0"/>
    <s v="Yes"/>
    <x v="0"/>
    <n v="75.650000000000006"/>
    <n v="302.35000000000002"/>
    <s v="No"/>
    <n v="0"/>
    <x v="0"/>
  </r>
  <r>
    <s v="0577-WHMEV"/>
    <x v="0"/>
    <x v="0"/>
    <s v="Yes"/>
    <s v="No"/>
    <n v="16"/>
    <s v="Yes"/>
    <s v="Yes"/>
    <x v="1"/>
    <s v="Yes"/>
    <s v="Yes"/>
    <s v="Yes"/>
    <s v="No"/>
    <s v="No"/>
    <s v="No"/>
    <x v="0"/>
    <s v="No"/>
    <x v="0"/>
    <n v="90.7"/>
    <n v="1374.9"/>
    <s v="No"/>
    <n v="0"/>
    <x v="2"/>
  </r>
  <r>
    <s v="5453-AXEPF"/>
    <x v="1"/>
    <x v="0"/>
    <s v="Yes"/>
    <s v="No"/>
    <n v="17"/>
    <s v="Yes"/>
    <s v="Yes"/>
    <x v="1"/>
    <s v="No"/>
    <s v="Yes"/>
    <s v="No"/>
    <s v="No"/>
    <s v="No"/>
    <s v="No"/>
    <x v="0"/>
    <s v="Yes"/>
    <x v="2"/>
    <n v="80.5"/>
    <n v="1336.9"/>
    <s v="No"/>
    <n v="0"/>
    <x v="2"/>
  </r>
  <r>
    <s v="3639-XJHKQ"/>
    <x v="0"/>
    <x v="0"/>
    <s v="No"/>
    <s v="Yes"/>
    <n v="19"/>
    <s v="Yes"/>
    <s v="No"/>
    <x v="0"/>
    <s v="Yes"/>
    <s v="Yes"/>
    <s v="Yes"/>
    <s v="No"/>
    <s v="No"/>
    <s v="No"/>
    <x v="0"/>
    <s v="Yes"/>
    <x v="0"/>
    <n v="60.6"/>
    <n v="1297.8"/>
    <s v="No"/>
    <n v="0"/>
    <x v="2"/>
  </r>
  <r>
    <s v="3716-LRGXK"/>
    <x v="1"/>
    <x v="0"/>
    <s v="Yes"/>
    <s v="No"/>
    <n v="60"/>
    <s v="Yes"/>
    <s v="Yes"/>
    <x v="1"/>
    <s v="No"/>
    <s v="No"/>
    <s v="Yes"/>
    <s v="No"/>
    <s v="Yes"/>
    <s v="Yes"/>
    <x v="2"/>
    <s v="No"/>
    <x v="3"/>
    <n v="101.15"/>
    <n v="6067.4"/>
    <s v="No"/>
    <n v="0"/>
    <x v="3"/>
  </r>
  <r>
    <s v="2263-SFSQZ"/>
    <x v="1"/>
    <x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95"/>
    <n v="1222.25"/>
    <s v="No"/>
    <n v="0"/>
    <x v="3"/>
  </r>
  <r>
    <s v="9950-MTGYX"/>
    <x v="1"/>
    <x v="0"/>
    <s v="Yes"/>
    <s v="Yes"/>
    <n v="2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"/>
    <n v="487.95"/>
    <s v="No"/>
    <n v="0"/>
    <x v="1"/>
  </r>
  <r>
    <s v="3397-AVTKU"/>
    <x v="1"/>
    <x v="0"/>
    <s v="No"/>
    <s v="No"/>
    <n v="43"/>
    <s v="Yes"/>
    <s v="No"/>
    <x v="0"/>
    <s v="No"/>
    <s v="Yes"/>
    <s v="No"/>
    <s v="No"/>
    <s v="No"/>
    <s v="Yes"/>
    <x v="2"/>
    <s v="Yes"/>
    <x v="0"/>
    <n v="60"/>
    <n v="2548.5500000000002"/>
    <s v="No"/>
    <n v="0"/>
    <x v="1"/>
  </r>
  <r>
    <s v="4825-FUREZ"/>
    <x v="1"/>
    <x v="0"/>
    <s v="Yes"/>
    <s v="No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25"/>
    <n v="835.5"/>
    <s v="No"/>
    <n v="0"/>
    <x v="1"/>
  </r>
  <r>
    <s v="9837-BMCLM"/>
    <x v="1"/>
    <x v="0"/>
    <s v="No"/>
    <s v="No"/>
    <n v="3"/>
    <s v="Yes"/>
    <s v="No"/>
    <x v="1"/>
    <s v="No"/>
    <s v="No"/>
    <s v="No"/>
    <s v="No"/>
    <s v="Yes"/>
    <s v="No"/>
    <x v="0"/>
    <s v="Yes"/>
    <x v="0"/>
    <n v="78.5"/>
    <n v="242.05"/>
    <s v="Yes"/>
    <n v="1"/>
    <x v="0"/>
  </r>
  <r>
    <s v="2672-OJQZP"/>
    <x v="0"/>
    <x v="0"/>
    <s v="No"/>
    <s v="No"/>
    <n v="1"/>
    <s v="Yes"/>
    <s v="No"/>
    <x v="0"/>
    <s v="No"/>
    <s v="No"/>
    <s v="No"/>
    <s v="No"/>
    <s v="No"/>
    <s v="No"/>
    <x v="0"/>
    <s v="No"/>
    <x v="1"/>
    <n v="44.75"/>
    <n v="44.75"/>
    <s v="No"/>
    <n v="0"/>
    <x v="0"/>
  </r>
  <r>
    <s v="0137-UDEUO"/>
    <x v="0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3.75"/>
    <s v="Yes"/>
    <n v="1"/>
    <x v="0"/>
  </r>
  <r>
    <s v="3134-DSHVC"/>
    <x v="0"/>
    <x v="0"/>
    <s v="No"/>
    <s v="No"/>
    <n v="63"/>
    <s v="Yes"/>
    <s v="Yes"/>
    <x v="1"/>
    <s v="Yes"/>
    <s v="Yes"/>
    <s v="Yes"/>
    <s v="No"/>
    <s v="Yes"/>
    <s v="No"/>
    <x v="2"/>
    <s v="No"/>
    <x v="3"/>
    <n v="98"/>
    <n v="6218.45"/>
    <s v="No"/>
    <n v="0"/>
    <x v="3"/>
  </r>
  <r>
    <s v="6161-UUUTA"/>
    <x v="1"/>
    <x v="1"/>
    <s v="No"/>
    <s v="No"/>
    <n v="3"/>
    <s v="Yes"/>
    <s v="No"/>
    <x v="1"/>
    <s v="No"/>
    <s v="No"/>
    <s v="No"/>
    <s v="No"/>
    <s v="Yes"/>
    <s v="No"/>
    <x v="0"/>
    <s v="Yes"/>
    <x v="0"/>
    <n v="79.900000000000006"/>
    <n v="260.89999999999998"/>
    <s v="Yes"/>
    <n v="1"/>
    <x v="0"/>
  </r>
  <r>
    <s v="7821-DPRQE"/>
    <x v="1"/>
    <x v="0"/>
    <s v="Yes"/>
    <s v="No"/>
    <n v="68"/>
    <s v="Yes"/>
    <s v="Yes"/>
    <x v="1"/>
    <s v="Yes"/>
    <s v="Yes"/>
    <s v="No"/>
    <s v="Yes"/>
    <s v="Yes"/>
    <s v="Yes"/>
    <x v="0"/>
    <s v="Yes"/>
    <x v="0"/>
    <n v="107.7"/>
    <n v="7320.9"/>
    <s v="No"/>
    <n v="0"/>
    <x v="3"/>
  </r>
  <r>
    <s v="6543-XRMYR"/>
    <x v="0"/>
    <x v="1"/>
    <s v="No"/>
    <s v="No"/>
    <n v="30"/>
    <s v="Yes"/>
    <s v="Yes"/>
    <x v="1"/>
    <s v="No"/>
    <s v="Yes"/>
    <s v="No"/>
    <s v="No"/>
    <s v="Yes"/>
    <s v="Yes"/>
    <x v="0"/>
    <s v="Yes"/>
    <x v="0"/>
    <n v="99.7"/>
    <n v="2967.35"/>
    <s v="Yes"/>
    <n v="1"/>
    <x v="1"/>
  </r>
  <r>
    <s v="2001-EWBQU"/>
    <x v="0"/>
    <x v="0"/>
    <s v="No"/>
    <s v="No"/>
    <n v="60"/>
    <s v="Yes"/>
    <s v="Yes"/>
    <x v="1"/>
    <s v="No"/>
    <s v="Yes"/>
    <s v="Yes"/>
    <s v="No"/>
    <s v="Yes"/>
    <s v="Yes"/>
    <x v="2"/>
    <s v="No"/>
    <x v="0"/>
    <n v="104.7"/>
    <n v="6333.8"/>
    <s v="No"/>
    <n v="0"/>
    <x v="3"/>
  </r>
  <r>
    <s v="4925-LMHOK"/>
    <x v="1"/>
    <x v="0"/>
    <s v="No"/>
    <s v="No"/>
    <n v="15"/>
    <s v="Yes"/>
    <s v="Yes"/>
    <x v="0"/>
    <s v="No"/>
    <s v="Yes"/>
    <s v="No"/>
    <s v="Yes"/>
    <s v="No"/>
    <s v="No"/>
    <x v="0"/>
    <s v="Yes"/>
    <x v="3"/>
    <n v="58.6"/>
    <n v="939.7"/>
    <s v="Yes"/>
    <n v="1"/>
    <x v="2"/>
  </r>
  <r>
    <s v="1608-GMEWB"/>
    <x v="1"/>
    <x v="1"/>
    <s v="No"/>
    <s v="No"/>
    <n v="45"/>
    <s v="Yes"/>
    <s v="Yes"/>
    <x v="1"/>
    <s v="No"/>
    <s v="No"/>
    <s v="No"/>
    <s v="No"/>
    <s v="Yes"/>
    <s v="Yes"/>
    <x v="0"/>
    <s v="Yes"/>
    <x v="2"/>
    <n v="93.9"/>
    <n v="4200.25"/>
    <s v="No"/>
    <n v="0"/>
    <x v="1"/>
  </r>
  <r>
    <s v="6695-AMZUF"/>
    <x v="0"/>
    <x v="0"/>
    <s v="Yes"/>
    <s v="No"/>
    <n v="70"/>
    <s v="Yes"/>
    <s v="No"/>
    <x v="0"/>
    <s v="Yes"/>
    <s v="Yes"/>
    <s v="Yes"/>
    <s v="Yes"/>
    <s v="Yes"/>
    <s v="Yes"/>
    <x v="2"/>
    <s v="No"/>
    <x v="3"/>
    <n v="86.45"/>
    <n v="5950.2"/>
    <s v="No"/>
    <n v="0"/>
    <x v="3"/>
  </r>
  <r>
    <s v="1455-UGQVH"/>
    <x v="1"/>
    <x v="0"/>
    <s v="Yes"/>
    <s v="No"/>
    <n v="10"/>
    <s v="Yes"/>
    <s v="Yes"/>
    <x v="1"/>
    <s v="No"/>
    <s v="No"/>
    <s v="Yes"/>
    <s v="No"/>
    <s v="Yes"/>
    <s v="Yes"/>
    <x v="0"/>
    <s v="Yes"/>
    <x v="0"/>
    <n v="98.5"/>
    <n v="1037.75"/>
    <s v="Yes"/>
    <n v="1"/>
    <x v="0"/>
  </r>
  <r>
    <s v="8410-BGQXN"/>
    <x v="1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93.4"/>
    <s v="No"/>
    <n v="0"/>
    <x v="0"/>
  </r>
  <r>
    <s v="8280-MQRQN"/>
    <x v="0"/>
    <x v="0"/>
    <s v="No"/>
    <s v="No"/>
    <n v="1"/>
    <s v="Yes"/>
    <s v="No"/>
    <x v="0"/>
    <s v="No"/>
    <s v="No"/>
    <s v="Yes"/>
    <s v="No"/>
    <s v="No"/>
    <s v="No"/>
    <x v="0"/>
    <s v="Yes"/>
    <x v="1"/>
    <n v="50.45"/>
    <n v="50.45"/>
    <s v="Yes"/>
    <n v="1"/>
    <x v="0"/>
  </r>
  <r>
    <s v="1619-YWUBB"/>
    <x v="0"/>
    <x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95"/>
    <n v="1614.9"/>
    <s v="No"/>
    <n v="0"/>
    <x v="3"/>
  </r>
  <r>
    <s v="7611-YKYTC"/>
    <x v="1"/>
    <x v="0"/>
    <s v="Yes"/>
    <s v="Yes"/>
    <n v="22"/>
    <s v="Yes"/>
    <s v="No"/>
    <x v="1"/>
    <s v="Yes"/>
    <s v="No"/>
    <s v="No"/>
    <s v="No"/>
    <s v="No"/>
    <s v="No"/>
    <x v="0"/>
    <s v="No"/>
    <x v="2"/>
    <n v="75"/>
    <n v="1573.95"/>
    <s v="No"/>
    <n v="0"/>
    <x v="2"/>
  </r>
  <r>
    <s v="2037-SGXHH"/>
    <x v="1"/>
    <x v="0"/>
    <s v="Yes"/>
    <s v="Yes"/>
    <n v="38"/>
    <s v="Yes"/>
    <s v="Yes"/>
    <x v="1"/>
    <s v="No"/>
    <s v="Yes"/>
    <s v="Yes"/>
    <s v="No"/>
    <s v="Yes"/>
    <s v="No"/>
    <x v="0"/>
    <s v="Yes"/>
    <x v="0"/>
    <n v="94.65"/>
    <n v="3624.3"/>
    <s v="Yes"/>
    <n v="1"/>
    <x v="1"/>
  </r>
  <r>
    <s v="3178-FESZO"/>
    <x v="0"/>
    <x v="0"/>
    <s v="No"/>
    <s v="No"/>
    <n v="1"/>
    <s v="Yes"/>
    <s v="Yes"/>
    <x v="1"/>
    <s v="No"/>
    <s v="Yes"/>
    <s v="No"/>
    <s v="No"/>
    <s v="Yes"/>
    <s v="Yes"/>
    <x v="0"/>
    <s v="Yes"/>
    <x v="3"/>
    <n v="100.25"/>
    <n v="100.25"/>
    <s v="Yes"/>
    <n v="1"/>
    <x v="0"/>
  </r>
  <r>
    <s v="0365-GXEZS"/>
    <x v="1"/>
    <x v="0"/>
    <s v="Yes"/>
    <s v="No"/>
    <n v="18"/>
    <s v="Yes"/>
    <s v="No"/>
    <x v="1"/>
    <s v="No"/>
    <s v="No"/>
    <s v="Yes"/>
    <s v="Yes"/>
    <s v="No"/>
    <s v="No"/>
    <x v="0"/>
    <s v="No"/>
    <x v="0"/>
    <n v="78.2"/>
    <n v="1468.75"/>
    <s v="No"/>
    <n v="0"/>
    <x v="2"/>
  </r>
  <r>
    <s v="0082-OQIQY"/>
    <x v="1"/>
    <x v="0"/>
    <s v="No"/>
    <s v="No"/>
    <n v="29"/>
    <s v="Yes"/>
    <s v="No"/>
    <x v="1"/>
    <s v="No"/>
    <s v="No"/>
    <s v="No"/>
    <s v="Yes"/>
    <s v="Yes"/>
    <s v="Yes"/>
    <x v="0"/>
    <s v="Yes"/>
    <x v="0"/>
    <n v="94.2"/>
    <n v="2607.6"/>
    <s v="No"/>
    <n v="0"/>
    <x v="1"/>
  </r>
  <r>
    <s v="6087-MVHJH"/>
    <x v="0"/>
    <x v="0"/>
    <s v="No"/>
    <s v="No"/>
    <n v="16"/>
    <s v="Yes"/>
    <s v="Yes"/>
    <x v="1"/>
    <s v="No"/>
    <s v="No"/>
    <s v="Yes"/>
    <s v="No"/>
    <s v="No"/>
    <s v="Yes"/>
    <x v="0"/>
    <s v="Yes"/>
    <x v="0"/>
    <n v="88.45"/>
    <n v="1422.1"/>
    <s v="Yes"/>
    <n v="1"/>
    <x v="2"/>
  </r>
  <r>
    <s v="4603-JANFB"/>
    <x v="1"/>
    <x v="0"/>
    <s v="No"/>
    <s v="No"/>
    <n v="1"/>
    <s v="Yes"/>
    <s v="No"/>
    <x v="1"/>
    <s v="No"/>
    <s v="No"/>
    <s v="No"/>
    <s v="No"/>
    <s v="No"/>
    <s v="No"/>
    <x v="0"/>
    <s v="Yes"/>
    <x v="0"/>
    <n v="69.849999999999994"/>
    <n v="69.849999999999994"/>
    <s v="Yes"/>
    <n v="1"/>
    <x v="0"/>
  </r>
  <r>
    <s v="3018-TFTSU"/>
    <x v="1"/>
    <x v="0"/>
    <s v="No"/>
    <s v="No"/>
    <n v="12"/>
    <s v="Yes"/>
    <s v="No"/>
    <x v="1"/>
    <s v="Yes"/>
    <s v="No"/>
    <s v="Yes"/>
    <s v="No"/>
    <s v="No"/>
    <s v="No"/>
    <x v="0"/>
    <s v="No"/>
    <x v="2"/>
    <n v="81.7"/>
    <n v="858.6"/>
    <s v="Yes"/>
    <n v="1"/>
    <x v="0"/>
  </r>
  <r>
    <s v="3606-SBKRY"/>
    <x v="1"/>
    <x v="0"/>
    <s v="No"/>
    <s v="No"/>
    <n v="31"/>
    <s v="No"/>
    <s v="No phone service"/>
    <x v="0"/>
    <s v="No"/>
    <s v="No"/>
    <s v="Yes"/>
    <s v="No"/>
    <s v="Yes"/>
    <s v="Yes"/>
    <x v="1"/>
    <s v="Yes"/>
    <x v="0"/>
    <n v="50.05"/>
    <n v="1523.4"/>
    <s v="No"/>
    <n v="0"/>
    <x v="1"/>
  </r>
  <r>
    <s v="4806-KEXQR"/>
    <x v="1"/>
    <x v="0"/>
    <s v="No"/>
    <s v="No"/>
    <n v="4"/>
    <s v="Yes"/>
    <s v="No"/>
    <x v="1"/>
    <s v="No"/>
    <s v="No"/>
    <s v="No"/>
    <s v="No"/>
    <s v="No"/>
    <s v="Yes"/>
    <x v="0"/>
    <s v="Yes"/>
    <x v="0"/>
    <n v="79.900000000000006"/>
    <n v="324.3"/>
    <s v="Yes"/>
    <n v="1"/>
    <x v="0"/>
  </r>
  <r>
    <s v="0667-NSRGI"/>
    <x v="0"/>
    <x v="0"/>
    <s v="Yes"/>
    <s v="No"/>
    <n v="48"/>
    <s v="Yes"/>
    <s v="Yes"/>
    <x v="0"/>
    <s v="No"/>
    <s v="No"/>
    <s v="Yes"/>
    <s v="Yes"/>
    <s v="No"/>
    <s v="Yes"/>
    <x v="1"/>
    <s v="Yes"/>
    <x v="1"/>
    <n v="69.55"/>
    <n v="3435.6"/>
    <s v="No"/>
    <n v="0"/>
    <x v="1"/>
  </r>
  <r>
    <s v="7083-YNSKY"/>
    <x v="0"/>
    <x v="0"/>
    <s v="No"/>
    <s v="No"/>
    <n v="1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3"/>
    <n v="25.4"/>
    <n v="399.6"/>
    <s v="Yes"/>
    <n v="1"/>
    <x v="2"/>
  </r>
  <r>
    <s v="6893-ODYYE"/>
    <x v="1"/>
    <x v="0"/>
    <s v="No"/>
    <s v="No"/>
    <n v="50"/>
    <s v="Yes"/>
    <s v="No"/>
    <x v="1"/>
    <s v="Yes"/>
    <s v="Yes"/>
    <s v="Yes"/>
    <s v="Yes"/>
    <s v="No"/>
    <s v="No"/>
    <x v="1"/>
    <s v="Yes"/>
    <x v="3"/>
    <n v="90.1"/>
    <n v="4549.45"/>
    <s v="No"/>
    <n v="0"/>
    <x v="3"/>
  </r>
  <r>
    <s v="8242-JSVBO"/>
    <x v="1"/>
    <x v="0"/>
    <s v="No"/>
    <s v="No"/>
    <n v="7"/>
    <s v="Yes"/>
    <s v="No"/>
    <x v="0"/>
    <s v="No"/>
    <s v="No"/>
    <s v="No"/>
    <s v="No"/>
    <s v="No"/>
    <s v="No"/>
    <x v="0"/>
    <s v="Yes"/>
    <x v="2"/>
    <n v="44.65"/>
    <n v="322.5"/>
    <s v="No"/>
    <n v="0"/>
    <x v="0"/>
  </r>
  <r>
    <s v="2479-BRAMR"/>
    <x v="1"/>
    <x v="1"/>
    <s v="Yes"/>
    <s v="No"/>
    <n v="41"/>
    <s v="Yes"/>
    <s v="Yes"/>
    <x v="1"/>
    <s v="Yes"/>
    <s v="No"/>
    <s v="Yes"/>
    <s v="No"/>
    <s v="No"/>
    <s v="No"/>
    <x v="0"/>
    <s v="Yes"/>
    <x v="2"/>
    <n v="83.75"/>
    <n v="3273.55"/>
    <s v="Yes"/>
    <n v="1"/>
    <x v="1"/>
  </r>
  <r>
    <s v="9541-ZPSEA"/>
    <x v="1"/>
    <x v="0"/>
    <s v="Yes"/>
    <s v="Yes"/>
    <n v="68"/>
    <s v="Yes"/>
    <s v="No"/>
    <x v="1"/>
    <s v="Yes"/>
    <s v="No"/>
    <s v="Yes"/>
    <s v="No"/>
    <s v="No"/>
    <s v="No"/>
    <x v="2"/>
    <s v="No"/>
    <x v="3"/>
    <n v="80.349999999999994"/>
    <n v="5375.15"/>
    <s v="No"/>
    <n v="0"/>
    <x v="3"/>
  </r>
  <r>
    <s v="2665-NPTGL"/>
    <x v="0"/>
    <x v="1"/>
    <s v="Yes"/>
    <s v="No"/>
    <n v="26"/>
    <s v="Yes"/>
    <s v="Yes"/>
    <x v="1"/>
    <s v="No"/>
    <s v="No"/>
    <s v="Yes"/>
    <s v="No"/>
    <s v="Yes"/>
    <s v="Yes"/>
    <x v="0"/>
    <s v="Yes"/>
    <x v="2"/>
    <n v="98.1"/>
    <n v="2510.6999999999998"/>
    <s v="No"/>
    <n v="0"/>
    <x v="1"/>
  </r>
  <r>
    <s v="1139-WUOAH"/>
    <x v="1"/>
    <x v="0"/>
    <s v="No"/>
    <s v="No"/>
    <n v="57"/>
    <s v="No"/>
    <s v="No phone service"/>
    <x v="0"/>
    <s v="No"/>
    <s v="No"/>
    <s v="Yes"/>
    <s v="Yes"/>
    <s v="Yes"/>
    <s v="Yes"/>
    <x v="2"/>
    <s v="No"/>
    <x v="3"/>
    <n v="53.35"/>
    <n v="3090.05"/>
    <s v="No"/>
    <n v="0"/>
    <x v="3"/>
  </r>
  <r>
    <s v="4693-VWVBO"/>
    <x v="0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55"/>
    <n v="61.05"/>
    <s v="No"/>
    <n v="0"/>
    <x v="0"/>
  </r>
  <r>
    <s v="7434-SHXLS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s v="Yes"/>
    <n v="1"/>
    <x v="0"/>
  </r>
  <r>
    <s v="6937-GCDGQ"/>
    <x v="1"/>
    <x v="0"/>
    <s v="Yes"/>
    <s v="Yes"/>
    <n v="19"/>
    <s v="Yes"/>
    <s v="No"/>
    <x v="0"/>
    <s v="Yes"/>
    <s v="No"/>
    <s v="No"/>
    <s v="No"/>
    <s v="No"/>
    <s v="No"/>
    <x v="1"/>
    <s v="Yes"/>
    <x v="2"/>
    <n v="48.95"/>
    <n v="955.6"/>
    <s v="No"/>
    <n v="0"/>
    <x v="2"/>
  </r>
  <r>
    <s v="0988-JRWWP"/>
    <x v="0"/>
    <x v="0"/>
    <s v="No"/>
    <s v="No"/>
    <n v="3"/>
    <s v="Yes"/>
    <s v="No"/>
    <x v="0"/>
    <s v="No"/>
    <s v="No"/>
    <s v="No"/>
    <s v="No"/>
    <s v="Yes"/>
    <s v="No"/>
    <x v="0"/>
    <s v="Yes"/>
    <x v="0"/>
    <n v="54.2"/>
    <n v="140.4"/>
    <s v="No"/>
    <n v="0"/>
    <x v="0"/>
  </r>
  <r>
    <s v="5075-JSDKI"/>
    <x v="0"/>
    <x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0"/>
    <n v="24.45"/>
    <n v="1493.1"/>
    <s v="No"/>
    <n v="0"/>
    <x v="3"/>
  </r>
  <r>
    <s v="7908-QCBCA"/>
    <x v="0"/>
    <x v="0"/>
    <s v="Yes"/>
    <s v="No"/>
    <n v="1"/>
    <s v="Yes"/>
    <s v="No"/>
    <x v="1"/>
    <s v="No"/>
    <s v="No"/>
    <s v="No"/>
    <s v="No"/>
    <s v="No"/>
    <s v="No"/>
    <x v="0"/>
    <s v="Yes"/>
    <x v="1"/>
    <n v="69.400000000000006"/>
    <n v="69.400000000000006"/>
    <s v="Yes"/>
    <n v="1"/>
    <x v="0"/>
  </r>
  <r>
    <s v="8644-XYTSV"/>
    <x v="1"/>
    <x v="0"/>
    <s v="Yes"/>
    <s v="No"/>
    <n v="42"/>
    <s v="No"/>
    <s v="No phone service"/>
    <x v="0"/>
    <s v="Yes"/>
    <s v="No"/>
    <s v="No"/>
    <s v="No"/>
    <s v="Yes"/>
    <s v="No"/>
    <x v="0"/>
    <s v="Yes"/>
    <x v="2"/>
    <n v="40.15"/>
    <n v="1626.05"/>
    <s v="No"/>
    <n v="0"/>
    <x v="1"/>
  </r>
  <r>
    <s v="6711-FLDFB"/>
    <x v="0"/>
    <x v="0"/>
    <s v="No"/>
    <s v="No"/>
    <n v="7"/>
    <s v="Yes"/>
    <s v="Yes"/>
    <x v="1"/>
    <s v="No"/>
    <s v="No"/>
    <s v="No"/>
    <s v="No"/>
    <s v="No"/>
    <s v="No"/>
    <x v="0"/>
    <s v="Yes"/>
    <x v="0"/>
    <n v="74.900000000000006"/>
    <n v="541.15"/>
    <s v="Yes"/>
    <n v="1"/>
    <x v="0"/>
  </r>
  <r>
    <s v="3873-WOSBC"/>
    <x v="1"/>
    <x v="0"/>
    <s v="Yes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784.9"/>
    <s v="No"/>
    <n v="0"/>
    <x v="3"/>
  </r>
  <r>
    <s v="7465-ZZRVX"/>
    <x v="1"/>
    <x v="0"/>
    <s v="No"/>
    <s v="No"/>
    <n v="1"/>
    <s v="Yes"/>
    <s v="No"/>
    <x v="1"/>
    <s v="No"/>
    <s v="No"/>
    <s v="No"/>
    <s v="No"/>
    <s v="No"/>
    <s v="No"/>
    <x v="0"/>
    <s v="Yes"/>
    <x v="0"/>
    <n v="70.349999999999994"/>
    <n v="70.349999999999994"/>
    <s v="No"/>
    <n v="0"/>
    <x v="0"/>
  </r>
  <r>
    <s v="7975-JMZNT"/>
    <x v="1"/>
    <x v="0"/>
    <s v="Yes"/>
    <s v="No"/>
    <n v="66"/>
    <s v="Yes"/>
    <s v="Yes"/>
    <x v="0"/>
    <s v="Yes"/>
    <s v="Yes"/>
    <s v="Yes"/>
    <s v="Yes"/>
    <s v="Yes"/>
    <s v="Yes"/>
    <x v="2"/>
    <s v="No"/>
    <x v="2"/>
    <n v="91.7"/>
    <n v="6075.9"/>
    <s v="No"/>
    <n v="0"/>
    <x v="3"/>
  </r>
  <r>
    <s v="7251-XFOIL"/>
    <x v="0"/>
    <x v="0"/>
    <s v="No"/>
    <s v="No"/>
    <n v="61"/>
    <s v="Yes"/>
    <s v="Yes"/>
    <x v="1"/>
    <s v="No"/>
    <s v="No"/>
    <s v="Yes"/>
    <s v="No"/>
    <s v="No"/>
    <s v="Yes"/>
    <x v="0"/>
    <s v="No"/>
    <x v="1"/>
    <n v="89.2"/>
    <n v="5500.6"/>
    <s v="No"/>
    <n v="0"/>
    <x v="3"/>
  </r>
  <r>
    <s v="4116-IQRFR"/>
    <x v="1"/>
    <x v="0"/>
    <s v="Yes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1"/>
    <n v="73.099999999999994"/>
    <s v="No"/>
    <n v="0"/>
    <x v="0"/>
  </r>
  <r>
    <s v="3714-JTVOV"/>
    <x v="0"/>
    <x v="1"/>
    <s v="Yes"/>
    <s v="No"/>
    <n v="42"/>
    <s v="Yes"/>
    <s v="No"/>
    <x v="1"/>
    <s v="Yes"/>
    <s v="No"/>
    <s v="No"/>
    <s v="No"/>
    <s v="No"/>
    <s v="No"/>
    <x v="0"/>
    <s v="Yes"/>
    <x v="3"/>
    <n v="74.150000000000006"/>
    <n v="3229.4"/>
    <s v="Yes"/>
    <n v="1"/>
    <x v="1"/>
  </r>
  <r>
    <s v="8259-DZLIZ"/>
    <x v="0"/>
    <x v="0"/>
    <s v="Yes"/>
    <s v="Yes"/>
    <n v="64"/>
    <s v="Yes"/>
    <s v="Yes"/>
    <x v="0"/>
    <s v="No"/>
    <s v="Yes"/>
    <s v="No"/>
    <s v="No"/>
    <s v="No"/>
    <s v="No"/>
    <x v="1"/>
    <s v="Yes"/>
    <x v="2"/>
    <n v="53.85"/>
    <n v="3399.85"/>
    <s v="No"/>
    <n v="0"/>
    <x v="3"/>
  </r>
  <r>
    <s v="0442-ZXKVS"/>
    <x v="0"/>
    <x v="1"/>
    <s v="Yes"/>
    <s v="No"/>
    <n v="54"/>
    <s v="Yes"/>
    <s v="Yes"/>
    <x v="1"/>
    <s v="Yes"/>
    <s v="Yes"/>
    <s v="Yes"/>
    <s v="Yes"/>
    <s v="Yes"/>
    <s v="Yes"/>
    <x v="1"/>
    <s v="Yes"/>
    <x v="2"/>
    <n v="115.6"/>
    <n v="6431.05"/>
    <s v="No"/>
    <n v="0"/>
    <x v="3"/>
  </r>
  <r>
    <s v="7853-WNZSY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75"/>
    <n v="19.75"/>
    <s v="No"/>
    <n v="0"/>
    <x v="0"/>
  </r>
  <r>
    <s v="3120-FAZKD"/>
    <x v="1"/>
    <x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05"/>
    <n v="1230.9000000000001"/>
    <s v="No"/>
    <n v="0"/>
    <x v="3"/>
  </r>
  <r>
    <s v="8606-OEGQZ"/>
    <x v="0"/>
    <x v="0"/>
    <s v="No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3"/>
    <n v="454.65"/>
    <s v="No"/>
    <n v="0"/>
    <x v="2"/>
  </r>
  <r>
    <s v="0225-ZORZP"/>
    <x v="1"/>
    <x v="0"/>
    <s v="No"/>
    <s v="No"/>
    <n v="3"/>
    <s v="Yes"/>
    <s v="No"/>
    <x v="1"/>
    <s v="No"/>
    <s v="Yes"/>
    <s v="No"/>
    <s v="No"/>
    <s v="No"/>
    <s v="Yes"/>
    <x v="0"/>
    <s v="No"/>
    <x v="0"/>
    <n v="84.3"/>
    <n v="235.05"/>
    <s v="No"/>
    <n v="0"/>
    <x v="0"/>
  </r>
  <r>
    <s v="4702-IOQDC"/>
    <x v="0"/>
    <x v="0"/>
    <s v="No"/>
    <s v="No"/>
    <n v="1"/>
    <s v="Yes"/>
    <s v="No"/>
    <x v="1"/>
    <s v="No"/>
    <s v="No"/>
    <s v="No"/>
    <s v="No"/>
    <s v="No"/>
    <s v="No"/>
    <x v="0"/>
    <s v="Yes"/>
    <x v="0"/>
    <n v="70.099999999999994"/>
    <n v="70.099999999999994"/>
    <s v="Yes"/>
    <n v="1"/>
    <x v="0"/>
  </r>
  <r>
    <s v="9489-JMTTN"/>
    <x v="0"/>
    <x v="0"/>
    <s v="Yes"/>
    <s v="Yes"/>
    <n v="72"/>
    <s v="Yes"/>
    <s v="Yes"/>
    <x v="0"/>
    <s v="Yes"/>
    <s v="Yes"/>
    <s v="Yes"/>
    <s v="Yes"/>
    <s v="Yes"/>
    <s v="Yes"/>
    <x v="2"/>
    <s v="No"/>
    <x v="3"/>
    <n v="89.75"/>
    <n v="6595.9"/>
    <s v="No"/>
    <n v="0"/>
    <x v="3"/>
  </r>
  <r>
    <s v="0575-CUQOV"/>
    <x v="1"/>
    <x v="1"/>
    <s v="Yes"/>
    <s v="No"/>
    <n v="60"/>
    <s v="Yes"/>
    <s v="No"/>
    <x v="1"/>
    <s v="No"/>
    <s v="Yes"/>
    <s v="Yes"/>
    <s v="No"/>
    <s v="Yes"/>
    <s v="Yes"/>
    <x v="1"/>
    <s v="Yes"/>
    <x v="0"/>
    <n v="97.95"/>
    <n v="5867"/>
    <s v="No"/>
    <n v="0"/>
    <x v="3"/>
  </r>
  <r>
    <s v="0967-BMLBD"/>
    <x v="0"/>
    <x v="0"/>
    <s v="Yes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"/>
    <n v="196.35"/>
    <s v="No"/>
    <n v="0"/>
    <x v="0"/>
  </r>
  <r>
    <s v="6178-KFNHS"/>
    <x v="0"/>
    <x v="0"/>
    <s v="No"/>
    <s v="Yes"/>
    <n v="12"/>
    <s v="Yes"/>
    <s v="Yes"/>
    <x v="1"/>
    <s v="Yes"/>
    <s v="No"/>
    <s v="No"/>
    <s v="No"/>
    <s v="No"/>
    <s v="No"/>
    <x v="0"/>
    <s v="Yes"/>
    <x v="0"/>
    <n v="78.3"/>
    <n v="909.25"/>
    <s v="Yes"/>
    <n v="1"/>
    <x v="0"/>
  </r>
  <r>
    <s v="2830-LEWOA"/>
    <x v="1"/>
    <x v="0"/>
    <s v="Yes"/>
    <s v="Yes"/>
    <n v="61"/>
    <s v="Yes"/>
    <s v="No"/>
    <x v="1"/>
    <s v="No"/>
    <s v="Yes"/>
    <s v="Yes"/>
    <s v="Yes"/>
    <s v="Yes"/>
    <s v="Yes"/>
    <x v="1"/>
    <s v="No"/>
    <x v="3"/>
    <n v="103.9"/>
    <n v="6449.15"/>
    <s v="No"/>
    <n v="0"/>
    <x v="3"/>
  </r>
  <r>
    <s v="5006-MXVRN"/>
    <x v="0"/>
    <x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7"/>
    <n v="762.45"/>
    <s v="No"/>
    <n v="0"/>
    <x v="1"/>
  </r>
  <r>
    <s v="1264-BYWMS"/>
    <x v="1"/>
    <x v="0"/>
    <s v="No"/>
    <s v="No"/>
    <n v="55"/>
    <s v="Yes"/>
    <s v="Yes"/>
    <x v="1"/>
    <s v="No"/>
    <s v="No"/>
    <s v="No"/>
    <s v="No"/>
    <s v="Yes"/>
    <s v="Yes"/>
    <x v="0"/>
    <s v="Yes"/>
    <x v="0"/>
    <n v="96.8"/>
    <n v="5283.95"/>
    <s v="Yes"/>
    <n v="1"/>
    <x v="3"/>
  </r>
  <r>
    <s v="9658-WYUFB"/>
    <x v="0"/>
    <x v="0"/>
    <s v="No"/>
    <s v="No"/>
    <n v="17"/>
    <s v="Yes"/>
    <s v="Yes"/>
    <x v="1"/>
    <s v="Yes"/>
    <s v="Yes"/>
    <s v="No"/>
    <s v="No"/>
    <s v="Yes"/>
    <s v="No"/>
    <x v="0"/>
    <s v="Yes"/>
    <x v="0"/>
    <n v="94.4"/>
    <n v="1617.5"/>
    <s v="Yes"/>
    <n v="1"/>
    <x v="2"/>
  </r>
  <r>
    <s v="8327-WKMIE"/>
    <x v="1"/>
    <x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785.75"/>
    <s v="No"/>
    <n v="0"/>
    <x v="1"/>
  </r>
  <r>
    <s v="6917-FIJHC"/>
    <x v="0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"/>
    <n v="1776"/>
    <s v="No"/>
    <n v="0"/>
    <x v="3"/>
  </r>
  <r>
    <s v="5329-KRDTM"/>
    <x v="1"/>
    <x v="1"/>
    <s v="Yes"/>
    <s v="No"/>
    <n v="72"/>
    <s v="Yes"/>
    <s v="Yes"/>
    <x v="0"/>
    <s v="No"/>
    <s v="Yes"/>
    <s v="Yes"/>
    <s v="Yes"/>
    <s v="Yes"/>
    <s v="No"/>
    <x v="2"/>
    <s v="No"/>
    <x v="3"/>
    <n v="77.349999999999994"/>
    <n v="5396.25"/>
    <s v="No"/>
    <n v="0"/>
    <x v="3"/>
  </r>
  <r>
    <s v="7797-EJMDP"/>
    <x v="0"/>
    <x v="0"/>
    <s v="No"/>
    <s v="No"/>
    <n v="8"/>
    <s v="Yes"/>
    <s v="No"/>
    <x v="0"/>
    <s v="Yes"/>
    <s v="No"/>
    <s v="No"/>
    <s v="Yes"/>
    <s v="No"/>
    <s v="Yes"/>
    <x v="0"/>
    <s v="No"/>
    <x v="2"/>
    <n v="66.05"/>
    <n v="574.5"/>
    <s v="No"/>
    <n v="0"/>
    <x v="0"/>
  </r>
  <r>
    <s v="3530-VWVGU"/>
    <x v="0"/>
    <x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400.3"/>
    <s v="No"/>
    <n v="0"/>
    <x v="2"/>
  </r>
  <r>
    <s v="2013-SGDXK"/>
    <x v="0"/>
    <x v="0"/>
    <s v="No"/>
    <s v="No"/>
    <n v="1"/>
    <s v="Yes"/>
    <s v="No"/>
    <x v="1"/>
    <s v="No"/>
    <s v="Yes"/>
    <s v="No"/>
    <s v="No"/>
    <s v="Yes"/>
    <s v="No"/>
    <x v="0"/>
    <s v="No"/>
    <x v="0"/>
    <n v="84.3"/>
    <n v="84.3"/>
    <s v="Yes"/>
    <n v="1"/>
    <x v="0"/>
  </r>
  <r>
    <s v="6368-NWMCE"/>
    <x v="0"/>
    <x v="0"/>
    <s v="No"/>
    <s v="No"/>
    <n v="38"/>
    <s v="Yes"/>
    <s v="Yes"/>
    <x v="0"/>
    <s v="No"/>
    <s v="Yes"/>
    <s v="No"/>
    <s v="Yes"/>
    <s v="No"/>
    <s v="Yes"/>
    <x v="0"/>
    <s v="No"/>
    <x v="3"/>
    <n v="68.150000000000006"/>
    <n v="2656.3"/>
    <s v="No"/>
    <n v="0"/>
    <x v="1"/>
  </r>
  <r>
    <s v="3633-CDBUW"/>
    <x v="1"/>
    <x v="0"/>
    <s v="No"/>
    <s v="Yes"/>
    <n v="17"/>
    <s v="Yes"/>
    <s v="No"/>
    <x v="0"/>
    <s v="No"/>
    <s v="Yes"/>
    <s v="Yes"/>
    <s v="Yes"/>
    <s v="Yes"/>
    <s v="Yes"/>
    <x v="1"/>
    <s v="No"/>
    <x v="0"/>
    <n v="80.849999999999994"/>
    <n v="1445.95"/>
    <s v="No"/>
    <n v="0"/>
    <x v="2"/>
  </r>
  <r>
    <s v="0707-HOVVN"/>
    <x v="0"/>
    <x v="1"/>
    <s v="No"/>
    <s v="No"/>
    <n v="70"/>
    <s v="Yes"/>
    <s v="Yes"/>
    <x v="0"/>
    <s v="No"/>
    <s v="Yes"/>
    <s v="Yes"/>
    <s v="Yes"/>
    <s v="Yes"/>
    <s v="No"/>
    <x v="2"/>
    <s v="Yes"/>
    <x v="2"/>
    <n v="75.5"/>
    <n v="5212.6499999999996"/>
    <s v="No"/>
    <n v="0"/>
    <x v="3"/>
  </r>
  <r>
    <s v="8580-QVLOC"/>
    <x v="0"/>
    <x v="1"/>
    <s v="Yes"/>
    <s v="Yes"/>
    <n v="72"/>
    <s v="Yes"/>
    <s v="Yes"/>
    <x v="0"/>
    <s v="Yes"/>
    <s v="Yes"/>
    <s v="Yes"/>
    <s v="Yes"/>
    <s v="Yes"/>
    <s v="Yes"/>
    <x v="2"/>
    <s v="No"/>
    <x v="3"/>
    <n v="92.45"/>
    <n v="6440.25"/>
    <s v="Yes"/>
    <n v="1"/>
    <x v="3"/>
  </r>
  <r>
    <s v="3956-MGXOG"/>
    <x v="0"/>
    <x v="0"/>
    <s v="No"/>
    <s v="No"/>
    <n v="28"/>
    <s v="Yes"/>
    <s v="No"/>
    <x v="1"/>
    <s v="No"/>
    <s v="No"/>
    <s v="No"/>
    <s v="No"/>
    <s v="No"/>
    <s v="Yes"/>
    <x v="0"/>
    <s v="Yes"/>
    <x v="0"/>
    <n v="80.599999999999994"/>
    <n v="2244.9499999999998"/>
    <s v="No"/>
    <n v="0"/>
    <x v="1"/>
  </r>
  <r>
    <s v="9274-UARKJ"/>
    <x v="0"/>
    <x v="0"/>
    <s v="No"/>
    <s v="No"/>
    <n v="15"/>
    <s v="Yes"/>
    <s v="No"/>
    <x v="1"/>
    <s v="No"/>
    <s v="Yes"/>
    <s v="No"/>
    <s v="No"/>
    <s v="Yes"/>
    <s v="No"/>
    <x v="0"/>
    <s v="Yes"/>
    <x v="2"/>
    <n v="83.2"/>
    <n v="1130"/>
    <s v="No"/>
    <n v="0"/>
    <x v="2"/>
  </r>
  <r>
    <s v="4077-HWUYD"/>
    <x v="1"/>
    <x v="0"/>
    <s v="Yes"/>
    <s v="Yes"/>
    <n v="72"/>
    <s v="Yes"/>
    <s v="Yes"/>
    <x v="0"/>
    <s v="Yes"/>
    <s v="Yes"/>
    <s v="Yes"/>
    <s v="Yes"/>
    <s v="Yes"/>
    <s v="Yes"/>
    <x v="2"/>
    <s v="Yes"/>
    <x v="2"/>
    <n v="87.55"/>
    <n v="6463.15"/>
    <s v="No"/>
    <n v="0"/>
    <x v="3"/>
  </r>
  <r>
    <s v="2012-NWRPA"/>
    <x v="0"/>
    <x v="1"/>
    <s v="Yes"/>
    <s v="No"/>
    <n v="11"/>
    <s v="Yes"/>
    <s v="Yes"/>
    <x v="1"/>
    <s v="No"/>
    <s v="No"/>
    <s v="Yes"/>
    <s v="No"/>
    <s v="Yes"/>
    <s v="Yes"/>
    <x v="0"/>
    <s v="Yes"/>
    <x v="0"/>
    <n v="99.55"/>
    <n v="1131.2"/>
    <s v="Yes"/>
    <n v="1"/>
    <x v="0"/>
  </r>
  <r>
    <s v="8808-ELEHO"/>
    <x v="1"/>
    <x v="1"/>
    <s v="No"/>
    <s v="No"/>
    <n v="8"/>
    <s v="Yes"/>
    <s v="Yes"/>
    <x v="1"/>
    <s v="No"/>
    <s v="No"/>
    <s v="Yes"/>
    <s v="No"/>
    <s v="No"/>
    <s v="No"/>
    <x v="0"/>
    <s v="Yes"/>
    <x v="0"/>
    <n v="81.25"/>
    <n v="585.95000000000005"/>
    <s v="Yes"/>
    <n v="1"/>
    <x v="0"/>
  </r>
  <r>
    <s v="0103-CSITQ"/>
    <x v="0"/>
    <x v="0"/>
    <s v="Yes"/>
    <s v="No"/>
    <n v="57"/>
    <s v="Yes"/>
    <s v="Yes"/>
    <x v="1"/>
    <s v="No"/>
    <s v="Yes"/>
    <s v="Yes"/>
    <s v="Yes"/>
    <s v="Yes"/>
    <s v="Yes"/>
    <x v="1"/>
    <s v="Yes"/>
    <x v="2"/>
    <n v="109.4"/>
    <n v="6252.7"/>
    <s v="No"/>
    <n v="0"/>
    <x v="3"/>
  </r>
  <r>
    <s v="3506-LCJDC"/>
    <x v="1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95"/>
    <n v="19.95"/>
    <s v="Yes"/>
    <n v="1"/>
    <x v="0"/>
  </r>
  <r>
    <s v="8671-KKKOS"/>
    <x v="0"/>
    <x v="0"/>
    <s v="Yes"/>
    <s v="No"/>
    <n v="46"/>
    <s v="No"/>
    <s v="No phone service"/>
    <x v="0"/>
    <s v="Yes"/>
    <s v="Yes"/>
    <s v="No"/>
    <s v="No"/>
    <s v="Yes"/>
    <s v="No"/>
    <x v="0"/>
    <s v="No"/>
    <x v="0"/>
    <n v="45.55"/>
    <n v="2062.15"/>
    <s v="No"/>
    <n v="0"/>
    <x v="1"/>
  </r>
  <r>
    <s v="7305-ZWMAJ"/>
    <x v="1"/>
    <x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7"/>
    <n v="587.1"/>
    <s v="No"/>
    <n v="0"/>
    <x v="1"/>
  </r>
  <r>
    <s v="9518-XXBXE"/>
    <x v="1"/>
    <x v="1"/>
    <s v="Yes"/>
    <s v="No"/>
    <n v="10"/>
    <s v="Yes"/>
    <s v="No"/>
    <x v="1"/>
    <s v="Yes"/>
    <s v="No"/>
    <s v="No"/>
    <s v="No"/>
    <s v="No"/>
    <s v="No"/>
    <x v="0"/>
    <s v="No"/>
    <x v="0"/>
    <n v="75.3"/>
    <n v="720.45"/>
    <s v="No"/>
    <n v="0"/>
    <x v="0"/>
  </r>
  <r>
    <s v="3934-HXCFZ"/>
    <x v="1"/>
    <x v="0"/>
    <s v="Yes"/>
    <s v="No"/>
    <n v="23"/>
    <s v="Yes"/>
    <s v="Yes"/>
    <x v="1"/>
    <s v="Yes"/>
    <s v="Yes"/>
    <s v="Yes"/>
    <s v="No"/>
    <s v="Yes"/>
    <s v="No"/>
    <x v="0"/>
    <s v="Yes"/>
    <x v="0"/>
    <n v="99.25"/>
    <n v="2186.4"/>
    <s v="Yes"/>
    <n v="1"/>
    <x v="2"/>
  </r>
  <r>
    <s v="6578-KRMAW"/>
    <x v="1"/>
    <x v="0"/>
    <s v="No"/>
    <s v="No"/>
    <n v="32"/>
    <s v="Yes"/>
    <s v="No"/>
    <x v="1"/>
    <s v="Yes"/>
    <s v="Yes"/>
    <s v="Yes"/>
    <s v="No"/>
    <s v="No"/>
    <s v="Yes"/>
    <x v="0"/>
    <s v="Yes"/>
    <x v="3"/>
    <n v="93.4"/>
    <n v="2979.3"/>
    <s v="No"/>
    <n v="0"/>
    <x v="1"/>
  </r>
  <r>
    <s v="4860-IJUDE"/>
    <x v="1"/>
    <x v="0"/>
    <s v="No"/>
    <s v="No"/>
    <n v="13"/>
    <s v="Yes"/>
    <s v="No"/>
    <x v="1"/>
    <s v="Yes"/>
    <s v="No"/>
    <s v="No"/>
    <s v="No"/>
    <s v="No"/>
    <s v="No"/>
    <x v="0"/>
    <s v="Yes"/>
    <x v="3"/>
    <n v="73.75"/>
    <n v="956.65"/>
    <s v="No"/>
    <n v="0"/>
    <x v="2"/>
  </r>
  <r>
    <s v="7666-WKRON"/>
    <x v="0"/>
    <x v="0"/>
    <s v="No"/>
    <s v="No"/>
    <n v="39"/>
    <s v="Yes"/>
    <s v="No"/>
    <x v="1"/>
    <s v="No"/>
    <s v="No"/>
    <s v="Yes"/>
    <s v="Yes"/>
    <s v="No"/>
    <s v="No"/>
    <x v="2"/>
    <s v="Yes"/>
    <x v="0"/>
    <n v="80.45"/>
    <n v="3201.55"/>
    <s v="Yes"/>
    <n v="1"/>
    <x v="1"/>
  </r>
  <r>
    <s v="9688-YGXVR"/>
    <x v="0"/>
    <x v="0"/>
    <s v="No"/>
    <s v="No"/>
    <n v="44"/>
    <s v="Yes"/>
    <s v="No"/>
    <x v="1"/>
    <s v="No"/>
    <s v="Yes"/>
    <s v="Yes"/>
    <s v="No"/>
    <s v="Yes"/>
    <s v="No"/>
    <x v="0"/>
    <s v="Yes"/>
    <x v="3"/>
    <n v="88.15"/>
    <n v="3973.2"/>
    <s v="No"/>
    <n v="0"/>
    <x v="1"/>
  </r>
  <r>
    <s v="0423-UDIJQ"/>
    <x v="1"/>
    <x v="1"/>
    <s v="No"/>
    <s v="No"/>
    <n v="9"/>
    <s v="Yes"/>
    <s v="No"/>
    <x v="0"/>
    <s v="No"/>
    <s v="No"/>
    <s v="No"/>
    <s v="Yes"/>
    <s v="No"/>
    <s v="No"/>
    <x v="0"/>
    <s v="No"/>
    <x v="1"/>
    <n v="49.2"/>
    <n v="447.9"/>
    <s v="No"/>
    <n v="0"/>
    <x v="0"/>
  </r>
  <r>
    <s v="1945-XISKS"/>
    <x v="0"/>
    <x v="0"/>
    <s v="Yes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335.2"/>
    <s v="No"/>
    <n v="0"/>
    <x v="3"/>
  </r>
  <r>
    <s v="4910-AQFFX"/>
    <x v="1"/>
    <x v="0"/>
    <s v="Yes"/>
    <s v="Yes"/>
    <n v="9"/>
    <s v="Yes"/>
    <s v="Yes"/>
    <x v="1"/>
    <s v="No"/>
    <s v="No"/>
    <s v="Yes"/>
    <s v="No"/>
    <s v="No"/>
    <s v="No"/>
    <x v="0"/>
    <s v="Yes"/>
    <x v="2"/>
    <n v="79.349999999999994"/>
    <n v="661.25"/>
    <s v="Yes"/>
    <n v="1"/>
    <x v="0"/>
  </r>
  <r>
    <s v="2154-KVJFF"/>
    <x v="0"/>
    <x v="0"/>
    <s v="No"/>
    <s v="No"/>
    <n v="15"/>
    <s v="Yes"/>
    <s v="Yes"/>
    <x v="1"/>
    <s v="No"/>
    <s v="Yes"/>
    <s v="No"/>
    <s v="No"/>
    <s v="No"/>
    <s v="No"/>
    <x v="0"/>
    <s v="Yes"/>
    <x v="0"/>
    <n v="79.75"/>
    <n v="1111.8499999999999"/>
    <s v="Yes"/>
    <n v="1"/>
    <x v="2"/>
  </r>
  <r>
    <s v="5360-LJCNJ"/>
    <x v="0"/>
    <x v="0"/>
    <s v="Yes"/>
    <s v="No"/>
    <n v="71"/>
    <s v="Yes"/>
    <s v="Yes"/>
    <x v="1"/>
    <s v="No"/>
    <s v="Yes"/>
    <s v="Yes"/>
    <s v="No"/>
    <s v="Yes"/>
    <s v="Yes"/>
    <x v="2"/>
    <s v="Yes"/>
    <x v="2"/>
    <n v="105.15"/>
    <n v="7555"/>
    <s v="No"/>
    <n v="0"/>
    <x v="3"/>
  </r>
  <r>
    <s v="2607-FBDFF"/>
    <x v="1"/>
    <x v="0"/>
    <s v="No"/>
    <s v="No"/>
    <n v="1"/>
    <s v="Yes"/>
    <s v="No"/>
    <x v="0"/>
    <s v="No"/>
    <s v="No"/>
    <s v="No"/>
    <s v="Yes"/>
    <s v="No"/>
    <s v="No"/>
    <x v="0"/>
    <s v="No"/>
    <x v="3"/>
    <n v="49"/>
    <n v="49"/>
    <s v="No"/>
    <n v="0"/>
    <x v="0"/>
  </r>
  <r>
    <s v="9647-ERGBE"/>
    <x v="0"/>
    <x v="0"/>
    <s v="Yes"/>
    <s v="Yes"/>
    <n v="30"/>
    <s v="Yes"/>
    <s v="Yes"/>
    <x v="1"/>
    <s v="No"/>
    <s v="No"/>
    <s v="Yes"/>
    <s v="No"/>
    <s v="Yes"/>
    <s v="Yes"/>
    <x v="0"/>
    <s v="Yes"/>
    <x v="0"/>
    <n v="100.05"/>
    <n v="3046.15"/>
    <s v="Yes"/>
    <n v="1"/>
    <x v="1"/>
  </r>
  <r>
    <s v="3428-XZMAZ"/>
    <x v="1"/>
    <x v="0"/>
    <s v="No"/>
    <s v="No"/>
    <n v="1"/>
    <s v="Yes"/>
    <s v="No"/>
    <x v="1"/>
    <s v="No"/>
    <s v="No"/>
    <s v="No"/>
    <s v="No"/>
    <s v="No"/>
    <s v="No"/>
    <x v="0"/>
    <s v="Yes"/>
    <x v="0"/>
    <n v="69.349999999999994"/>
    <n v="69.349999999999994"/>
    <s v="Yes"/>
    <n v="1"/>
    <x v="0"/>
  </r>
  <r>
    <s v="1100-DDVRV"/>
    <x v="1"/>
    <x v="0"/>
    <s v="Yes"/>
    <s v="No"/>
    <n v="17"/>
    <s v="No"/>
    <s v="No phone service"/>
    <x v="0"/>
    <s v="No"/>
    <s v="Yes"/>
    <s v="No"/>
    <s v="No"/>
    <s v="Yes"/>
    <s v="Yes"/>
    <x v="0"/>
    <s v="Yes"/>
    <x v="1"/>
    <n v="49.8"/>
    <n v="836.35"/>
    <s v="No"/>
    <n v="0"/>
    <x v="2"/>
  </r>
  <r>
    <s v="0378-TOVMS"/>
    <x v="0"/>
    <x v="0"/>
    <s v="No"/>
    <s v="No"/>
    <n v="3"/>
    <s v="Yes"/>
    <s v="No"/>
    <x v="1"/>
    <s v="No"/>
    <s v="No"/>
    <s v="No"/>
    <s v="Yes"/>
    <s v="No"/>
    <s v="Yes"/>
    <x v="0"/>
    <s v="No"/>
    <x v="0"/>
    <n v="85.8"/>
    <n v="272.2"/>
    <s v="Yes"/>
    <n v="1"/>
    <x v="0"/>
  </r>
  <r>
    <s v="4355-HBJHH"/>
    <x v="1"/>
    <x v="0"/>
    <s v="Yes"/>
    <s v="Yes"/>
    <n v="67"/>
    <s v="Yes"/>
    <s v="Yes"/>
    <x v="0"/>
    <s v="Yes"/>
    <s v="No"/>
    <s v="Yes"/>
    <s v="No"/>
    <s v="Yes"/>
    <s v="Yes"/>
    <x v="2"/>
    <s v="Yes"/>
    <x v="0"/>
    <n v="79.7"/>
    <n v="5293.4"/>
    <s v="Yes"/>
    <n v="1"/>
    <x v="3"/>
  </r>
  <r>
    <s v="6728-WYQBC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95"/>
    <n v="20.95"/>
    <s v="No"/>
    <n v="0"/>
    <x v="0"/>
  </r>
  <r>
    <s v="9058-CBREO"/>
    <x v="0"/>
    <x v="1"/>
    <s v="No"/>
    <s v="No"/>
    <n v="1"/>
    <s v="Yes"/>
    <s v="Yes"/>
    <x v="0"/>
    <s v="No"/>
    <s v="No"/>
    <s v="No"/>
    <s v="No"/>
    <s v="No"/>
    <s v="No"/>
    <x v="0"/>
    <s v="No"/>
    <x v="1"/>
    <n v="50.55"/>
    <n v="50.55"/>
    <s v="Yes"/>
    <n v="1"/>
    <x v="0"/>
  </r>
  <r>
    <s v="9029-FEGVJ"/>
    <x v="0"/>
    <x v="1"/>
    <s v="Yes"/>
    <s v="No"/>
    <n v="32"/>
    <s v="Yes"/>
    <s v="Yes"/>
    <x v="1"/>
    <s v="No"/>
    <s v="No"/>
    <s v="Yes"/>
    <s v="No"/>
    <s v="No"/>
    <s v="No"/>
    <x v="0"/>
    <s v="No"/>
    <x v="1"/>
    <n v="79.3"/>
    <n v="2570"/>
    <s v="No"/>
    <n v="0"/>
    <x v="1"/>
  </r>
  <r>
    <s v="7216-KAOID"/>
    <x v="1"/>
    <x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5"/>
    <n v="798.2"/>
    <s v="No"/>
    <n v="0"/>
    <x v="1"/>
  </r>
  <r>
    <s v="0318-QUUOB"/>
    <x v="1"/>
    <x v="0"/>
    <s v="Yes"/>
    <s v="No"/>
    <n v="1"/>
    <s v="Yes"/>
    <s v="No"/>
    <x v="1"/>
    <s v="No"/>
    <s v="No"/>
    <s v="No"/>
    <s v="No"/>
    <s v="Yes"/>
    <s v="No"/>
    <x v="0"/>
    <s v="Yes"/>
    <x v="0"/>
    <n v="80.55"/>
    <n v="80.55"/>
    <s v="Yes"/>
    <n v="1"/>
    <x v="0"/>
  </r>
  <r>
    <s v="6145-NNPNO"/>
    <x v="0"/>
    <x v="0"/>
    <s v="No"/>
    <s v="No"/>
    <n v="1"/>
    <s v="Yes"/>
    <s v="No"/>
    <x v="0"/>
    <s v="No"/>
    <s v="No"/>
    <s v="No"/>
    <s v="No"/>
    <s v="No"/>
    <s v="No"/>
    <x v="0"/>
    <s v="No"/>
    <x v="2"/>
    <n v="44.15"/>
    <n v="44.15"/>
    <s v="No"/>
    <n v="0"/>
    <x v="0"/>
  </r>
  <r>
    <s v="5520-FVEWJ"/>
    <x v="0"/>
    <x v="0"/>
    <s v="Yes"/>
    <s v="Yes"/>
    <n v="12"/>
    <s v="Yes"/>
    <s v="Yes"/>
    <x v="1"/>
    <s v="No"/>
    <s v="Yes"/>
    <s v="Yes"/>
    <s v="No"/>
    <s v="No"/>
    <s v="No"/>
    <x v="0"/>
    <s v="Yes"/>
    <x v="0"/>
    <n v="84.5"/>
    <n v="916.9"/>
    <s v="Yes"/>
    <n v="1"/>
    <x v="0"/>
  </r>
  <r>
    <s v="5339-TJFEK"/>
    <x v="1"/>
    <x v="0"/>
    <s v="Yes"/>
    <s v="Yes"/>
    <n v="62"/>
    <s v="Yes"/>
    <s v="Yes"/>
    <x v="1"/>
    <s v="Yes"/>
    <s v="Yes"/>
    <s v="No"/>
    <s v="No"/>
    <s v="Yes"/>
    <s v="Yes"/>
    <x v="0"/>
    <s v="Yes"/>
    <x v="0"/>
    <n v="105.5"/>
    <n v="6487.2"/>
    <s v="No"/>
    <n v="0"/>
    <x v="3"/>
  </r>
  <r>
    <s v="5572-ZDXHY"/>
    <x v="0"/>
    <x v="0"/>
    <s v="No"/>
    <s v="No"/>
    <n v="22"/>
    <s v="Yes"/>
    <s v="No"/>
    <x v="1"/>
    <s v="No"/>
    <s v="Yes"/>
    <s v="No"/>
    <s v="No"/>
    <s v="No"/>
    <s v="Yes"/>
    <x v="0"/>
    <s v="Yes"/>
    <x v="1"/>
    <n v="84.3"/>
    <n v="1855.65"/>
    <s v="Yes"/>
    <n v="1"/>
    <x v="2"/>
  </r>
  <r>
    <s v="2074-GUHPQ"/>
    <x v="0"/>
    <x v="0"/>
    <s v="No"/>
    <s v="Yes"/>
    <n v="17"/>
    <s v="Yes"/>
    <s v="Yes"/>
    <x v="1"/>
    <s v="No"/>
    <s v="Yes"/>
    <s v="Yes"/>
    <s v="Yes"/>
    <s v="No"/>
    <s v="No"/>
    <x v="0"/>
    <s v="Yes"/>
    <x v="3"/>
    <n v="92.7"/>
    <n v="1556.85"/>
    <s v="No"/>
    <n v="0"/>
    <x v="2"/>
  </r>
  <r>
    <s v="4625-XMOYM"/>
    <x v="0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.25"/>
    <n v="1988.05"/>
    <s v="No"/>
    <n v="0"/>
    <x v="3"/>
  </r>
  <r>
    <s v="5827-MWCZK"/>
    <x v="1"/>
    <x v="0"/>
    <s v="Yes"/>
    <s v="Yes"/>
    <n v="56"/>
    <s v="Yes"/>
    <s v="Yes"/>
    <x v="1"/>
    <s v="No"/>
    <s v="Yes"/>
    <s v="No"/>
    <s v="Yes"/>
    <s v="Yes"/>
    <s v="No"/>
    <x v="0"/>
    <s v="Yes"/>
    <x v="3"/>
    <n v="96.95"/>
    <n v="5432.2"/>
    <s v="No"/>
    <n v="0"/>
    <x v="3"/>
  </r>
  <r>
    <s v="1385-TQOZW"/>
    <x v="0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45"/>
    <n v="147.55000000000001"/>
    <s v="No"/>
    <n v="0"/>
    <x v="0"/>
  </r>
  <r>
    <s v="5914-XRFQB"/>
    <x v="1"/>
    <x v="0"/>
    <s v="Yes"/>
    <s v="No"/>
    <n v="72"/>
    <s v="Yes"/>
    <s v="Yes"/>
    <x v="1"/>
    <s v="Yes"/>
    <s v="Yes"/>
    <s v="Yes"/>
    <s v="Yes"/>
    <s v="Yes"/>
    <s v="Yes"/>
    <x v="2"/>
    <s v="Yes"/>
    <x v="2"/>
    <n v="115.8"/>
    <n v="8424.9"/>
    <s v="No"/>
    <n v="0"/>
    <x v="3"/>
  </r>
  <r>
    <s v="4329-YPDDQ"/>
    <x v="1"/>
    <x v="0"/>
    <s v="No"/>
    <s v="No"/>
    <n v="20"/>
    <s v="Yes"/>
    <s v="No"/>
    <x v="1"/>
    <s v="Yes"/>
    <s v="Yes"/>
    <s v="Yes"/>
    <s v="Yes"/>
    <s v="Yes"/>
    <s v="Yes"/>
    <x v="0"/>
    <s v="Yes"/>
    <x v="2"/>
    <n v="108.2"/>
    <n v="2203.6999999999998"/>
    <s v="No"/>
    <n v="0"/>
    <x v="2"/>
  </r>
  <r>
    <s v="4804-NCPET"/>
    <x v="1"/>
    <x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387.4"/>
    <s v="No"/>
    <n v="0"/>
    <x v="2"/>
  </r>
  <r>
    <s v="3750-CKVKH"/>
    <x v="1"/>
    <x v="0"/>
    <s v="No"/>
    <s v="No"/>
    <n v="2"/>
    <s v="Yes"/>
    <s v="No"/>
    <x v="1"/>
    <s v="No"/>
    <s v="No"/>
    <s v="No"/>
    <s v="No"/>
    <s v="No"/>
    <s v="No"/>
    <x v="0"/>
    <s v="Yes"/>
    <x v="0"/>
    <n v="67.75"/>
    <n v="116.65"/>
    <s v="Yes"/>
    <n v="1"/>
    <x v="0"/>
  </r>
  <r>
    <s v="5944-UGLLK"/>
    <x v="1"/>
    <x v="0"/>
    <s v="No"/>
    <s v="No"/>
    <n v="53"/>
    <s v="No"/>
    <s v="No phone service"/>
    <x v="0"/>
    <s v="No"/>
    <s v="No"/>
    <s v="Yes"/>
    <s v="Yes"/>
    <s v="Yes"/>
    <s v="Yes"/>
    <x v="1"/>
    <s v="No"/>
    <x v="3"/>
    <n v="54.9"/>
    <n v="3045.75"/>
    <s v="No"/>
    <n v="0"/>
    <x v="3"/>
  </r>
  <r>
    <s v="8063-GBATB"/>
    <x v="0"/>
    <x v="1"/>
    <s v="No"/>
    <s v="No"/>
    <n v="27"/>
    <s v="Yes"/>
    <s v="Yes"/>
    <x v="1"/>
    <s v="No"/>
    <s v="No"/>
    <s v="No"/>
    <s v="No"/>
    <s v="No"/>
    <s v="Yes"/>
    <x v="0"/>
    <s v="Yes"/>
    <x v="0"/>
    <n v="85.25"/>
    <n v="2287.25"/>
    <s v="Yes"/>
    <n v="1"/>
    <x v="1"/>
  </r>
  <r>
    <s v="7787-BNTZM"/>
    <x v="1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30.5"/>
    <s v="No"/>
    <n v="0"/>
    <x v="0"/>
  </r>
  <r>
    <s v="2252-ISRNH"/>
    <x v="1"/>
    <x v="0"/>
    <s v="Yes"/>
    <s v="Yes"/>
    <n v="9"/>
    <s v="Yes"/>
    <s v="Yes"/>
    <x v="1"/>
    <s v="No"/>
    <s v="No"/>
    <s v="Yes"/>
    <s v="No"/>
    <s v="Yes"/>
    <s v="No"/>
    <x v="1"/>
    <s v="Yes"/>
    <x v="0"/>
    <n v="90.35"/>
    <n v="767.9"/>
    <s v="No"/>
    <n v="0"/>
    <x v="0"/>
  </r>
  <r>
    <s v="9415-TPKRV"/>
    <x v="0"/>
    <x v="0"/>
    <s v="Yes"/>
    <s v="Yes"/>
    <n v="8"/>
    <s v="Yes"/>
    <s v="Yes"/>
    <x v="0"/>
    <s v="No"/>
    <s v="Yes"/>
    <s v="No"/>
    <s v="No"/>
    <s v="No"/>
    <s v="No"/>
    <x v="0"/>
    <s v="No"/>
    <x v="0"/>
    <n v="55.75"/>
    <n v="446.8"/>
    <s v="No"/>
    <n v="0"/>
    <x v="0"/>
  </r>
  <r>
    <s v="5322-TEUJK"/>
    <x v="0"/>
    <x v="0"/>
    <s v="Yes"/>
    <s v="Yes"/>
    <n v="71"/>
    <s v="Yes"/>
    <s v="Yes"/>
    <x v="1"/>
    <s v="Yes"/>
    <s v="Yes"/>
    <s v="Yes"/>
    <s v="Yes"/>
    <s v="Yes"/>
    <s v="Yes"/>
    <x v="2"/>
    <s v="No"/>
    <x v="2"/>
    <n v="114.6"/>
    <n v="8100.25"/>
    <s v="No"/>
    <n v="0"/>
    <x v="3"/>
  </r>
  <r>
    <s v="4547-KQRTM"/>
    <x v="0"/>
    <x v="0"/>
    <s v="No"/>
    <s v="No"/>
    <n v="10"/>
    <s v="Yes"/>
    <s v="Yes"/>
    <x v="1"/>
    <s v="No"/>
    <s v="Yes"/>
    <s v="No"/>
    <s v="No"/>
    <s v="No"/>
    <s v="No"/>
    <x v="0"/>
    <s v="Yes"/>
    <x v="2"/>
    <n v="80.05"/>
    <n v="830.7"/>
    <s v="Yes"/>
    <n v="1"/>
    <x v="0"/>
  </r>
  <r>
    <s v="4877-EVATK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s v="Yes"/>
    <n v="1"/>
    <x v="0"/>
  </r>
  <r>
    <s v="1866-DIOQZ"/>
    <x v="0"/>
    <x v="0"/>
    <s v="Yes"/>
    <s v="No"/>
    <n v="71"/>
    <s v="No"/>
    <s v="No phone service"/>
    <x v="0"/>
    <s v="Yes"/>
    <s v="Yes"/>
    <s v="Yes"/>
    <s v="Yes"/>
    <s v="Yes"/>
    <s v="Yes"/>
    <x v="1"/>
    <s v="No"/>
    <x v="2"/>
    <n v="66.8"/>
    <n v="4689.1499999999996"/>
    <s v="No"/>
    <n v="0"/>
    <x v="3"/>
  </r>
  <r>
    <s v="8375-KVTHK"/>
    <x v="1"/>
    <x v="0"/>
    <s v="Yes"/>
    <s v="No"/>
    <n v="68"/>
    <s v="Yes"/>
    <s v="No"/>
    <x v="1"/>
    <s v="No"/>
    <s v="Yes"/>
    <s v="No"/>
    <s v="Yes"/>
    <s v="Yes"/>
    <s v="Yes"/>
    <x v="1"/>
    <s v="Yes"/>
    <x v="0"/>
    <n v="100.3"/>
    <n v="6754.35"/>
    <s v="No"/>
    <n v="0"/>
    <x v="3"/>
  </r>
  <r>
    <s v="2697-NQBPF"/>
    <x v="1"/>
    <x v="0"/>
    <s v="No"/>
    <s v="No"/>
    <n v="34"/>
    <s v="Yes"/>
    <s v="Yes"/>
    <x v="1"/>
    <s v="No"/>
    <s v="Yes"/>
    <s v="No"/>
    <s v="Yes"/>
    <s v="Yes"/>
    <s v="Yes"/>
    <x v="0"/>
    <s v="Yes"/>
    <x v="0"/>
    <n v="105.35"/>
    <n v="3540.65"/>
    <s v="No"/>
    <n v="0"/>
    <x v="1"/>
  </r>
  <r>
    <s v="3709-OIJEA"/>
    <x v="1"/>
    <x v="0"/>
    <s v="No"/>
    <s v="No"/>
    <n v="26"/>
    <s v="Yes"/>
    <s v="No"/>
    <x v="1"/>
    <s v="No"/>
    <s v="Yes"/>
    <s v="Yes"/>
    <s v="Yes"/>
    <s v="No"/>
    <s v="No"/>
    <x v="1"/>
    <s v="Yes"/>
    <x v="0"/>
    <n v="85.2"/>
    <n v="2184.6"/>
    <s v="No"/>
    <n v="0"/>
    <x v="1"/>
  </r>
  <r>
    <s v="7639-SUPCW"/>
    <x v="0"/>
    <x v="0"/>
    <s v="No"/>
    <s v="No"/>
    <n v="22"/>
    <s v="Yes"/>
    <s v="No"/>
    <x v="0"/>
    <s v="Yes"/>
    <s v="No"/>
    <s v="No"/>
    <s v="No"/>
    <s v="No"/>
    <s v="No"/>
    <x v="0"/>
    <s v="Yes"/>
    <x v="3"/>
    <n v="48.8"/>
    <n v="1054.5999999999999"/>
    <s v="Yes"/>
    <n v="1"/>
    <x v="2"/>
  </r>
  <r>
    <s v="1386-ZIKUV"/>
    <x v="1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95"/>
    <n v="130.55000000000001"/>
    <s v="No"/>
    <n v="0"/>
    <x v="0"/>
  </r>
  <r>
    <s v="0599-XNYDO"/>
    <x v="0"/>
    <x v="0"/>
    <s v="Yes"/>
    <s v="No"/>
    <n v="20"/>
    <s v="Yes"/>
    <s v="No"/>
    <x v="1"/>
    <s v="No"/>
    <s v="No"/>
    <s v="No"/>
    <s v="No"/>
    <s v="No"/>
    <s v="No"/>
    <x v="0"/>
    <s v="Yes"/>
    <x v="2"/>
    <n v="69.8"/>
    <n v="1540.35"/>
    <s v="No"/>
    <n v="0"/>
    <x v="2"/>
  </r>
  <r>
    <s v="6377-WHAOX"/>
    <x v="0"/>
    <x v="0"/>
    <s v="Yes"/>
    <s v="No"/>
    <n v="60"/>
    <s v="Yes"/>
    <s v="Yes"/>
    <x v="1"/>
    <s v="No"/>
    <s v="Yes"/>
    <s v="Yes"/>
    <s v="No"/>
    <s v="Yes"/>
    <s v="Yes"/>
    <x v="0"/>
    <s v="Yes"/>
    <x v="0"/>
    <n v="106.15"/>
    <n v="6411.25"/>
    <s v="No"/>
    <n v="0"/>
    <x v="3"/>
  </r>
  <r>
    <s v="6855-VLGOS"/>
    <x v="1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20.55"/>
    <n v="1432.55"/>
    <s v="No"/>
    <n v="0"/>
    <x v="3"/>
  </r>
  <r>
    <s v="8999-XXGNS"/>
    <x v="0"/>
    <x v="1"/>
    <s v="Yes"/>
    <s v="No"/>
    <n v="72"/>
    <s v="Yes"/>
    <s v="Yes"/>
    <x v="1"/>
    <s v="No"/>
    <s v="Yes"/>
    <s v="Yes"/>
    <s v="No"/>
    <s v="Yes"/>
    <s v="Yes"/>
    <x v="1"/>
    <s v="Yes"/>
    <x v="3"/>
    <n v="105.75"/>
    <n v="7629.85"/>
    <s v="No"/>
    <n v="0"/>
    <x v="3"/>
  </r>
  <r>
    <s v="8746-OQQRW"/>
    <x v="1"/>
    <x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25"/>
    <n v="101.9"/>
    <s v="No"/>
    <n v="0"/>
    <x v="0"/>
  </r>
  <r>
    <s v="3181-MIZBN"/>
    <x v="1"/>
    <x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313.39999999999998"/>
    <s v="No"/>
    <n v="0"/>
    <x v="2"/>
  </r>
  <r>
    <s v="0471-ARVMX"/>
    <x v="0"/>
    <x v="1"/>
    <s v="Yes"/>
    <s v="No"/>
    <n v="62"/>
    <s v="Yes"/>
    <s v="Yes"/>
    <x v="1"/>
    <s v="Yes"/>
    <s v="No"/>
    <s v="Yes"/>
    <s v="No"/>
    <s v="Yes"/>
    <s v="Yes"/>
    <x v="1"/>
    <s v="Yes"/>
    <x v="0"/>
    <n v="104.85"/>
    <n v="6312.9"/>
    <s v="No"/>
    <n v="0"/>
    <x v="3"/>
  </r>
  <r>
    <s v="7766-CLTIC"/>
    <x v="0"/>
    <x v="0"/>
    <s v="No"/>
    <s v="No"/>
    <n v="10"/>
    <s v="Yes"/>
    <s v="No"/>
    <x v="0"/>
    <s v="No"/>
    <s v="No"/>
    <s v="No"/>
    <s v="Yes"/>
    <s v="No"/>
    <s v="Yes"/>
    <x v="0"/>
    <s v="Yes"/>
    <x v="1"/>
    <n v="60.95"/>
    <n v="629.54999999999995"/>
    <s v="No"/>
    <n v="0"/>
    <x v="0"/>
  </r>
  <r>
    <s v="5650-YLIBA"/>
    <x v="1"/>
    <x v="0"/>
    <s v="No"/>
    <s v="No"/>
    <n v="31"/>
    <s v="Yes"/>
    <s v="Yes"/>
    <x v="1"/>
    <s v="No"/>
    <s v="Yes"/>
    <s v="No"/>
    <s v="No"/>
    <s v="No"/>
    <s v="No"/>
    <x v="0"/>
    <s v="Yes"/>
    <x v="0"/>
    <n v="81.150000000000006"/>
    <n v="2640.55"/>
    <s v="No"/>
    <n v="0"/>
    <x v="1"/>
  </r>
  <r>
    <s v="0825-CPPQH"/>
    <x v="0"/>
    <x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100000000000001"/>
    <n v="1372.45"/>
    <s v="No"/>
    <n v="0"/>
    <x v="3"/>
  </r>
  <r>
    <s v="9084-OAYKL"/>
    <x v="1"/>
    <x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8"/>
    <n v="1212.25"/>
    <s v="No"/>
    <n v="0"/>
    <x v="3"/>
  </r>
  <r>
    <s v="6122-LJADA"/>
    <x v="1"/>
    <x v="0"/>
    <s v="Yes"/>
    <s v="Yes"/>
    <n v="70"/>
    <s v="Yes"/>
    <s v="Yes"/>
    <x v="0"/>
    <s v="Yes"/>
    <s v="Yes"/>
    <s v="Yes"/>
    <s v="Yes"/>
    <s v="Yes"/>
    <s v="Yes"/>
    <x v="2"/>
    <s v="Yes"/>
    <x v="3"/>
    <n v="90.15"/>
    <n v="6237.05"/>
    <s v="No"/>
    <n v="0"/>
    <x v="3"/>
  </r>
  <r>
    <s v="2400-XIWIO"/>
    <x v="0"/>
    <x v="0"/>
    <s v="Yes"/>
    <s v="No"/>
    <n v="71"/>
    <s v="Yes"/>
    <s v="Yes"/>
    <x v="0"/>
    <s v="Yes"/>
    <s v="Yes"/>
    <s v="Yes"/>
    <s v="Yes"/>
    <s v="Yes"/>
    <s v="Yes"/>
    <x v="2"/>
    <s v="No"/>
    <x v="0"/>
    <n v="90.1"/>
    <n v="6310.9"/>
    <s v="No"/>
    <n v="0"/>
    <x v="3"/>
  </r>
  <r>
    <s v="7524-VRLPL"/>
    <x v="1"/>
    <x v="1"/>
    <s v="No"/>
    <s v="No"/>
    <n v="69"/>
    <s v="Yes"/>
    <s v="Yes"/>
    <x v="0"/>
    <s v="Yes"/>
    <s v="No"/>
    <s v="Yes"/>
    <s v="Yes"/>
    <s v="No"/>
    <s v="Yes"/>
    <x v="2"/>
    <s v="No"/>
    <x v="3"/>
    <n v="74.099999999999994"/>
    <n v="5031"/>
    <s v="No"/>
    <n v="0"/>
    <x v="3"/>
  </r>
  <r>
    <s v="1069-XAIEM"/>
    <x v="0"/>
    <x v="1"/>
    <s v="No"/>
    <s v="No"/>
    <n v="1"/>
    <s v="Yes"/>
    <s v="Yes"/>
    <x v="1"/>
    <s v="No"/>
    <s v="No"/>
    <s v="No"/>
    <s v="No"/>
    <s v="No"/>
    <s v="Yes"/>
    <x v="0"/>
    <s v="Yes"/>
    <x v="0"/>
    <n v="85.05"/>
    <n v="85.05"/>
    <s v="Yes"/>
    <n v="1"/>
    <x v="0"/>
  </r>
  <r>
    <s v="7569-NMZYQ"/>
    <x v="0"/>
    <x v="0"/>
    <s v="Yes"/>
    <s v="Yes"/>
    <n v="72"/>
    <s v="Yes"/>
    <s v="Yes"/>
    <x v="1"/>
    <s v="Yes"/>
    <s v="Yes"/>
    <s v="Yes"/>
    <s v="Yes"/>
    <s v="Yes"/>
    <s v="Yes"/>
    <x v="2"/>
    <s v="Yes"/>
    <x v="2"/>
    <n v="118.75"/>
    <n v="8672.4500000000007"/>
    <s v="No"/>
    <n v="0"/>
    <x v="3"/>
  </r>
  <r>
    <s v="5201-USSQZ"/>
    <x v="0"/>
    <x v="0"/>
    <s v="Yes"/>
    <s v="No"/>
    <n v="26"/>
    <s v="Yes"/>
    <s v="No"/>
    <x v="1"/>
    <s v="No"/>
    <s v="No"/>
    <s v="No"/>
    <s v="Yes"/>
    <s v="No"/>
    <s v="Yes"/>
    <x v="0"/>
    <s v="No"/>
    <x v="3"/>
    <n v="85.9"/>
    <n v="2196.4499999999998"/>
    <s v="No"/>
    <n v="0"/>
    <x v="1"/>
  </r>
  <r>
    <s v="2105-PHWON"/>
    <x v="0"/>
    <x v="0"/>
    <s v="Yes"/>
    <s v="No"/>
    <n v="33"/>
    <s v="Yes"/>
    <s v="Yes"/>
    <x v="1"/>
    <s v="No"/>
    <s v="No"/>
    <s v="Yes"/>
    <s v="Yes"/>
    <s v="No"/>
    <s v="Yes"/>
    <x v="0"/>
    <s v="Yes"/>
    <x v="3"/>
    <n v="95"/>
    <n v="3008.15"/>
    <s v="No"/>
    <n v="0"/>
    <x v="1"/>
  </r>
  <r>
    <s v="1494-EJZDW"/>
    <x v="0"/>
    <x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220.8"/>
    <s v="No"/>
    <n v="0"/>
    <x v="0"/>
  </r>
  <r>
    <s v="4884-TVUQF"/>
    <x v="0"/>
    <x v="1"/>
    <s v="No"/>
    <s v="No"/>
    <n v="57"/>
    <s v="Yes"/>
    <s v="Yes"/>
    <x v="1"/>
    <s v="Yes"/>
    <s v="No"/>
    <s v="Yes"/>
    <s v="Yes"/>
    <s v="No"/>
    <s v="Yes"/>
    <x v="2"/>
    <s v="No"/>
    <x v="3"/>
    <n v="101.3"/>
    <n v="5779.6"/>
    <s v="No"/>
    <n v="0"/>
    <x v="3"/>
  </r>
  <r>
    <s v="8003-EWNDZ"/>
    <x v="0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.2"/>
    <n v="222.65"/>
    <s v="No"/>
    <n v="0"/>
    <x v="0"/>
  </r>
  <r>
    <s v="1897-RCFUM"/>
    <x v="0"/>
    <x v="0"/>
    <s v="Yes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4.2"/>
    <n v="914.6"/>
    <s v="No"/>
    <n v="0"/>
    <x v="1"/>
  </r>
  <r>
    <s v="9256-JTBNZ"/>
    <x v="0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3"/>
    <n v="246.3"/>
    <s v="No"/>
    <n v="0"/>
    <x v="0"/>
  </r>
  <r>
    <s v="4658-HCOHW"/>
    <x v="0"/>
    <x v="0"/>
    <s v="Yes"/>
    <s v="Yes"/>
    <n v="21"/>
    <s v="Yes"/>
    <s v="No"/>
    <x v="1"/>
    <s v="No"/>
    <s v="Yes"/>
    <s v="Yes"/>
    <s v="Yes"/>
    <s v="Yes"/>
    <s v="Yes"/>
    <x v="0"/>
    <s v="Yes"/>
    <x v="0"/>
    <n v="102.8"/>
    <n v="2110.15"/>
    <s v="Yes"/>
    <n v="1"/>
    <x v="2"/>
  </r>
  <r>
    <s v="2211-RMNHO"/>
    <x v="0"/>
    <x v="0"/>
    <s v="Yes"/>
    <s v="Yes"/>
    <n v="68"/>
    <s v="Yes"/>
    <s v="Yes"/>
    <x v="0"/>
    <s v="No"/>
    <s v="Yes"/>
    <s v="Yes"/>
    <s v="Yes"/>
    <s v="Yes"/>
    <s v="Yes"/>
    <x v="2"/>
    <s v="No"/>
    <x v="2"/>
    <n v="85.3"/>
    <n v="5560"/>
    <s v="No"/>
    <n v="0"/>
    <x v="3"/>
  </r>
  <r>
    <s v="2432-TFSMK"/>
    <x v="1"/>
    <x v="0"/>
    <s v="No"/>
    <s v="No"/>
    <n v="18"/>
    <s v="Yes"/>
    <s v="Yes"/>
    <x v="1"/>
    <s v="No"/>
    <s v="No"/>
    <s v="Yes"/>
    <s v="No"/>
    <s v="Yes"/>
    <s v="No"/>
    <x v="1"/>
    <s v="Yes"/>
    <x v="3"/>
    <n v="89.6"/>
    <n v="1633"/>
    <s v="No"/>
    <n v="0"/>
    <x v="2"/>
  </r>
  <r>
    <s v="3440-JPSCL"/>
    <x v="0"/>
    <x v="0"/>
    <s v="No"/>
    <s v="No"/>
    <n v="6"/>
    <s v="Yes"/>
    <s v="No"/>
    <x v="1"/>
    <s v="No"/>
    <s v="No"/>
    <s v="Yes"/>
    <s v="Yes"/>
    <s v="Yes"/>
    <s v="Yes"/>
    <x v="0"/>
    <s v="Yes"/>
    <x v="1"/>
    <n v="99.95"/>
    <n v="547.65"/>
    <s v="Yes"/>
    <n v="1"/>
    <x v="0"/>
  </r>
  <r>
    <s v="4929-ROART"/>
    <x v="1"/>
    <x v="0"/>
    <s v="No"/>
    <s v="No"/>
    <n v="18"/>
    <s v="Yes"/>
    <s v="Yes"/>
    <x v="0"/>
    <s v="Yes"/>
    <s v="No"/>
    <s v="No"/>
    <s v="No"/>
    <s v="No"/>
    <s v="No"/>
    <x v="0"/>
    <s v="No"/>
    <x v="1"/>
    <n v="56.25"/>
    <n v="969.85"/>
    <s v="No"/>
    <n v="0"/>
    <x v="2"/>
  </r>
  <r>
    <s v="1834-ABKHQ"/>
    <x v="0"/>
    <x v="0"/>
    <s v="Yes"/>
    <s v="Yes"/>
    <n v="52"/>
    <s v="Yes"/>
    <s v="No"/>
    <x v="0"/>
    <s v="No"/>
    <s v="No"/>
    <s v="Yes"/>
    <s v="No"/>
    <s v="No"/>
    <s v="No"/>
    <x v="1"/>
    <s v="Yes"/>
    <x v="2"/>
    <n v="50.95"/>
    <n v="2610.65"/>
    <s v="No"/>
    <n v="0"/>
    <x v="3"/>
  </r>
  <r>
    <s v="1741-WTPON"/>
    <x v="1"/>
    <x v="0"/>
    <s v="Yes"/>
    <s v="Yes"/>
    <n v="56"/>
    <s v="Yes"/>
    <s v="Yes"/>
    <x v="1"/>
    <s v="Yes"/>
    <s v="Yes"/>
    <s v="Yes"/>
    <s v="Yes"/>
    <s v="Yes"/>
    <s v="Yes"/>
    <x v="2"/>
    <s v="No"/>
    <x v="1"/>
    <n v="115.85"/>
    <n v="6567.9"/>
    <s v="No"/>
    <n v="0"/>
    <x v="3"/>
  </r>
  <r>
    <s v="3932-IJWDZ"/>
    <x v="1"/>
    <x v="0"/>
    <s v="No"/>
    <s v="No"/>
    <n v="45"/>
    <s v="Yes"/>
    <s v="Yes"/>
    <x v="1"/>
    <s v="No"/>
    <s v="No"/>
    <s v="Yes"/>
    <s v="Yes"/>
    <s v="Yes"/>
    <s v="Yes"/>
    <x v="0"/>
    <s v="Yes"/>
    <x v="2"/>
    <n v="103.65"/>
    <n v="4747.8500000000004"/>
    <s v="No"/>
    <n v="0"/>
    <x v="1"/>
  </r>
  <r>
    <s v="1240-HCBOH"/>
    <x v="0"/>
    <x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6.1"/>
    <n v="1759.55"/>
    <s v="No"/>
    <n v="0"/>
    <x v="3"/>
  </r>
  <r>
    <s v="3594-KADLU"/>
    <x v="1"/>
    <x v="0"/>
    <s v="Yes"/>
    <s v="No"/>
    <n v="3"/>
    <s v="No"/>
    <s v="No phone service"/>
    <x v="0"/>
    <s v="Yes"/>
    <s v="No"/>
    <s v="No"/>
    <s v="Yes"/>
    <s v="No"/>
    <s v="No"/>
    <x v="0"/>
    <s v="No"/>
    <x v="1"/>
    <n v="35.1"/>
    <n v="101.1"/>
    <s v="No"/>
    <n v="0"/>
    <x v="0"/>
  </r>
  <r>
    <s v="8065-BVEPF"/>
    <x v="1"/>
    <x v="1"/>
    <s v="No"/>
    <s v="No"/>
    <n v="65"/>
    <s v="Yes"/>
    <s v="No"/>
    <x v="1"/>
    <s v="No"/>
    <s v="Yes"/>
    <s v="Yes"/>
    <s v="No"/>
    <s v="Yes"/>
    <s v="Yes"/>
    <x v="0"/>
    <s v="Yes"/>
    <x v="2"/>
    <n v="99.1"/>
    <n v="6496.15"/>
    <s v="No"/>
    <n v="0"/>
    <x v="3"/>
  </r>
  <r>
    <s v="3796-ENZGF"/>
    <x v="1"/>
    <x v="0"/>
    <s v="Yes"/>
    <s v="No"/>
    <n v="63"/>
    <s v="Yes"/>
    <s v="Yes"/>
    <x v="0"/>
    <s v="No"/>
    <s v="Yes"/>
    <s v="No"/>
    <s v="Yes"/>
    <s v="No"/>
    <s v="Yes"/>
    <x v="2"/>
    <s v="No"/>
    <x v="1"/>
    <n v="67.25"/>
    <n v="4234.1499999999996"/>
    <s v="No"/>
    <n v="0"/>
    <x v="3"/>
  </r>
  <r>
    <s v="1734-ZMNTZ"/>
    <x v="0"/>
    <x v="0"/>
    <s v="Yes"/>
    <s v="Yes"/>
    <n v="1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300.7"/>
    <s v="No"/>
    <n v="0"/>
    <x v="0"/>
  </r>
  <r>
    <s v="2853-CWQFQ"/>
    <x v="1"/>
    <x v="0"/>
    <s v="No"/>
    <s v="Yes"/>
    <n v="1"/>
    <s v="Yes"/>
    <s v="No"/>
    <x v="0"/>
    <s v="No"/>
    <s v="No"/>
    <s v="No"/>
    <s v="Yes"/>
    <s v="No"/>
    <s v="Yes"/>
    <x v="0"/>
    <s v="Yes"/>
    <x v="1"/>
    <n v="59.55"/>
    <n v="59.55"/>
    <s v="No"/>
    <n v="0"/>
    <x v="0"/>
  </r>
  <r>
    <s v="0813-TAXXS"/>
    <x v="1"/>
    <x v="0"/>
    <s v="No"/>
    <s v="No"/>
    <n v="55"/>
    <s v="Yes"/>
    <s v="Yes"/>
    <x v="0"/>
    <s v="No"/>
    <s v="No"/>
    <s v="Yes"/>
    <s v="No"/>
    <s v="Yes"/>
    <s v="Yes"/>
    <x v="2"/>
    <s v="Yes"/>
    <x v="2"/>
    <n v="77.8"/>
    <n v="4323.3500000000004"/>
    <s v="No"/>
    <n v="0"/>
    <x v="3"/>
  </r>
  <r>
    <s v="2519-TWKFS"/>
    <x v="1"/>
    <x v="0"/>
    <s v="Yes"/>
    <s v="Yes"/>
    <n v="25"/>
    <s v="Yes"/>
    <s v="Yes"/>
    <x v="0"/>
    <s v="No"/>
    <s v="No"/>
    <s v="No"/>
    <s v="Yes"/>
    <s v="No"/>
    <s v="No"/>
    <x v="1"/>
    <s v="Yes"/>
    <x v="1"/>
    <n v="55.1"/>
    <n v="1466.1"/>
    <s v="No"/>
    <n v="0"/>
    <x v="1"/>
  </r>
  <r>
    <s v="2889-FPWRM"/>
    <x v="1"/>
    <x v="0"/>
    <s v="Yes"/>
    <s v="No"/>
    <n v="72"/>
    <s v="Yes"/>
    <s v="Yes"/>
    <x v="1"/>
    <s v="Yes"/>
    <s v="Yes"/>
    <s v="Yes"/>
    <s v="Yes"/>
    <s v="Yes"/>
    <s v="Yes"/>
    <x v="1"/>
    <s v="Yes"/>
    <x v="2"/>
    <n v="117.8"/>
    <n v="8684.7999999999993"/>
    <s v="Yes"/>
    <n v="1"/>
    <x v="3"/>
  </r>
  <r>
    <s v="0626-QXNGV"/>
    <x v="0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15"/>
    <n v="1776.45"/>
    <s v="No"/>
    <n v="0"/>
    <x v="3"/>
  </r>
  <r>
    <s v="6723-CEGQI"/>
    <x v="0"/>
    <x v="0"/>
    <s v="No"/>
    <s v="Yes"/>
    <n v="65"/>
    <s v="No"/>
    <s v="No phone service"/>
    <x v="0"/>
    <s v="No"/>
    <s v="Yes"/>
    <s v="No"/>
    <s v="Yes"/>
    <s v="Yes"/>
    <s v="No"/>
    <x v="2"/>
    <s v="No"/>
    <x v="1"/>
    <n v="45.25"/>
    <n v="2933.95"/>
    <s v="No"/>
    <n v="0"/>
    <x v="3"/>
  </r>
  <r>
    <s v="6987-XQSJT"/>
    <x v="0"/>
    <x v="1"/>
    <s v="No"/>
    <s v="No"/>
    <n v="54"/>
    <s v="Yes"/>
    <s v="Yes"/>
    <x v="1"/>
    <s v="No"/>
    <s v="Yes"/>
    <s v="No"/>
    <s v="No"/>
    <s v="No"/>
    <s v="No"/>
    <x v="0"/>
    <s v="Yes"/>
    <x v="0"/>
    <n v="79.5"/>
    <n v="4370.25"/>
    <s v="Yes"/>
    <n v="1"/>
    <x v="3"/>
  </r>
  <r>
    <s v="4732-RRJZC"/>
    <x v="1"/>
    <x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144.35"/>
    <s v="No"/>
    <n v="0"/>
    <x v="0"/>
  </r>
  <r>
    <s v="9499-XPZXM"/>
    <x v="0"/>
    <x v="0"/>
    <s v="Yes"/>
    <s v="No"/>
    <n v="72"/>
    <s v="Yes"/>
    <s v="Yes"/>
    <x v="0"/>
    <s v="Yes"/>
    <s v="Yes"/>
    <s v="No"/>
    <s v="Yes"/>
    <s v="No"/>
    <s v="No"/>
    <x v="2"/>
    <s v="No"/>
    <x v="2"/>
    <n v="64.75"/>
    <n v="4804.75"/>
    <s v="No"/>
    <n v="0"/>
    <x v="3"/>
  </r>
  <r>
    <s v="4338-EYCER"/>
    <x v="1"/>
    <x v="0"/>
    <s v="Yes"/>
    <s v="No"/>
    <n v="21"/>
    <s v="Yes"/>
    <s v="No"/>
    <x v="0"/>
    <s v="No"/>
    <s v="No"/>
    <s v="No"/>
    <s v="No"/>
    <s v="Yes"/>
    <s v="No"/>
    <x v="0"/>
    <s v="No"/>
    <x v="2"/>
    <n v="54.6"/>
    <n v="1125.2"/>
    <s v="No"/>
    <n v="0"/>
    <x v="2"/>
  </r>
  <r>
    <s v="3007-FDPEA"/>
    <x v="0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7"/>
    <n v="39.85"/>
    <s v="No"/>
    <n v="0"/>
    <x v="0"/>
  </r>
  <r>
    <s v="6350-XFYGW"/>
    <x v="1"/>
    <x v="1"/>
    <s v="No"/>
    <s v="No"/>
    <n v="4"/>
    <s v="Yes"/>
    <s v="No"/>
    <x v="1"/>
    <s v="No"/>
    <s v="No"/>
    <s v="Yes"/>
    <s v="No"/>
    <s v="Yes"/>
    <s v="Yes"/>
    <x v="0"/>
    <s v="Yes"/>
    <x v="0"/>
    <n v="94.75"/>
    <n v="422.4"/>
    <s v="No"/>
    <n v="0"/>
    <x v="0"/>
  </r>
  <r>
    <s v="4290-BSXUX"/>
    <x v="1"/>
    <x v="0"/>
    <s v="Yes"/>
    <s v="No"/>
    <n v="3"/>
    <s v="Yes"/>
    <s v="Yes"/>
    <x v="1"/>
    <s v="No"/>
    <s v="No"/>
    <s v="No"/>
    <s v="Yes"/>
    <s v="No"/>
    <s v="No"/>
    <x v="0"/>
    <s v="Yes"/>
    <x v="2"/>
    <n v="79.650000000000006"/>
    <n v="251.75"/>
    <s v="Yes"/>
    <n v="1"/>
    <x v="0"/>
  </r>
  <r>
    <s v="8513-OLYGY"/>
    <x v="1"/>
    <x v="0"/>
    <s v="Yes"/>
    <s v="No"/>
    <n v="72"/>
    <s v="Yes"/>
    <s v="Yes"/>
    <x v="1"/>
    <s v="Yes"/>
    <s v="Yes"/>
    <s v="Yes"/>
    <s v="Yes"/>
    <s v="Yes"/>
    <s v="Yes"/>
    <x v="2"/>
    <s v="No"/>
    <x v="3"/>
    <n v="115.8"/>
    <n v="8332.15"/>
    <s v="No"/>
    <n v="0"/>
    <x v="3"/>
  </r>
  <r>
    <s v="0311-QYWSS"/>
    <x v="0"/>
    <x v="0"/>
    <s v="No"/>
    <s v="No"/>
    <n v="6"/>
    <s v="Yes"/>
    <s v="No"/>
    <x v="0"/>
    <s v="Yes"/>
    <s v="No"/>
    <s v="No"/>
    <s v="No"/>
    <s v="No"/>
    <s v="No"/>
    <x v="0"/>
    <s v="Yes"/>
    <x v="0"/>
    <n v="49.45"/>
    <n v="314.60000000000002"/>
    <s v="No"/>
    <n v="0"/>
    <x v="0"/>
  </r>
  <r>
    <s v="8705-DWKTI"/>
    <x v="1"/>
    <x v="0"/>
    <s v="No"/>
    <s v="No"/>
    <n v="52"/>
    <s v="Yes"/>
    <s v="No"/>
    <x v="1"/>
    <s v="No"/>
    <s v="No"/>
    <s v="Yes"/>
    <s v="No"/>
    <s v="No"/>
    <s v="Yes"/>
    <x v="0"/>
    <s v="Yes"/>
    <x v="3"/>
    <n v="83.8"/>
    <n v="4331.3999999999996"/>
    <s v="No"/>
    <n v="0"/>
    <x v="3"/>
  </r>
  <r>
    <s v="8755-IWJHN"/>
    <x v="1"/>
    <x v="1"/>
    <s v="Yes"/>
    <s v="No"/>
    <n v="69"/>
    <s v="Yes"/>
    <s v="Yes"/>
    <x v="1"/>
    <s v="No"/>
    <s v="Yes"/>
    <s v="Yes"/>
    <s v="No"/>
    <s v="No"/>
    <s v="Yes"/>
    <x v="0"/>
    <s v="Yes"/>
    <x v="2"/>
    <n v="95.35"/>
    <n v="6382"/>
    <s v="No"/>
    <n v="0"/>
    <x v="3"/>
  </r>
  <r>
    <s v="0325-XBFAC"/>
    <x v="1"/>
    <x v="0"/>
    <s v="No"/>
    <s v="No"/>
    <n v="8"/>
    <s v="Yes"/>
    <s v="No"/>
    <x v="1"/>
    <s v="No"/>
    <s v="No"/>
    <s v="Yes"/>
    <s v="No"/>
    <s v="Yes"/>
    <s v="Yes"/>
    <x v="0"/>
    <s v="Yes"/>
    <x v="0"/>
    <n v="94.7"/>
    <n v="740.3"/>
    <s v="Yes"/>
    <n v="1"/>
    <x v="0"/>
  </r>
  <r>
    <s v="4480-QQRHC"/>
    <x v="0"/>
    <x v="1"/>
    <s v="No"/>
    <s v="No"/>
    <n v="8"/>
    <s v="Yes"/>
    <s v="No"/>
    <x v="1"/>
    <s v="No"/>
    <s v="No"/>
    <s v="Yes"/>
    <s v="No"/>
    <s v="No"/>
    <s v="No"/>
    <x v="0"/>
    <s v="Yes"/>
    <x v="2"/>
    <n v="74.05"/>
    <n v="600.15"/>
    <s v="No"/>
    <n v="0"/>
    <x v="0"/>
  </r>
  <r>
    <s v="0929-PECLO"/>
    <x v="0"/>
    <x v="1"/>
    <s v="No"/>
    <s v="No"/>
    <n v="63"/>
    <s v="Yes"/>
    <s v="Yes"/>
    <x v="1"/>
    <s v="No"/>
    <s v="No"/>
    <s v="Yes"/>
    <s v="No"/>
    <s v="No"/>
    <s v="Yes"/>
    <x v="0"/>
    <s v="Yes"/>
    <x v="2"/>
    <n v="89.6"/>
    <n v="5538.8"/>
    <s v="No"/>
    <n v="0"/>
    <x v="3"/>
  </r>
  <r>
    <s v="3680-CTHUH"/>
    <x v="1"/>
    <x v="0"/>
    <s v="No"/>
    <s v="No"/>
    <n v="60"/>
    <s v="Yes"/>
    <s v="Yes"/>
    <x v="1"/>
    <s v="Yes"/>
    <s v="Yes"/>
    <s v="Yes"/>
    <s v="Yes"/>
    <s v="Yes"/>
    <s v="Yes"/>
    <x v="1"/>
    <s v="Yes"/>
    <x v="3"/>
    <n v="116.6"/>
    <n v="7049.5"/>
    <s v="No"/>
    <n v="0"/>
    <x v="3"/>
  </r>
  <r>
    <s v="1202-KKGFU"/>
    <x v="0"/>
    <x v="0"/>
    <s v="Yes"/>
    <s v="No"/>
    <n v="12"/>
    <s v="Yes"/>
    <s v="No"/>
    <x v="0"/>
    <s v="Yes"/>
    <s v="No"/>
    <s v="No"/>
    <s v="Yes"/>
    <s v="No"/>
    <s v="No"/>
    <x v="0"/>
    <s v="No"/>
    <x v="2"/>
    <n v="54.2"/>
    <n v="690.5"/>
    <s v="No"/>
    <n v="0"/>
    <x v="0"/>
  </r>
  <r>
    <s v="6112-KTHFQ"/>
    <x v="0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279.3"/>
    <s v="No"/>
    <n v="0"/>
    <x v="2"/>
  </r>
  <r>
    <s v="1852-XEMDW"/>
    <x v="1"/>
    <x v="0"/>
    <s v="No"/>
    <s v="No"/>
    <n v="22"/>
    <s v="Yes"/>
    <s v="Yes"/>
    <x v="0"/>
    <s v="Yes"/>
    <s v="Yes"/>
    <s v="Yes"/>
    <s v="No"/>
    <s v="No"/>
    <s v="No"/>
    <x v="0"/>
    <s v="No"/>
    <x v="1"/>
    <n v="65.05"/>
    <n v="1427.55"/>
    <s v="No"/>
    <n v="0"/>
    <x v="2"/>
  </r>
  <r>
    <s v="2462-XIIJB"/>
    <x v="1"/>
    <x v="0"/>
    <s v="No"/>
    <s v="No"/>
    <n v="5"/>
    <s v="Yes"/>
    <s v="Yes"/>
    <x v="1"/>
    <s v="No"/>
    <s v="No"/>
    <s v="Yes"/>
    <s v="No"/>
    <s v="Yes"/>
    <s v="No"/>
    <x v="0"/>
    <s v="Yes"/>
    <x v="0"/>
    <n v="92.5"/>
    <n v="452.7"/>
    <s v="Yes"/>
    <n v="1"/>
    <x v="0"/>
  </r>
  <r>
    <s v="4760-XOHVN"/>
    <x v="0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s v="Yes"/>
    <n v="1"/>
    <x v="0"/>
  </r>
  <r>
    <s v="1820-DJFPH"/>
    <x v="0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05"/>
    <n v="1709.15"/>
    <s v="No"/>
    <n v="0"/>
    <x v="3"/>
  </r>
  <r>
    <s v="9426-SXNHE"/>
    <x v="0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8.75"/>
    <n v="53.15"/>
    <s v="No"/>
    <n v="0"/>
    <x v="0"/>
  </r>
  <r>
    <s v="9068-FHQHD"/>
    <x v="0"/>
    <x v="0"/>
    <s v="Yes"/>
    <s v="Yes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777.35"/>
    <s v="No"/>
    <n v="0"/>
    <x v="1"/>
  </r>
  <r>
    <s v="1269-FOYWN"/>
    <x v="1"/>
    <x v="0"/>
    <s v="Yes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"/>
    <n v="860.85"/>
    <s v="No"/>
    <n v="0"/>
    <x v="1"/>
  </r>
  <r>
    <s v="9470-YFUYI"/>
    <x v="1"/>
    <x v="1"/>
    <s v="Yes"/>
    <s v="No"/>
    <n v="71"/>
    <s v="Yes"/>
    <s v="No"/>
    <x v="0"/>
    <s v="Yes"/>
    <s v="Yes"/>
    <s v="No"/>
    <s v="Yes"/>
    <s v="Yes"/>
    <s v="No"/>
    <x v="1"/>
    <s v="Yes"/>
    <x v="2"/>
    <n v="71"/>
    <n v="5012.1000000000004"/>
    <s v="No"/>
    <n v="0"/>
    <x v="3"/>
  </r>
  <r>
    <s v="7817-BOQPW"/>
    <x v="0"/>
    <x v="0"/>
    <s v="No"/>
    <s v="No"/>
    <n v="2"/>
    <s v="Yes"/>
    <s v="Yes"/>
    <x v="1"/>
    <s v="No"/>
    <s v="No"/>
    <s v="No"/>
    <s v="No"/>
    <s v="No"/>
    <s v="No"/>
    <x v="0"/>
    <s v="Yes"/>
    <x v="0"/>
    <n v="75.55"/>
    <n v="166.3"/>
    <s v="Yes"/>
    <n v="1"/>
    <x v="0"/>
  </r>
  <r>
    <s v="7402-EYFXX"/>
    <x v="1"/>
    <x v="1"/>
    <s v="No"/>
    <s v="No"/>
    <n v="26"/>
    <s v="Yes"/>
    <s v="Yes"/>
    <x v="1"/>
    <s v="No"/>
    <s v="No"/>
    <s v="No"/>
    <s v="No"/>
    <s v="Yes"/>
    <s v="Yes"/>
    <x v="0"/>
    <s v="Yes"/>
    <x v="0"/>
    <n v="93.6"/>
    <n v="2404.1"/>
    <s v="No"/>
    <n v="0"/>
    <x v="1"/>
  </r>
  <r>
    <s v="1853-UDXBW"/>
    <x v="1"/>
    <x v="0"/>
    <s v="Yes"/>
    <s v="Yes"/>
    <n v="1"/>
    <s v="Yes"/>
    <s v="No"/>
    <x v="1"/>
    <s v="No"/>
    <s v="No"/>
    <s v="No"/>
    <s v="No"/>
    <s v="No"/>
    <s v="No"/>
    <x v="0"/>
    <s v="Yes"/>
    <x v="0"/>
    <n v="70"/>
    <n v="70"/>
    <s v="Yes"/>
    <n v="1"/>
    <x v="0"/>
  </r>
  <r>
    <s v="9895-VFOXH"/>
    <x v="0"/>
    <x v="0"/>
    <s v="No"/>
    <s v="No"/>
    <n v="1"/>
    <s v="No"/>
    <s v="No phone service"/>
    <x v="0"/>
    <s v="No"/>
    <s v="No"/>
    <s v="No"/>
    <s v="No"/>
    <s v="No"/>
    <s v="No"/>
    <x v="0"/>
    <s v="No"/>
    <x v="1"/>
    <n v="24.4"/>
    <n v="24.4"/>
    <s v="No"/>
    <n v="0"/>
    <x v="0"/>
  </r>
  <r>
    <s v="5458-CQJTA"/>
    <x v="1"/>
    <x v="0"/>
    <s v="Yes"/>
    <s v="Yes"/>
    <n v="65"/>
    <s v="Yes"/>
    <s v="No"/>
    <x v="0"/>
    <s v="Yes"/>
    <s v="No"/>
    <s v="No"/>
    <s v="Yes"/>
    <s v="Yes"/>
    <s v="Yes"/>
    <x v="2"/>
    <s v="Yes"/>
    <x v="2"/>
    <n v="74.8"/>
    <n v="4820.1499999999996"/>
    <s v="Yes"/>
    <n v="1"/>
    <x v="3"/>
  </r>
  <r>
    <s v="1230-QAJDW"/>
    <x v="1"/>
    <x v="0"/>
    <s v="No"/>
    <s v="No"/>
    <n v="3"/>
    <s v="Yes"/>
    <s v="Yes"/>
    <x v="0"/>
    <s v="No"/>
    <s v="No"/>
    <s v="No"/>
    <s v="Yes"/>
    <s v="Yes"/>
    <s v="No"/>
    <x v="0"/>
    <s v="Yes"/>
    <x v="1"/>
    <n v="65.25"/>
    <n v="209.9"/>
    <s v="No"/>
    <n v="0"/>
    <x v="0"/>
  </r>
  <r>
    <s v="5701-ZIKJE"/>
    <x v="1"/>
    <x v="0"/>
    <s v="No"/>
    <s v="No"/>
    <n v="13"/>
    <s v="Yes"/>
    <s v="No"/>
    <x v="0"/>
    <s v="No"/>
    <s v="No"/>
    <s v="No"/>
    <s v="Yes"/>
    <s v="No"/>
    <s v="No"/>
    <x v="0"/>
    <s v="Yes"/>
    <x v="1"/>
    <n v="50.55"/>
    <n v="610.75"/>
    <s v="No"/>
    <n v="0"/>
    <x v="2"/>
  </r>
  <r>
    <s v="5219-YIPTK"/>
    <x v="0"/>
    <x v="0"/>
    <s v="Yes"/>
    <s v="No"/>
    <n v="33"/>
    <s v="Yes"/>
    <s v="Yes"/>
    <x v="1"/>
    <s v="No"/>
    <s v="Yes"/>
    <s v="Yes"/>
    <s v="No"/>
    <s v="Yes"/>
    <s v="Yes"/>
    <x v="0"/>
    <s v="Yes"/>
    <x v="0"/>
    <n v="104.4"/>
    <n v="3409.6"/>
    <s v="Yes"/>
    <n v="1"/>
    <x v="1"/>
  </r>
  <r>
    <s v="5032-MIYKT"/>
    <x v="0"/>
    <x v="0"/>
    <s v="No"/>
    <s v="No"/>
    <n v="1"/>
    <s v="Yes"/>
    <s v="No"/>
    <x v="1"/>
    <s v="No"/>
    <s v="No"/>
    <s v="No"/>
    <s v="No"/>
    <s v="No"/>
    <s v="No"/>
    <x v="0"/>
    <s v="Yes"/>
    <x v="1"/>
    <n v="70.7"/>
    <n v="70.7"/>
    <s v="No"/>
    <n v="0"/>
    <x v="0"/>
  </r>
  <r>
    <s v="7396-VJUZB"/>
    <x v="1"/>
    <x v="0"/>
    <s v="Yes"/>
    <s v="Yes"/>
    <n v="4"/>
    <s v="Yes"/>
    <s v="No"/>
    <x v="0"/>
    <s v="No"/>
    <s v="No"/>
    <s v="No"/>
    <s v="No"/>
    <s v="No"/>
    <s v="No"/>
    <x v="0"/>
    <s v="No"/>
    <x v="1"/>
    <n v="45.25"/>
    <n v="155.35"/>
    <s v="No"/>
    <n v="0"/>
    <x v="0"/>
  </r>
  <r>
    <s v="9717-QEBGU"/>
    <x v="1"/>
    <x v="0"/>
    <s v="No"/>
    <s v="No"/>
    <n v="2"/>
    <s v="Yes"/>
    <s v="No"/>
    <x v="1"/>
    <s v="No"/>
    <s v="No"/>
    <s v="No"/>
    <s v="No"/>
    <s v="No"/>
    <s v="No"/>
    <x v="0"/>
    <s v="Yes"/>
    <x v="0"/>
    <n v="70.3"/>
    <n v="144"/>
    <s v="No"/>
    <n v="0"/>
    <x v="0"/>
  </r>
  <r>
    <s v="5172-RKOCB"/>
    <x v="1"/>
    <x v="0"/>
    <s v="Yes"/>
    <s v="No"/>
    <n v="72"/>
    <s v="Yes"/>
    <s v="Yes"/>
    <x v="1"/>
    <s v="Yes"/>
    <s v="Yes"/>
    <s v="No"/>
    <s v="Yes"/>
    <s v="Yes"/>
    <s v="Yes"/>
    <x v="2"/>
    <s v="Yes"/>
    <x v="3"/>
    <n v="108.95"/>
    <n v="7875"/>
    <s v="No"/>
    <n v="0"/>
    <x v="3"/>
  </r>
  <r>
    <s v="6509-TSGWN"/>
    <x v="0"/>
    <x v="0"/>
    <s v="Yes"/>
    <s v="Yes"/>
    <n v="3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6.45"/>
    <n v="911.6"/>
    <s v="No"/>
    <n v="0"/>
    <x v="1"/>
  </r>
  <r>
    <s v="3540-RZJYU"/>
    <x v="0"/>
    <x v="0"/>
    <s v="No"/>
    <s v="No"/>
    <n v="15"/>
    <s v="Yes"/>
    <s v="No"/>
    <x v="1"/>
    <s v="Yes"/>
    <s v="No"/>
    <s v="No"/>
    <s v="No"/>
    <s v="Yes"/>
    <s v="No"/>
    <x v="0"/>
    <s v="No"/>
    <x v="0"/>
    <n v="86.2"/>
    <n v="1270.2"/>
    <s v="Yes"/>
    <n v="1"/>
    <x v="2"/>
  </r>
  <r>
    <s v="3178-CIFOT"/>
    <x v="0"/>
    <x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19.649999999999999"/>
    <n v="478.1"/>
    <s v="No"/>
    <n v="0"/>
    <x v="2"/>
  </r>
  <r>
    <s v="2091-MJTFX"/>
    <x v="0"/>
    <x v="0"/>
    <s v="Yes"/>
    <s v="Yes"/>
    <n v="30"/>
    <s v="No"/>
    <s v="No phone service"/>
    <x v="0"/>
    <s v="No"/>
    <s v="No"/>
    <s v="No"/>
    <s v="Yes"/>
    <s v="Yes"/>
    <s v="Yes"/>
    <x v="0"/>
    <s v="No"/>
    <x v="3"/>
    <n v="51.2"/>
    <n v="1561.5"/>
    <s v="Yes"/>
    <n v="1"/>
    <x v="1"/>
  </r>
  <r>
    <s v="4530-NDRKU"/>
    <x v="0"/>
    <x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05"/>
    <n v="761.85"/>
    <s v="No"/>
    <n v="0"/>
    <x v="1"/>
  </r>
  <r>
    <s v="5985-TBABQ"/>
    <x v="0"/>
    <x v="0"/>
    <s v="No"/>
    <s v="No"/>
    <n v="32"/>
    <s v="Yes"/>
    <s v="Yes"/>
    <x v="0"/>
    <s v="Yes"/>
    <s v="No"/>
    <s v="No"/>
    <s v="No"/>
    <s v="Yes"/>
    <s v="Yes"/>
    <x v="1"/>
    <s v="No"/>
    <x v="1"/>
    <n v="74.75"/>
    <n v="2282.9499999999998"/>
    <s v="No"/>
    <n v="0"/>
    <x v="1"/>
  </r>
  <r>
    <s v="9800-ONTFE"/>
    <x v="0"/>
    <x v="0"/>
    <s v="Yes"/>
    <s v="Yes"/>
    <n v="22"/>
    <s v="Yes"/>
    <s v="Yes"/>
    <x v="1"/>
    <s v="No"/>
    <s v="No"/>
    <s v="No"/>
    <s v="No"/>
    <s v="No"/>
    <s v="No"/>
    <x v="0"/>
    <s v="Yes"/>
    <x v="2"/>
    <n v="75.8"/>
    <n v="1615.1"/>
    <s v="No"/>
    <n v="0"/>
    <x v="2"/>
  </r>
  <r>
    <s v="6743-HHQPF"/>
    <x v="1"/>
    <x v="0"/>
    <s v="Yes"/>
    <s v="No"/>
    <n v="42"/>
    <s v="No"/>
    <s v="No phone service"/>
    <x v="0"/>
    <s v="No"/>
    <s v="No"/>
    <s v="No"/>
    <s v="No"/>
    <s v="No"/>
    <s v="No"/>
    <x v="0"/>
    <s v="Yes"/>
    <x v="3"/>
    <n v="25.1"/>
    <n v="1097.1500000000001"/>
    <s v="No"/>
    <n v="0"/>
    <x v="1"/>
  </r>
  <r>
    <s v="8455-HIRAQ"/>
    <x v="0"/>
    <x v="0"/>
    <s v="No"/>
    <s v="No"/>
    <n v="8"/>
    <s v="Yes"/>
    <s v="No"/>
    <x v="0"/>
    <s v="No"/>
    <s v="No"/>
    <s v="No"/>
    <s v="No"/>
    <s v="No"/>
    <s v="No"/>
    <x v="0"/>
    <s v="No"/>
    <x v="1"/>
    <n v="44.45"/>
    <n v="369.3"/>
    <s v="No"/>
    <n v="0"/>
    <x v="0"/>
  </r>
  <r>
    <s v="6616-AALSR"/>
    <x v="0"/>
    <x v="0"/>
    <s v="Yes"/>
    <s v="Yes"/>
    <n v="65"/>
    <s v="Yes"/>
    <s v="Yes"/>
    <x v="1"/>
    <s v="Yes"/>
    <s v="No"/>
    <s v="Yes"/>
    <s v="No"/>
    <s v="Yes"/>
    <s v="Yes"/>
    <x v="2"/>
    <s v="Yes"/>
    <x v="3"/>
    <n v="104.3"/>
    <n v="6725.3"/>
    <s v="No"/>
    <n v="0"/>
    <x v="3"/>
  </r>
  <r>
    <s v="0883-EIBTI"/>
    <x v="0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"/>
    <n v="31.55"/>
    <s v="Yes"/>
    <n v="1"/>
    <x v="0"/>
  </r>
  <r>
    <s v="9415-ZNBSX"/>
    <x v="0"/>
    <x v="0"/>
    <s v="Yes"/>
    <s v="Yes"/>
    <n v="70"/>
    <s v="Yes"/>
    <s v="Yes"/>
    <x v="0"/>
    <s v="Yes"/>
    <s v="Yes"/>
    <s v="Yes"/>
    <s v="Yes"/>
    <s v="Yes"/>
    <s v="Yes"/>
    <x v="2"/>
    <s v="Yes"/>
    <x v="2"/>
    <n v="89"/>
    <n v="6293.2"/>
    <s v="No"/>
    <n v="0"/>
    <x v="3"/>
  </r>
  <r>
    <s v="4018-KJYUY"/>
    <x v="1"/>
    <x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149999999999999"/>
    <n v="432.5"/>
    <s v="No"/>
    <n v="0"/>
    <x v="2"/>
  </r>
  <r>
    <s v="0722-TROQR"/>
    <x v="0"/>
    <x v="1"/>
    <s v="No"/>
    <s v="No"/>
    <n v="4"/>
    <s v="Yes"/>
    <s v="Yes"/>
    <x v="1"/>
    <s v="No"/>
    <s v="No"/>
    <s v="No"/>
    <s v="No"/>
    <s v="No"/>
    <s v="No"/>
    <x v="0"/>
    <s v="Yes"/>
    <x v="0"/>
    <n v="74.900000000000006"/>
    <n v="321.75"/>
    <s v="Yes"/>
    <n v="1"/>
    <x v="0"/>
  </r>
  <r>
    <s v="7571-YXDAD"/>
    <x v="0"/>
    <x v="0"/>
    <s v="No"/>
    <s v="No"/>
    <n v="2"/>
    <s v="Yes"/>
    <s v="Yes"/>
    <x v="1"/>
    <s v="No"/>
    <s v="No"/>
    <s v="No"/>
    <s v="No"/>
    <s v="No"/>
    <s v="No"/>
    <x v="0"/>
    <s v="No"/>
    <x v="3"/>
    <n v="74.900000000000006"/>
    <n v="147.15"/>
    <s v="Yes"/>
    <n v="1"/>
    <x v="0"/>
  </r>
  <r>
    <s v="3884-UEBXB"/>
    <x v="0"/>
    <x v="0"/>
    <s v="Yes"/>
    <s v="Yes"/>
    <n v="67"/>
    <s v="No"/>
    <s v="No phone service"/>
    <x v="0"/>
    <s v="Yes"/>
    <s v="Yes"/>
    <s v="No"/>
    <s v="No"/>
    <s v="No"/>
    <s v="No"/>
    <x v="2"/>
    <s v="No"/>
    <x v="2"/>
    <n v="36.15"/>
    <n v="2434.4499999999998"/>
    <s v="No"/>
    <n v="0"/>
    <x v="3"/>
  </r>
  <r>
    <s v="8780-RSYYU"/>
    <x v="0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2"/>
    <n v="532.1"/>
    <s v="No"/>
    <n v="0"/>
    <x v="1"/>
  </r>
  <r>
    <s v="5537-UXXVS"/>
    <x v="0"/>
    <x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25"/>
    <n v="375.25"/>
    <s v="No"/>
    <n v="0"/>
    <x v="2"/>
  </r>
  <r>
    <s v="1791-PQHBB"/>
    <x v="0"/>
    <x v="0"/>
    <s v="No"/>
    <s v="Yes"/>
    <n v="2"/>
    <s v="Yes"/>
    <s v="No"/>
    <x v="0"/>
    <s v="Yes"/>
    <s v="No"/>
    <s v="No"/>
    <s v="No"/>
    <s v="No"/>
    <s v="Yes"/>
    <x v="0"/>
    <s v="Yes"/>
    <x v="3"/>
    <n v="61.2"/>
    <n v="125.95"/>
    <s v="No"/>
    <n v="0"/>
    <x v="0"/>
  </r>
  <r>
    <s v="8701-DGLVH"/>
    <x v="1"/>
    <x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1042.6500000000001"/>
    <s v="No"/>
    <n v="0"/>
    <x v="3"/>
  </r>
  <r>
    <s v="8741-LQOBK"/>
    <x v="0"/>
    <x v="0"/>
    <s v="Yes"/>
    <s v="Yes"/>
    <n v="46"/>
    <s v="No"/>
    <s v="No phone service"/>
    <x v="0"/>
    <s v="Yes"/>
    <s v="Yes"/>
    <s v="No"/>
    <s v="No"/>
    <s v="No"/>
    <s v="No"/>
    <x v="0"/>
    <s v="No"/>
    <x v="2"/>
    <n v="35.049999999999997"/>
    <n v="1620.25"/>
    <s v="No"/>
    <n v="0"/>
    <x v="1"/>
  </r>
  <r>
    <s v="3393-FMZPV"/>
    <x v="0"/>
    <x v="0"/>
    <s v="No"/>
    <s v="No"/>
    <n v="25"/>
    <s v="Yes"/>
    <s v="Yes"/>
    <x v="1"/>
    <s v="No"/>
    <s v="Yes"/>
    <s v="No"/>
    <s v="No"/>
    <s v="Yes"/>
    <s v="Yes"/>
    <x v="0"/>
    <s v="Yes"/>
    <x v="0"/>
    <n v="100.25"/>
    <n v="2387.75"/>
    <s v="Yes"/>
    <n v="1"/>
    <x v="1"/>
  </r>
  <r>
    <s v="8082-GHXOP"/>
    <x v="1"/>
    <x v="0"/>
    <s v="No"/>
    <s v="Yes"/>
    <n v="13"/>
    <s v="Yes"/>
    <s v="No"/>
    <x v="0"/>
    <s v="No"/>
    <s v="No"/>
    <s v="No"/>
    <s v="No"/>
    <s v="No"/>
    <s v="No"/>
    <x v="0"/>
    <s v="No"/>
    <x v="1"/>
    <n v="44"/>
    <n v="659.35"/>
    <s v="No"/>
    <n v="0"/>
    <x v="2"/>
  </r>
  <r>
    <s v="6402-ZFPPI"/>
    <x v="0"/>
    <x v="1"/>
    <s v="No"/>
    <s v="No"/>
    <n v="25"/>
    <s v="Yes"/>
    <s v="Yes"/>
    <x v="1"/>
    <s v="Yes"/>
    <s v="Yes"/>
    <s v="No"/>
    <s v="No"/>
    <s v="Yes"/>
    <s v="Yes"/>
    <x v="0"/>
    <s v="Yes"/>
    <x v="1"/>
    <n v="102.8"/>
    <n v="2660.2"/>
    <s v="Yes"/>
    <n v="1"/>
    <x v="1"/>
  </r>
  <r>
    <s v="0980-FEXWF"/>
    <x v="1"/>
    <x v="0"/>
    <s v="Yes"/>
    <s v="Yes"/>
    <n v="26"/>
    <s v="Yes"/>
    <s v="No"/>
    <x v="0"/>
    <s v="No"/>
    <s v="No"/>
    <s v="Yes"/>
    <s v="No"/>
    <s v="No"/>
    <s v="No"/>
    <x v="1"/>
    <s v="No"/>
    <x v="1"/>
    <n v="50.35"/>
    <n v="1285.8"/>
    <s v="No"/>
    <n v="0"/>
    <x v="1"/>
  </r>
  <r>
    <s v="7486-KSRVI"/>
    <x v="1"/>
    <x v="0"/>
    <s v="No"/>
    <s v="No"/>
    <n v="43"/>
    <s v="Yes"/>
    <s v="Yes"/>
    <x v="1"/>
    <s v="No"/>
    <s v="No"/>
    <s v="No"/>
    <s v="Yes"/>
    <s v="Yes"/>
    <s v="Yes"/>
    <x v="1"/>
    <s v="Yes"/>
    <x v="0"/>
    <n v="100"/>
    <n v="4211.55"/>
    <s v="Yes"/>
    <n v="1"/>
    <x v="1"/>
  </r>
  <r>
    <s v="3011-WQKSZ"/>
    <x v="1"/>
    <x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"/>
    <n v="377.55"/>
    <s v="No"/>
    <n v="0"/>
    <x v="2"/>
  </r>
  <r>
    <s v="8443-WVPSS"/>
    <x v="1"/>
    <x v="0"/>
    <s v="Yes"/>
    <s v="No"/>
    <n v="10"/>
    <s v="Yes"/>
    <s v="No"/>
    <x v="1"/>
    <s v="No"/>
    <s v="Yes"/>
    <s v="No"/>
    <s v="Yes"/>
    <s v="Yes"/>
    <s v="Yes"/>
    <x v="0"/>
    <s v="Yes"/>
    <x v="0"/>
    <n v="99.85"/>
    <n v="990.9"/>
    <s v="Yes"/>
    <n v="1"/>
    <x v="0"/>
  </r>
  <r>
    <s v="3006-XIMLN"/>
    <x v="0"/>
    <x v="0"/>
    <s v="No"/>
    <s v="Yes"/>
    <n v="2"/>
    <s v="Yes"/>
    <s v="Yes"/>
    <x v="1"/>
    <s v="No"/>
    <s v="No"/>
    <s v="No"/>
    <s v="No"/>
    <s v="Yes"/>
    <s v="Yes"/>
    <x v="0"/>
    <s v="Yes"/>
    <x v="2"/>
    <n v="94.2"/>
    <n v="193.8"/>
    <s v="Yes"/>
    <n v="1"/>
    <x v="0"/>
  </r>
  <r>
    <s v="8218-FFJDS"/>
    <x v="0"/>
    <x v="0"/>
    <s v="Yes"/>
    <s v="No"/>
    <n v="72"/>
    <s v="Yes"/>
    <s v="Yes"/>
    <x v="0"/>
    <s v="Yes"/>
    <s v="Yes"/>
    <s v="No"/>
    <s v="Yes"/>
    <s v="Yes"/>
    <s v="Yes"/>
    <x v="2"/>
    <s v="Yes"/>
    <x v="2"/>
    <n v="86.4"/>
    <n v="6058.95"/>
    <s v="No"/>
    <n v="0"/>
    <x v="3"/>
  </r>
  <r>
    <s v="1986-PHGZF"/>
    <x v="1"/>
    <x v="1"/>
    <s v="No"/>
    <s v="No"/>
    <n v="18"/>
    <s v="Yes"/>
    <s v="Yes"/>
    <x v="0"/>
    <s v="Yes"/>
    <s v="Yes"/>
    <s v="No"/>
    <s v="No"/>
    <s v="No"/>
    <s v="No"/>
    <x v="0"/>
    <s v="Yes"/>
    <x v="3"/>
    <n v="58.4"/>
    <n v="964.9"/>
    <s v="No"/>
    <n v="0"/>
    <x v="2"/>
  </r>
  <r>
    <s v="9965-YOKZB"/>
    <x v="1"/>
    <x v="1"/>
    <s v="No"/>
    <s v="No"/>
    <n v="9"/>
    <s v="Yes"/>
    <s v="Yes"/>
    <x v="1"/>
    <s v="No"/>
    <s v="No"/>
    <s v="No"/>
    <s v="No"/>
    <s v="No"/>
    <s v="Yes"/>
    <x v="0"/>
    <s v="Yes"/>
    <x v="0"/>
    <n v="83.85"/>
    <n v="790.15"/>
    <s v="Yes"/>
    <n v="1"/>
    <x v="0"/>
  </r>
  <r>
    <s v="0504-HHAPI"/>
    <x v="0"/>
    <x v="1"/>
    <s v="No"/>
    <s v="No"/>
    <n v="27"/>
    <s v="Yes"/>
    <s v="Yes"/>
    <x v="1"/>
    <s v="No"/>
    <s v="No"/>
    <s v="Yes"/>
    <s v="No"/>
    <s v="No"/>
    <s v="Yes"/>
    <x v="0"/>
    <s v="No"/>
    <x v="3"/>
    <n v="88.3"/>
    <n v="2467.75"/>
    <s v="Yes"/>
    <n v="1"/>
    <x v="1"/>
  </r>
  <r>
    <s v="9360-OMDZZ"/>
    <x v="1"/>
    <x v="0"/>
    <s v="No"/>
    <s v="No"/>
    <n v="24"/>
    <s v="Yes"/>
    <s v="Yes"/>
    <x v="1"/>
    <s v="No"/>
    <s v="No"/>
    <s v="No"/>
    <s v="No"/>
    <s v="Yes"/>
    <s v="Yes"/>
    <x v="0"/>
    <s v="Yes"/>
    <x v="0"/>
    <n v="94.1"/>
    <n v="2322.85"/>
    <s v="No"/>
    <n v="0"/>
    <x v="2"/>
  </r>
  <r>
    <s v="6305-YLBMM"/>
    <x v="1"/>
    <x v="0"/>
    <s v="No"/>
    <s v="No"/>
    <n v="69"/>
    <s v="Yes"/>
    <s v="No"/>
    <x v="1"/>
    <s v="No"/>
    <s v="Yes"/>
    <s v="Yes"/>
    <s v="Yes"/>
    <s v="Yes"/>
    <s v="Yes"/>
    <x v="1"/>
    <s v="Yes"/>
    <x v="2"/>
    <n v="104.05"/>
    <n v="7262"/>
    <s v="Yes"/>
    <n v="1"/>
    <x v="3"/>
  </r>
  <r>
    <s v="0345-XMMUG"/>
    <x v="0"/>
    <x v="0"/>
    <s v="Yes"/>
    <s v="No"/>
    <n v="46"/>
    <s v="Yes"/>
    <s v="Yes"/>
    <x v="1"/>
    <s v="No"/>
    <s v="Yes"/>
    <s v="Yes"/>
    <s v="Yes"/>
    <s v="Yes"/>
    <s v="Yes"/>
    <x v="2"/>
    <s v="Yes"/>
    <x v="3"/>
    <n v="108.9"/>
    <n v="4854.3"/>
    <s v="No"/>
    <n v="0"/>
    <x v="1"/>
  </r>
  <r>
    <s v="8024-XNAFQ"/>
    <x v="0"/>
    <x v="1"/>
    <s v="No"/>
    <s v="No"/>
    <n v="72"/>
    <s v="Yes"/>
    <s v="Yes"/>
    <x v="1"/>
    <s v="Yes"/>
    <s v="Yes"/>
    <s v="Yes"/>
    <s v="Yes"/>
    <s v="No"/>
    <s v="Yes"/>
    <x v="2"/>
    <s v="Yes"/>
    <x v="2"/>
    <n v="107.4"/>
    <n v="7748.75"/>
    <s v="No"/>
    <n v="0"/>
    <x v="3"/>
  </r>
  <r>
    <s v="3647-GMGDH"/>
    <x v="1"/>
    <x v="0"/>
    <s v="Yes"/>
    <s v="No"/>
    <n v="22"/>
    <s v="Yes"/>
    <s v="No"/>
    <x v="1"/>
    <s v="No"/>
    <s v="No"/>
    <s v="Yes"/>
    <s v="No"/>
    <s v="Yes"/>
    <s v="Yes"/>
    <x v="0"/>
    <s v="Yes"/>
    <x v="3"/>
    <n v="94.7"/>
    <n v="1914.9"/>
    <s v="Yes"/>
    <n v="1"/>
    <x v="2"/>
  </r>
  <r>
    <s v="2988-GBIVW"/>
    <x v="0"/>
    <x v="1"/>
    <s v="Yes"/>
    <s v="No"/>
    <n v="70"/>
    <s v="Yes"/>
    <s v="Yes"/>
    <x v="1"/>
    <s v="Yes"/>
    <s v="No"/>
    <s v="No"/>
    <s v="No"/>
    <s v="No"/>
    <s v="Yes"/>
    <x v="0"/>
    <s v="Yes"/>
    <x v="0"/>
    <n v="90.85"/>
    <n v="6470.1"/>
    <s v="No"/>
    <n v="0"/>
    <x v="3"/>
  </r>
  <r>
    <s v="2832-SCUCO"/>
    <x v="0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57.4"/>
    <s v="No"/>
    <n v="0"/>
    <x v="0"/>
  </r>
  <r>
    <s v="7036-ZZKBD"/>
    <x v="1"/>
    <x v="0"/>
    <s v="Yes"/>
    <s v="No"/>
    <n v="31"/>
    <s v="Yes"/>
    <s v="No"/>
    <x v="0"/>
    <s v="No"/>
    <s v="No"/>
    <s v="Yes"/>
    <s v="Yes"/>
    <s v="No"/>
    <s v="Yes"/>
    <x v="0"/>
    <s v="Yes"/>
    <x v="3"/>
    <n v="66.400000000000006"/>
    <n v="2019.8"/>
    <s v="No"/>
    <n v="0"/>
    <x v="1"/>
  </r>
  <r>
    <s v="3791-LGQCY"/>
    <x v="0"/>
    <x v="1"/>
    <s v="Yes"/>
    <s v="No"/>
    <n v="56"/>
    <s v="Yes"/>
    <s v="Yes"/>
    <x v="1"/>
    <s v="No"/>
    <s v="No"/>
    <s v="Yes"/>
    <s v="No"/>
    <s v="Yes"/>
    <s v="Yes"/>
    <x v="0"/>
    <s v="Yes"/>
    <x v="2"/>
    <n v="100.65"/>
    <n v="5688.05"/>
    <s v="Yes"/>
    <n v="1"/>
    <x v="3"/>
  </r>
  <r>
    <s v="0265-PSUAE"/>
    <x v="0"/>
    <x v="0"/>
    <s v="Yes"/>
    <s v="Yes"/>
    <n v="16"/>
    <s v="Yes"/>
    <s v="No"/>
    <x v="1"/>
    <s v="Yes"/>
    <s v="No"/>
    <s v="Yes"/>
    <s v="No"/>
    <s v="Yes"/>
    <s v="Yes"/>
    <x v="0"/>
    <s v="No"/>
    <x v="2"/>
    <n v="100.7"/>
    <n v="1522.7"/>
    <s v="No"/>
    <n v="0"/>
    <x v="2"/>
  </r>
  <r>
    <s v="0463-TXOAK"/>
    <x v="1"/>
    <x v="0"/>
    <s v="No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334.5"/>
    <s v="No"/>
    <n v="0"/>
    <x v="3"/>
  </r>
  <r>
    <s v="0594-UFTUL"/>
    <x v="1"/>
    <x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252"/>
    <s v="No"/>
    <n v="0"/>
    <x v="2"/>
  </r>
  <r>
    <s v="9509-MPYOD"/>
    <x v="0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75"/>
    <n v="700.45"/>
    <s v="No"/>
    <n v="0"/>
    <x v="1"/>
  </r>
  <r>
    <s v="9128-CPXKI"/>
    <x v="0"/>
    <x v="0"/>
    <s v="No"/>
    <s v="No"/>
    <n v="59"/>
    <s v="Yes"/>
    <s v="No"/>
    <x v="1"/>
    <s v="No"/>
    <s v="No"/>
    <s v="Yes"/>
    <s v="No"/>
    <s v="Yes"/>
    <s v="Yes"/>
    <x v="2"/>
    <s v="No"/>
    <x v="0"/>
    <n v="95.8"/>
    <n v="5655.45"/>
    <s v="No"/>
    <n v="0"/>
    <x v="3"/>
  </r>
  <r>
    <s v="0129-KPTWJ"/>
    <x v="1"/>
    <x v="0"/>
    <s v="Yes"/>
    <s v="No"/>
    <n v="72"/>
    <s v="Yes"/>
    <s v="No"/>
    <x v="1"/>
    <s v="No"/>
    <s v="No"/>
    <s v="Yes"/>
    <s v="No"/>
    <s v="Yes"/>
    <s v="Yes"/>
    <x v="0"/>
    <s v="Yes"/>
    <x v="0"/>
    <n v="94.65"/>
    <n v="6747.35"/>
    <s v="No"/>
    <n v="0"/>
    <x v="3"/>
  </r>
  <r>
    <s v="8166-ZZTFS"/>
    <x v="0"/>
    <x v="1"/>
    <s v="Yes"/>
    <s v="No"/>
    <n v="66"/>
    <s v="Yes"/>
    <s v="Yes"/>
    <x v="0"/>
    <s v="No"/>
    <s v="Yes"/>
    <s v="Yes"/>
    <s v="No"/>
    <s v="Yes"/>
    <s v="Yes"/>
    <x v="2"/>
    <s v="Yes"/>
    <x v="2"/>
    <n v="80.55"/>
    <n v="5265.1"/>
    <s v="Yes"/>
    <n v="1"/>
    <x v="3"/>
  </r>
  <r>
    <s v="5855-EIBDE"/>
    <x v="0"/>
    <x v="0"/>
    <s v="Yes"/>
    <s v="No"/>
    <n v="49"/>
    <s v="Yes"/>
    <s v="Yes"/>
    <x v="1"/>
    <s v="Yes"/>
    <s v="Yes"/>
    <s v="Yes"/>
    <s v="Yes"/>
    <s v="No"/>
    <s v="Yes"/>
    <x v="2"/>
    <s v="No"/>
    <x v="3"/>
    <n v="106.65"/>
    <n v="5174.3500000000004"/>
    <s v="No"/>
    <n v="0"/>
    <x v="3"/>
  </r>
  <r>
    <s v="5365-LLFYV"/>
    <x v="0"/>
    <x v="0"/>
    <s v="No"/>
    <s v="No"/>
    <n v="2"/>
    <s v="Yes"/>
    <s v="No"/>
    <x v="0"/>
    <s v="No"/>
    <s v="No"/>
    <s v="No"/>
    <s v="No"/>
    <s v="No"/>
    <s v="No"/>
    <x v="0"/>
    <s v="Yes"/>
    <x v="1"/>
    <n v="45.85"/>
    <n v="105.6"/>
    <s v="No"/>
    <n v="0"/>
    <x v="0"/>
  </r>
  <r>
    <s v="5956-YHHRX"/>
    <x v="1"/>
    <x v="1"/>
    <s v="No"/>
    <s v="No"/>
    <n v="21"/>
    <s v="Yes"/>
    <s v="Yes"/>
    <x v="1"/>
    <s v="No"/>
    <s v="Yes"/>
    <s v="Yes"/>
    <s v="No"/>
    <s v="Yes"/>
    <s v="Yes"/>
    <x v="0"/>
    <s v="Yes"/>
    <x v="0"/>
    <n v="104.35"/>
    <n v="2271.85"/>
    <s v="No"/>
    <n v="0"/>
    <x v="2"/>
  </r>
  <r>
    <s v="6008-NAIXK"/>
    <x v="1"/>
    <x v="1"/>
    <s v="No"/>
    <s v="No"/>
    <n v="54"/>
    <s v="No"/>
    <s v="No phone service"/>
    <x v="0"/>
    <s v="No"/>
    <s v="Yes"/>
    <s v="Yes"/>
    <s v="No"/>
    <s v="Yes"/>
    <s v="Yes"/>
    <x v="1"/>
    <s v="Yes"/>
    <x v="0"/>
    <n v="55.45"/>
    <n v="2966.95"/>
    <s v="No"/>
    <n v="0"/>
    <x v="3"/>
  </r>
  <r>
    <s v="2956-GGUCQ"/>
    <x v="1"/>
    <x v="1"/>
    <s v="Yes"/>
    <s v="No"/>
    <n v="24"/>
    <s v="Yes"/>
    <s v="Yes"/>
    <x v="1"/>
    <s v="Yes"/>
    <s v="No"/>
    <s v="No"/>
    <s v="No"/>
    <s v="No"/>
    <s v="No"/>
    <x v="0"/>
    <s v="Yes"/>
    <x v="0"/>
    <n v="78.849999999999994"/>
    <n v="1772.25"/>
    <s v="Yes"/>
    <n v="1"/>
    <x v="2"/>
  </r>
  <r>
    <s v="1928-BXYIV"/>
    <x v="1"/>
    <x v="0"/>
    <s v="No"/>
    <s v="No"/>
    <n v="1"/>
    <s v="Yes"/>
    <s v="Yes"/>
    <x v="0"/>
    <s v="Yes"/>
    <s v="Yes"/>
    <s v="No"/>
    <s v="No"/>
    <s v="No"/>
    <s v="No"/>
    <x v="0"/>
    <s v="No"/>
    <x v="0"/>
    <n v="61.15"/>
    <n v="61.15"/>
    <s v="No"/>
    <n v="0"/>
    <x v="0"/>
  </r>
  <r>
    <s v="5760-FXFVO"/>
    <x v="1"/>
    <x v="0"/>
    <s v="No"/>
    <s v="No"/>
    <n v="6"/>
    <s v="Yes"/>
    <s v="No"/>
    <x v="1"/>
    <s v="Yes"/>
    <s v="Yes"/>
    <s v="No"/>
    <s v="No"/>
    <s v="No"/>
    <s v="No"/>
    <x v="0"/>
    <s v="Yes"/>
    <x v="0"/>
    <n v="78.95"/>
    <n v="494.95"/>
    <s v="No"/>
    <n v="0"/>
    <x v="0"/>
  </r>
  <r>
    <s v="6595-COKXZ"/>
    <x v="0"/>
    <x v="0"/>
    <s v="No"/>
    <s v="No"/>
    <n v="1"/>
    <s v="Yes"/>
    <s v="No"/>
    <x v="0"/>
    <s v="No"/>
    <s v="No"/>
    <s v="No"/>
    <s v="No"/>
    <s v="No"/>
    <s v="No"/>
    <x v="0"/>
    <s v="Yes"/>
    <x v="1"/>
    <n v="44.45"/>
    <n v="44.45"/>
    <s v="Yes"/>
    <n v="1"/>
    <x v="0"/>
  </r>
  <r>
    <s v="0961-ZWLVI"/>
    <x v="1"/>
    <x v="0"/>
    <s v="No"/>
    <s v="Yes"/>
    <n v="49"/>
    <s v="Yes"/>
    <s v="Yes"/>
    <x v="1"/>
    <s v="Yes"/>
    <s v="Yes"/>
    <s v="Yes"/>
    <s v="No"/>
    <s v="Yes"/>
    <s v="Yes"/>
    <x v="1"/>
    <s v="Yes"/>
    <x v="3"/>
    <n v="109.2"/>
    <n v="5290.45"/>
    <s v="No"/>
    <n v="0"/>
    <x v="3"/>
  </r>
  <r>
    <s v="5181-OABFK"/>
    <x v="0"/>
    <x v="0"/>
    <s v="Yes"/>
    <s v="Yes"/>
    <n v="56"/>
    <s v="Yes"/>
    <s v="No"/>
    <x v="0"/>
    <s v="Yes"/>
    <s v="Yes"/>
    <s v="Yes"/>
    <s v="No"/>
    <s v="No"/>
    <s v="No"/>
    <x v="2"/>
    <s v="Yes"/>
    <x v="3"/>
    <n v="61.3"/>
    <n v="3346.8"/>
    <s v="No"/>
    <n v="0"/>
    <x v="3"/>
  </r>
  <r>
    <s v="4007-NHVHI"/>
    <x v="0"/>
    <x v="1"/>
    <s v="No"/>
    <s v="No"/>
    <n v="56"/>
    <s v="Yes"/>
    <s v="Yes"/>
    <x v="1"/>
    <s v="Yes"/>
    <s v="Yes"/>
    <s v="No"/>
    <s v="No"/>
    <s v="No"/>
    <s v="Yes"/>
    <x v="0"/>
    <s v="Yes"/>
    <x v="0"/>
    <n v="96.85"/>
    <n v="5219.6499999999996"/>
    <s v="No"/>
    <n v="0"/>
    <x v="3"/>
  </r>
  <r>
    <s v="7816-VGHTO"/>
    <x v="0"/>
    <x v="0"/>
    <s v="Yes"/>
    <s v="Yes"/>
    <n v="6"/>
    <s v="No"/>
    <s v="No phone service"/>
    <x v="0"/>
    <s v="No"/>
    <s v="Yes"/>
    <s v="Yes"/>
    <s v="Yes"/>
    <s v="No"/>
    <s v="No"/>
    <x v="2"/>
    <s v="No"/>
    <x v="1"/>
    <n v="40.549999999999997"/>
    <n v="217.5"/>
    <s v="No"/>
    <n v="0"/>
    <x v="0"/>
  </r>
  <r>
    <s v="5871-DGTXZ"/>
    <x v="1"/>
    <x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607.70000000000005"/>
    <s v="No"/>
    <n v="0"/>
    <x v="1"/>
  </r>
  <r>
    <s v="7550-WIQVA"/>
    <x v="1"/>
    <x v="0"/>
    <s v="Yes"/>
    <s v="Yes"/>
    <n v="50"/>
    <s v="Yes"/>
    <s v="Yes"/>
    <x v="1"/>
    <s v="Yes"/>
    <s v="Yes"/>
    <s v="Yes"/>
    <s v="No"/>
    <s v="Yes"/>
    <s v="Yes"/>
    <x v="1"/>
    <s v="Yes"/>
    <x v="0"/>
    <n v="108.25"/>
    <n v="5431.4"/>
    <s v="No"/>
    <n v="0"/>
    <x v="3"/>
  </r>
  <r>
    <s v="7544-ZVIKX"/>
    <x v="1"/>
    <x v="0"/>
    <s v="Yes"/>
    <s v="Yes"/>
    <n v="58"/>
    <s v="Yes"/>
    <s v="Yes"/>
    <x v="1"/>
    <s v="No"/>
    <s v="No"/>
    <s v="Yes"/>
    <s v="Yes"/>
    <s v="Yes"/>
    <s v="Yes"/>
    <x v="1"/>
    <s v="Yes"/>
    <x v="2"/>
    <n v="105.05"/>
    <n v="6004.85"/>
    <s v="No"/>
    <n v="0"/>
    <x v="3"/>
  </r>
  <r>
    <s v="0016-QLJIS"/>
    <x v="0"/>
    <x v="0"/>
    <s v="Yes"/>
    <s v="Yes"/>
    <n v="65"/>
    <s v="Yes"/>
    <s v="Yes"/>
    <x v="0"/>
    <s v="Yes"/>
    <s v="Yes"/>
    <s v="Yes"/>
    <s v="Yes"/>
    <s v="Yes"/>
    <s v="Yes"/>
    <x v="2"/>
    <s v="Yes"/>
    <x v="1"/>
    <n v="90.45"/>
    <n v="5957.9"/>
    <s v="No"/>
    <n v="0"/>
    <x v="3"/>
  </r>
  <r>
    <s v="7508-DQAKK"/>
    <x v="0"/>
    <x v="0"/>
    <s v="No"/>
    <s v="No"/>
    <n v="64"/>
    <s v="Yes"/>
    <s v="Yes"/>
    <x v="0"/>
    <s v="Yes"/>
    <s v="Yes"/>
    <s v="Yes"/>
    <s v="Yes"/>
    <s v="Yes"/>
    <s v="Yes"/>
    <x v="2"/>
    <s v="Yes"/>
    <x v="3"/>
    <n v="86.4"/>
    <n v="5442.05"/>
    <s v="No"/>
    <n v="0"/>
    <x v="3"/>
  </r>
  <r>
    <s v="5176-OLSKT"/>
    <x v="0"/>
    <x v="0"/>
    <s v="Yes"/>
    <s v="No"/>
    <n v="66"/>
    <s v="Yes"/>
    <s v="Yes"/>
    <x v="0"/>
    <s v="Yes"/>
    <s v="Yes"/>
    <s v="Yes"/>
    <s v="No"/>
    <s v="No"/>
    <s v="No"/>
    <x v="2"/>
    <s v="No"/>
    <x v="2"/>
    <n v="66.900000000000006"/>
    <n v="4370.25"/>
    <s v="No"/>
    <n v="0"/>
    <x v="3"/>
  </r>
  <r>
    <s v="9356-AXGMP"/>
    <x v="1"/>
    <x v="0"/>
    <s v="Yes"/>
    <s v="No"/>
    <n v="38"/>
    <s v="Yes"/>
    <s v="Yes"/>
    <x v="1"/>
    <s v="Yes"/>
    <s v="No"/>
    <s v="Yes"/>
    <s v="Yes"/>
    <s v="Yes"/>
    <s v="Yes"/>
    <x v="1"/>
    <s v="Yes"/>
    <x v="0"/>
    <n v="110.7"/>
    <n v="4428.6000000000004"/>
    <s v="No"/>
    <n v="0"/>
    <x v="1"/>
  </r>
  <r>
    <s v="3556-BVQGL"/>
    <x v="0"/>
    <x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"/>
    <n v="416.45"/>
    <s v="No"/>
    <n v="0"/>
    <x v="2"/>
  </r>
  <r>
    <s v="0362-ZBZWJ"/>
    <x v="1"/>
    <x v="0"/>
    <s v="No"/>
    <s v="No"/>
    <n v="36"/>
    <s v="Yes"/>
    <s v="Yes"/>
    <x v="1"/>
    <s v="No"/>
    <s v="No"/>
    <s v="No"/>
    <s v="No"/>
    <s v="No"/>
    <s v="Yes"/>
    <x v="0"/>
    <s v="Yes"/>
    <x v="0"/>
    <n v="84.9"/>
    <n v="3067.2"/>
    <s v="Yes"/>
    <n v="1"/>
    <x v="1"/>
  </r>
  <r>
    <s v="8979-CAMGB"/>
    <x v="1"/>
    <x v="1"/>
    <s v="No"/>
    <s v="No"/>
    <n v="64"/>
    <s v="Yes"/>
    <s v="Yes"/>
    <x v="1"/>
    <s v="No"/>
    <s v="No"/>
    <s v="Yes"/>
    <s v="Yes"/>
    <s v="Yes"/>
    <s v="Yes"/>
    <x v="1"/>
    <s v="No"/>
    <x v="0"/>
    <n v="102.1"/>
    <n v="6688.1"/>
    <s v="No"/>
    <n v="0"/>
    <x v="3"/>
  </r>
  <r>
    <s v="4211-MMAZN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s v="Yes"/>
    <n v="1"/>
    <x v="0"/>
  </r>
  <r>
    <s v="7581-EBBOU"/>
    <x v="0"/>
    <x v="0"/>
    <s v="No"/>
    <s v="No"/>
    <n v="60"/>
    <s v="Yes"/>
    <s v="No"/>
    <x v="0"/>
    <s v="No"/>
    <s v="Yes"/>
    <s v="Yes"/>
    <s v="Yes"/>
    <s v="Yes"/>
    <s v="No"/>
    <x v="1"/>
    <s v="Yes"/>
    <x v="3"/>
    <n v="70.150000000000006"/>
    <n v="4224.7"/>
    <s v="No"/>
    <n v="0"/>
    <x v="3"/>
  </r>
  <r>
    <s v="4274-OWWYO"/>
    <x v="1"/>
    <x v="0"/>
    <s v="No"/>
    <s v="No"/>
    <n v="1"/>
    <s v="Yes"/>
    <s v="No"/>
    <x v="1"/>
    <s v="No"/>
    <s v="Yes"/>
    <s v="No"/>
    <s v="No"/>
    <s v="No"/>
    <s v="No"/>
    <x v="0"/>
    <s v="Yes"/>
    <x v="0"/>
    <n v="74.349999999999994"/>
    <n v="74.349999999999994"/>
    <s v="Yes"/>
    <n v="1"/>
    <x v="0"/>
  </r>
  <r>
    <s v="5073-RZGBK"/>
    <x v="0"/>
    <x v="0"/>
    <s v="Yes"/>
    <s v="Yes"/>
    <n v="50"/>
    <s v="Yes"/>
    <s v="Yes"/>
    <x v="0"/>
    <s v="Yes"/>
    <s v="Yes"/>
    <s v="Yes"/>
    <s v="Yes"/>
    <s v="No"/>
    <s v="Yes"/>
    <x v="1"/>
    <s v="Yes"/>
    <x v="2"/>
    <n v="80.05"/>
    <n v="4042.2"/>
    <s v="No"/>
    <n v="0"/>
    <x v="3"/>
  </r>
  <r>
    <s v="1541-ETJZO"/>
    <x v="1"/>
    <x v="0"/>
    <s v="No"/>
    <s v="No"/>
    <n v="1"/>
    <s v="Yes"/>
    <s v="Yes"/>
    <x v="0"/>
    <s v="No"/>
    <s v="No"/>
    <s v="Yes"/>
    <s v="Yes"/>
    <s v="No"/>
    <s v="No"/>
    <x v="0"/>
    <s v="No"/>
    <x v="1"/>
    <n v="62.05"/>
    <n v="62.05"/>
    <s v="Yes"/>
    <n v="1"/>
    <x v="0"/>
  </r>
  <r>
    <s v="2192-CKRLV"/>
    <x v="0"/>
    <x v="0"/>
    <s v="Yes"/>
    <s v="No"/>
    <n v="72"/>
    <s v="No"/>
    <s v="No phone service"/>
    <x v="0"/>
    <s v="Yes"/>
    <s v="Yes"/>
    <s v="Yes"/>
    <s v="No"/>
    <s v="No"/>
    <s v="Yes"/>
    <x v="2"/>
    <s v="Yes"/>
    <x v="0"/>
    <n v="49.2"/>
    <n v="3580.95"/>
    <s v="No"/>
    <n v="0"/>
    <x v="3"/>
  </r>
  <r>
    <s v="3154-HMWUU"/>
    <x v="1"/>
    <x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5"/>
    <n v="1198.8"/>
    <s v="No"/>
    <n v="0"/>
    <x v="3"/>
  </r>
  <r>
    <s v="6119-SPUDB"/>
    <x v="1"/>
    <x v="0"/>
    <s v="No"/>
    <s v="No"/>
    <n v="46"/>
    <s v="No"/>
    <s v="No phone service"/>
    <x v="0"/>
    <s v="Yes"/>
    <s v="No"/>
    <s v="Yes"/>
    <s v="Yes"/>
    <s v="No"/>
    <s v="No"/>
    <x v="2"/>
    <s v="No"/>
    <x v="1"/>
    <n v="38.25"/>
    <n v="1755.35"/>
    <s v="No"/>
    <n v="0"/>
    <x v="1"/>
  </r>
  <r>
    <s v="6522-OIQSX"/>
    <x v="0"/>
    <x v="0"/>
    <s v="Yes"/>
    <s v="Yes"/>
    <n v="69"/>
    <s v="No"/>
    <s v="No phone service"/>
    <x v="0"/>
    <s v="No"/>
    <s v="Yes"/>
    <s v="Yes"/>
    <s v="No"/>
    <s v="Yes"/>
    <s v="Yes"/>
    <x v="2"/>
    <s v="Yes"/>
    <x v="3"/>
    <n v="54.95"/>
    <n v="3772.5"/>
    <s v="No"/>
    <n v="0"/>
    <x v="3"/>
  </r>
  <r>
    <s v="7813-ZGGAW"/>
    <x v="1"/>
    <x v="1"/>
    <s v="No"/>
    <s v="No"/>
    <n v="31"/>
    <s v="Yes"/>
    <s v="Yes"/>
    <x v="1"/>
    <s v="No"/>
    <s v="No"/>
    <s v="Yes"/>
    <s v="Yes"/>
    <s v="Yes"/>
    <s v="No"/>
    <x v="0"/>
    <s v="Yes"/>
    <x v="2"/>
    <n v="96.6"/>
    <n v="2877.95"/>
    <s v="No"/>
    <n v="0"/>
    <x v="1"/>
  </r>
  <r>
    <s v="8748-HFWBO"/>
    <x v="1"/>
    <x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357.7"/>
    <s v="No"/>
    <n v="0"/>
    <x v="2"/>
  </r>
  <r>
    <s v="1052-QJIBV"/>
    <x v="0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397.3"/>
    <s v="No"/>
    <n v="0"/>
    <x v="3"/>
  </r>
  <r>
    <s v="1319-YLZJG"/>
    <x v="1"/>
    <x v="0"/>
    <s v="Yes"/>
    <s v="No"/>
    <n v="12"/>
    <s v="Yes"/>
    <s v="No"/>
    <x v="1"/>
    <s v="Yes"/>
    <s v="Yes"/>
    <s v="Yes"/>
    <s v="No"/>
    <s v="No"/>
    <s v="No"/>
    <x v="0"/>
    <s v="Yes"/>
    <x v="0"/>
    <n v="84.6"/>
    <n v="959.9"/>
    <s v="No"/>
    <n v="0"/>
    <x v="0"/>
  </r>
  <r>
    <s v="4106-HADHQ"/>
    <x v="1"/>
    <x v="0"/>
    <s v="Yes"/>
    <s v="Yes"/>
    <n v="39"/>
    <s v="Yes"/>
    <s v="No"/>
    <x v="0"/>
    <s v="Yes"/>
    <s v="No"/>
    <s v="Yes"/>
    <s v="Yes"/>
    <s v="Yes"/>
    <s v="Yes"/>
    <x v="1"/>
    <s v="No"/>
    <x v="3"/>
    <n v="80"/>
    <n v="3182.95"/>
    <s v="Yes"/>
    <n v="1"/>
    <x v="1"/>
  </r>
  <r>
    <s v="0723-FDLAY"/>
    <x v="1"/>
    <x v="0"/>
    <s v="No"/>
    <s v="No"/>
    <n v="44"/>
    <s v="Yes"/>
    <s v="Yes"/>
    <x v="0"/>
    <s v="No"/>
    <s v="Yes"/>
    <s v="Yes"/>
    <s v="Yes"/>
    <s v="Yes"/>
    <s v="Yes"/>
    <x v="1"/>
    <s v="Yes"/>
    <x v="2"/>
    <n v="85.25"/>
    <n v="3704.15"/>
    <s v="No"/>
    <n v="0"/>
    <x v="1"/>
  </r>
  <r>
    <s v="3050-RLLXC"/>
    <x v="0"/>
    <x v="0"/>
    <s v="Yes"/>
    <s v="Yes"/>
    <n v="56"/>
    <s v="Yes"/>
    <s v="Yes"/>
    <x v="0"/>
    <s v="Yes"/>
    <s v="Yes"/>
    <s v="Yes"/>
    <s v="Yes"/>
    <s v="Yes"/>
    <s v="No"/>
    <x v="2"/>
    <s v="No"/>
    <x v="3"/>
    <n v="81.25"/>
    <n v="4620.3999999999996"/>
    <s v="No"/>
    <n v="0"/>
    <x v="3"/>
  </r>
  <r>
    <s v="9298-WGMRW"/>
    <x v="0"/>
    <x v="0"/>
    <s v="Yes"/>
    <s v="No"/>
    <n v="72"/>
    <s v="Yes"/>
    <s v="Yes"/>
    <x v="1"/>
    <s v="Yes"/>
    <s v="Yes"/>
    <s v="Yes"/>
    <s v="Yes"/>
    <s v="Yes"/>
    <s v="Yes"/>
    <x v="2"/>
    <s v="Yes"/>
    <x v="2"/>
    <n v="115.5"/>
    <n v="8312.75"/>
    <s v="No"/>
    <n v="0"/>
    <x v="3"/>
  </r>
  <r>
    <s v="2369-UAPKZ"/>
    <x v="1"/>
    <x v="0"/>
    <s v="No"/>
    <s v="No"/>
    <n v="5"/>
    <s v="Yes"/>
    <s v="Yes"/>
    <x v="1"/>
    <s v="No"/>
    <s v="Yes"/>
    <s v="Yes"/>
    <s v="No"/>
    <s v="Yes"/>
    <s v="Yes"/>
    <x v="0"/>
    <s v="No"/>
    <x v="1"/>
    <n v="104.1"/>
    <n v="541.9"/>
    <s v="Yes"/>
    <n v="1"/>
    <x v="0"/>
  </r>
  <r>
    <s v="3088-LHEFH"/>
    <x v="0"/>
    <x v="0"/>
    <s v="No"/>
    <s v="No"/>
    <n v="11"/>
    <s v="Yes"/>
    <s v="Yes"/>
    <x v="1"/>
    <s v="Yes"/>
    <s v="No"/>
    <s v="No"/>
    <s v="No"/>
    <s v="No"/>
    <s v="No"/>
    <x v="0"/>
    <s v="Yes"/>
    <x v="2"/>
    <n v="79"/>
    <n v="929.3"/>
    <s v="No"/>
    <n v="0"/>
    <x v="0"/>
  </r>
  <r>
    <s v="2778-OCLGR"/>
    <x v="1"/>
    <x v="1"/>
    <s v="Yes"/>
    <s v="No"/>
    <n v="24"/>
    <s v="No"/>
    <s v="No phone service"/>
    <x v="0"/>
    <s v="Yes"/>
    <s v="No"/>
    <s v="No"/>
    <s v="No"/>
    <s v="No"/>
    <s v="Yes"/>
    <x v="0"/>
    <s v="No"/>
    <x v="2"/>
    <n v="39.1"/>
    <n v="971.3"/>
    <s v="Yes"/>
    <n v="1"/>
    <x v="2"/>
  </r>
  <r>
    <s v="6583-KQJLK"/>
    <x v="0"/>
    <x v="1"/>
    <s v="Yes"/>
    <s v="No"/>
    <n v="15"/>
    <s v="Yes"/>
    <s v="No"/>
    <x v="1"/>
    <s v="No"/>
    <s v="Yes"/>
    <s v="No"/>
    <s v="No"/>
    <s v="Yes"/>
    <s v="Yes"/>
    <x v="0"/>
    <s v="Yes"/>
    <x v="0"/>
    <n v="94.65"/>
    <n v="1285.05"/>
    <s v="No"/>
    <n v="0"/>
    <x v="2"/>
  </r>
  <r>
    <s v="8544-JNBOX"/>
    <x v="1"/>
    <x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8"/>
    <n v="1521.2"/>
    <s v="No"/>
    <n v="0"/>
    <x v="3"/>
  </r>
  <r>
    <s v="6681-ZSEXG"/>
    <x v="1"/>
    <x v="0"/>
    <s v="Yes"/>
    <s v="No"/>
    <n v="56"/>
    <s v="Yes"/>
    <s v="Yes"/>
    <x v="0"/>
    <s v="No"/>
    <s v="Yes"/>
    <s v="Yes"/>
    <s v="No"/>
    <s v="No"/>
    <s v="No"/>
    <x v="2"/>
    <s v="No"/>
    <x v="3"/>
    <n v="59.5"/>
    <n v="3389.25"/>
    <s v="No"/>
    <n v="0"/>
    <x v="3"/>
  </r>
  <r>
    <s v="6139-ZZRBQ"/>
    <x v="1"/>
    <x v="1"/>
    <s v="No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05"/>
    <n v="1198.05"/>
    <s v="No"/>
    <n v="0"/>
    <x v="3"/>
  </r>
  <r>
    <s v="6116-RFVHN"/>
    <x v="0"/>
    <x v="0"/>
    <s v="Yes"/>
    <s v="No"/>
    <n v="34"/>
    <s v="Yes"/>
    <s v="Yes"/>
    <x v="1"/>
    <s v="No"/>
    <s v="No"/>
    <s v="Yes"/>
    <s v="No"/>
    <s v="Yes"/>
    <s v="Yes"/>
    <x v="0"/>
    <s v="Yes"/>
    <x v="0"/>
    <n v="100.45"/>
    <n v="3414.65"/>
    <s v="No"/>
    <n v="0"/>
    <x v="1"/>
  </r>
  <r>
    <s v="0637-KVDLV"/>
    <x v="1"/>
    <x v="0"/>
    <s v="No"/>
    <s v="No"/>
    <n v="2"/>
    <s v="Yes"/>
    <s v="Yes"/>
    <x v="1"/>
    <s v="No"/>
    <s v="No"/>
    <s v="No"/>
    <s v="No"/>
    <s v="No"/>
    <s v="No"/>
    <x v="0"/>
    <s v="Yes"/>
    <x v="0"/>
    <n v="76.5"/>
    <n v="162.44999999999999"/>
    <s v="Yes"/>
    <n v="1"/>
    <x v="0"/>
  </r>
  <r>
    <s v="8884-FEEWR"/>
    <x v="1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6"/>
    <n v="754"/>
    <s v="No"/>
    <n v="0"/>
    <x v="1"/>
  </r>
  <r>
    <s v="3125-RAHBV"/>
    <x v="1"/>
    <x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"/>
    <n v="467.15"/>
    <s v="No"/>
    <n v="0"/>
    <x v="2"/>
  </r>
  <r>
    <s v="6633-MPWBS"/>
    <x v="1"/>
    <x v="0"/>
    <s v="No"/>
    <s v="No"/>
    <n v="5"/>
    <s v="Yes"/>
    <s v="No"/>
    <x v="0"/>
    <s v="No"/>
    <s v="No"/>
    <s v="No"/>
    <s v="Yes"/>
    <s v="No"/>
    <s v="No"/>
    <x v="0"/>
    <s v="Yes"/>
    <x v="0"/>
    <n v="49.2"/>
    <n v="216.9"/>
    <s v="Yes"/>
    <n v="1"/>
    <x v="0"/>
  </r>
  <r>
    <s v="0373-AIVNJ"/>
    <x v="1"/>
    <x v="0"/>
    <s v="No"/>
    <s v="No"/>
    <n v="9"/>
    <s v="No"/>
    <s v="No phone service"/>
    <x v="0"/>
    <s v="Yes"/>
    <s v="Yes"/>
    <s v="Yes"/>
    <s v="No"/>
    <s v="No"/>
    <s v="No"/>
    <x v="1"/>
    <s v="No"/>
    <x v="1"/>
    <n v="39.549999999999997"/>
    <n v="373"/>
    <s v="No"/>
    <n v="0"/>
    <x v="0"/>
  </r>
  <r>
    <s v="8785-EPNCG"/>
    <x v="1"/>
    <x v="0"/>
    <s v="No"/>
    <s v="No"/>
    <n v="11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3"/>
    <n v="23.15"/>
    <n v="245.2"/>
    <s v="Yes"/>
    <n v="1"/>
    <x v="0"/>
  </r>
  <r>
    <s v="1682-VCOIO"/>
    <x v="1"/>
    <x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45"/>
    <n v="481.1"/>
    <s v="No"/>
    <n v="0"/>
    <x v="2"/>
  </r>
  <r>
    <s v="5729-KLZAR"/>
    <x v="0"/>
    <x v="0"/>
    <s v="Yes"/>
    <s v="Yes"/>
    <n v="4"/>
    <s v="Yes"/>
    <s v="No"/>
    <x v="1"/>
    <s v="No"/>
    <s v="No"/>
    <s v="No"/>
    <s v="No"/>
    <s v="No"/>
    <s v="Yes"/>
    <x v="0"/>
    <s v="No"/>
    <x v="0"/>
    <n v="80.849999999999994"/>
    <n v="302.75"/>
    <s v="Yes"/>
    <n v="1"/>
    <x v="0"/>
  </r>
  <r>
    <s v="2072-ZVJJX"/>
    <x v="1"/>
    <x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25"/>
    <n v="1728.2"/>
    <s v="No"/>
    <n v="0"/>
    <x v="3"/>
  </r>
  <r>
    <s v="8849-AYPTR"/>
    <x v="1"/>
    <x v="0"/>
    <s v="Yes"/>
    <s v="No"/>
    <n v="33"/>
    <s v="Yes"/>
    <s v="No"/>
    <x v="1"/>
    <s v="No"/>
    <s v="No"/>
    <s v="No"/>
    <s v="No"/>
    <s v="Yes"/>
    <s v="Yes"/>
    <x v="0"/>
    <s v="No"/>
    <x v="0"/>
    <n v="91.25"/>
    <n v="2964.05"/>
    <s v="No"/>
    <n v="0"/>
    <x v="1"/>
  </r>
  <r>
    <s v="9518-IMLHK"/>
    <x v="1"/>
    <x v="0"/>
    <s v="No"/>
    <s v="No"/>
    <n v="31"/>
    <s v="Yes"/>
    <s v="No"/>
    <x v="0"/>
    <s v="Yes"/>
    <s v="Yes"/>
    <s v="Yes"/>
    <s v="Yes"/>
    <s v="Yes"/>
    <s v="No"/>
    <x v="0"/>
    <s v="Yes"/>
    <x v="2"/>
    <n v="72.45"/>
    <n v="2156.25"/>
    <s v="No"/>
    <n v="0"/>
    <x v="1"/>
  </r>
  <r>
    <s v="1582-RAFML"/>
    <x v="1"/>
    <x v="0"/>
    <s v="No"/>
    <s v="No"/>
    <n v="1"/>
    <s v="Yes"/>
    <s v="Yes"/>
    <x v="0"/>
    <s v="No"/>
    <s v="Yes"/>
    <s v="No"/>
    <s v="Yes"/>
    <s v="No"/>
    <s v="No"/>
    <x v="0"/>
    <s v="No"/>
    <x v="1"/>
    <n v="60.1"/>
    <n v="60.1"/>
    <s v="Yes"/>
    <n v="1"/>
    <x v="0"/>
  </r>
  <r>
    <s v="3646-ITDGM"/>
    <x v="0"/>
    <x v="0"/>
    <s v="No"/>
    <s v="No"/>
    <n v="5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"/>
    <n v="1051.9000000000001"/>
    <s v="No"/>
    <n v="0"/>
    <x v="3"/>
  </r>
  <r>
    <s v="8740-CRYFY"/>
    <x v="1"/>
    <x v="0"/>
    <s v="No"/>
    <s v="No"/>
    <n v="1"/>
    <s v="Yes"/>
    <s v="No"/>
    <x v="1"/>
    <s v="No"/>
    <s v="No"/>
    <s v="No"/>
    <s v="No"/>
    <s v="Yes"/>
    <s v="No"/>
    <x v="0"/>
    <s v="Yes"/>
    <x v="0"/>
    <n v="78.95"/>
    <n v="78.95"/>
    <s v="Yes"/>
    <n v="1"/>
    <x v="0"/>
  </r>
  <r>
    <s v="3569-VLDHH"/>
    <x v="1"/>
    <x v="0"/>
    <s v="Yes"/>
    <s v="Yes"/>
    <n v="66"/>
    <s v="Yes"/>
    <s v="No"/>
    <x v="0"/>
    <s v="Yes"/>
    <s v="Yes"/>
    <s v="Yes"/>
    <s v="Yes"/>
    <s v="Yes"/>
    <s v="No"/>
    <x v="1"/>
    <s v="Yes"/>
    <x v="0"/>
    <n v="75.099999999999994"/>
    <n v="5013"/>
    <s v="No"/>
    <n v="0"/>
    <x v="3"/>
  </r>
  <r>
    <s v="8224-KDLKN"/>
    <x v="1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"/>
    <n v="1738.9"/>
    <s v="No"/>
    <n v="0"/>
    <x v="3"/>
  </r>
  <r>
    <s v="7594-LZNWR"/>
    <x v="1"/>
    <x v="1"/>
    <s v="No"/>
    <s v="No"/>
    <n v="34"/>
    <s v="Yes"/>
    <s v="No"/>
    <x v="1"/>
    <s v="No"/>
    <s v="No"/>
    <s v="No"/>
    <s v="No"/>
    <s v="No"/>
    <s v="No"/>
    <x v="0"/>
    <s v="No"/>
    <x v="3"/>
    <n v="69.150000000000006"/>
    <n v="2275.1"/>
    <s v="No"/>
    <n v="0"/>
    <x v="1"/>
  </r>
  <r>
    <s v="4001-TSBTV"/>
    <x v="0"/>
    <x v="0"/>
    <s v="Yes"/>
    <s v="Yes"/>
    <n v="58"/>
    <s v="Yes"/>
    <s v="No"/>
    <x v="1"/>
    <s v="No"/>
    <s v="Yes"/>
    <s v="Yes"/>
    <s v="No"/>
    <s v="Yes"/>
    <s v="No"/>
    <x v="0"/>
    <s v="Yes"/>
    <x v="0"/>
    <n v="91.55"/>
    <n v="5511.65"/>
    <s v="No"/>
    <n v="0"/>
    <x v="3"/>
  </r>
  <r>
    <s v="2962-XPMCQ"/>
    <x v="1"/>
    <x v="0"/>
    <s v="No"/>
    <s v="No"/>
    <n v="2"/>
    <s v="Yes"/>
    <s v="No"/>
    <x v="0"/>
    <s v="No"/>
    <s v="No"/>
    <s v="No"/>
    <s v="No"/>
    <s v="No"/>
    <s v="No"/>
    <x v="0"/>
    <s v="Yes"/>
    <x v="0"/>
    <n v="45.15"/>
    <n v="98.5"/>
    <s v="Yes"/>
    <n v="1"/>
    <x v="0"/>
  </r>
  <r>
    <s v="8727-XDPUD"/>
    <x v="1"/>
    <x v="0"/>
    <s v="No"/>
    <s v="No"/>
    <n v="37"/>
    <s v="No"/>
    <s v="No phone service"/>
    <x v="0"/>
    <s v="No"/>
    <s v="No"/>
    <s v="No"/>
    <s v="No"/>
    <s v="Yes"/>
    <s v="No"/>
    <x v="2"/>
    <s v="No"/>
    <x v="3"/>
    <n v="35.799999999999997"/>
    <n v="1316.9"/>
    <s v="No"/>
    <n v="0"/>
    <x v="1"/>
  </r>
  <r>
    <s v="1043-UXOVO"/>
    <x v="0"/>
    <x v="0"/>
    <s v="No"/>
    <s v="No"/>
    <n v="71"/>
    <s v="Yes"/>
    <s v="Yes"/>
    <x v="1"/>
    <s v="Yes"/>
    <s v="Yes"/>
    <s v="Yes"/>
    <s v="Yes"/>
    <s v="Yes"/>
    <s v="Yes"/>
    <x v="2"/>
    <s v="Yes"/>
    <x v="3"/>
    <n v="113.15"/>
    <n v="7993.3"/>
    <s v="No"/>
    <n v="0"/>
    <x v="3"/>
  </r>
  <r>
    <s v="1064-FBXNK"/>
    <x v="1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9.850000000000001"/>
    <s v="No"/>
    <n v="0"/>
    <x v="0"/>
  </r>
  <r>
    <s v="3996-ZNWYK"/>
    <x v="1"/>
    <x v="1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1388.45"/>
    <s v="No"/>
    <n v="0"/>
    <x v="3"/>
  </r>
  <r>
    <s v="2878-DHMIN"/>
    <x v="1"/>
    <x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666"/>
    <s v="No"/>
    <n v="0"/>
    <x v="1"/>
  </r>
  <r>
    <s v="7762-ONLJY"/>
    <x v="0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94.45"/>
    <s v="No"/>
    <n v="0"/>
    <x v="0"/>
  </r>
  <r>
    <s v="1678-FYZOW"/>
    <x v="0"/>
    <x v="0"/>
    <s v="No"/>
    <s v="No"/>
    <n v="3"/>
    <s v="Yes"/>
    <s v="No"/>
    <x v="1"/>
    <s v="No"/>
    <s v="No"/>
    <s v="No"/>
    <s v="No"/>
    <s v="Yes"/>
    <s v="No"/>
    <x v="0"/>
    <s v="Yes"/>
    <x v="0"/>
    <n v="79.400000000000006"/>
    <n v="244.65"/>
    <s v="Yes"/>
    <n v="1"/>
    <x v="0"/>
  </r>
  <r>
    <s v="5795-BKOYE"/>
    <x v="0"/>
    <x v="0"/>
    <s v="Yes"/>
    <s v="Yes"/>
    <n v="69"/>
    <s v="Yes"/>
    <s v="No"/>
    <x v="0"/>
    <s v="No"/>
    <s v="Yes"/>
    <s v="Yes"/>
    <s v="Yes"/>
    <s v="No"/>
    <s v="No"/>
    <x v="1"/>
    <s v="No"/>
    <x v="2"/>
    <n v="59.1"/>
    <n v="4134.7"/>
    <s v="No"/>
    <n v="0"/>
    <x v="3"/>
  </r>
  <r>
    <s v="8627-EHGIP"/>
    <x v="1"/>
    <x v="0"/>
    <s v="No"/>
    <s v="No"/>
    <n v="44"/>
    <s v="No"/>
    <s v="No phone service"/>
    <x v="0"/>
    <s v="No"/>
    <s v="Yes"/>
    <s v="Yes"/>
    <s v="No"/>
    <s v="Yes"/>
    <s v="Yes"/>
    <x v="1"/>
    <s v="Yes"/>
    <x v="1"/>
    <n v="53.95"/>
    <n v="2375.4"/>
    <s v="Yes"/>
    <n v="1"/>
    <x v="1"/>
  </r>
  <r>
    <s v="7402-PWYJJ"/>
    <x v="0"/>
    <x v="0"/>
    <s v="Yes"/>
    <s v="No"/>
    <n v="53"/>
    <s v="Yes"/>
    <s v="Yes"/>
    <x v="1"/>
    <s v="No"/>
    <s v="No"/>
    <s v="No"/>
    <s v="Yes"/>
    <s v="No"/>
    <s v="Yes"/>
    <x v="1"/>
    <s v="Yes"/>
    <x v="0"/>
    <n v="91.15"/>
    <n v="4862.5"/>
    <s v="No"/>
    <n v="0"/>
    <x v="3"/>
  </r>
  <r>
    <s v="5480-TBGPH"/>
    <x v="0"/>
    <x v="0"/>
    <s v="Yes"/>
    <s v="No"/>
    <n v="24"/>
    <s v="Yes"/>
    <s v="No"/>
    <x v="1"/>
    <s v="No"/>
    <s v="Yes"/>
    <s v="Yes"/>
    <s v="No"/>
    <s v="Yes"/>
    <s v="Yes"/>
    <x v="0"/>
    <s v="Yes"/>
    <x v="3"/>
    <n v="99.3"/>
    <n v="2431.35"/>
    <s v="Yes"/>
    <n v="1"/>
    <x v="2"/>
  </r>
  <r>
    <s v="0018-NYROU"/>
    <x v="0"/>
    <x v="0"/>
    <s v="Yes"/>
    <s v="No"/>
    <n v="5"/>
    <s v="Yes"/>
    <s v="No"/>
    <x v="1"/>
    <s v="No"/>
    <s v="No"/>
    <s v="No"/>
    <s v="No"/>
    <s v="No"/>
    <s v="No"/>
    <x v="0"/>
    <s v="Yes"/>
    <x v="0"/>
    <n v="68.95"/>
    <n v="351.5"/>
    <s v="No"/>
    <n v="0"/>
    <x v="0"/>
  </r>
  <r>
    <s v="7501-VTYLJ"/>
    <x v="0"/>
    <x v="0"/>
    <s v="No"/>
    <s v="Yes"/>
    <n v="2"/>
    <s v="Yes"/>
    <s v="No"/>
    <x v="0"/>
    <s v="No"/>
    <s v="Yes"/>
    <s v="No"/>
    <s v="No"/>
    <s v="No"/>
    <s v="No"/>
    <x v="0"/>
    <s v="No"/>
    <x v="1"/>
    <n v="51.55"/>
    <n v="106.2"/>
    <s v="No"/>
    <n v="0"/>
    <x v="0"/>
  </r>
  <r>
    <s v="7608-RGIRO"/>
    <x v="1"/>
    <x v="0"/>
    <s v="No"/>
    <s v="Yes"/>
    <n v="6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4"/>
    <n v="1413"/>
    <s v="No"/>
    <n v="0"/>
    <x v="3"/>
  </r>
  <r>
    <s v="0480-BIXDE"/>
    <x v="0"/>
    <x v="0"/>
    <s v="Yes"/>
    <s v="No"/>
    <n v="19"/>
    <s v="Yes"/>
    <s v="No"/>
    <x v="1"/>
    <s v="No"/>
    <s v="No"/>
    <s v="Yes"/>
    <s v="No"/>
    <s v="Yes"/>
    <s v="Yes"/>
    <x v="0"/>
    <s v="Yes"/>
    <x v="0"/>
    <n v="96.8"/>
    <n v="1743.05"/>
    <s v="No"/>
    <n v="0"/>
    <x v="2"/>
  </r>
  <r>
    <s v="5895-QSXOD"/>
    <x v="1"/>
    <x v="0"/>
    <s v="No"/>
    <s v="No"/>
    <n v="9"/>
    <s v="Yes"/>
    <s v="No"/>
    <x v="1"/>
    <s v="No"/>
    <s v="No"/>
    <s v="No"/>
    <s v="No"/>
    <s v="No"/>
    <s v="No"/>
    <x v="0"/>
    <s v="No"/>
    <x v="1"/>
    <n v="70.05"/>
    <n v="657.5"/>
    <s v="No"/>
    <n v="0"/>
    <x v="0"/>
  </r>
  <r>
    <s v="9814-AOUDH"/>
    <x v="1"/>
    <x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050.5"/>
    <s v="No"/>
    <n v="0"/>
    <x v="3"/>
  </r>
  <r>
    <s v="6175-IRFIT"/>
    <x v="1"/>
    <x v="0"/>
    <s v="No"/>
    <s v="No"/>
    <n v="5"/>
    <s v="Yes"/>
    <s v="No"/>
    <x v="1"/>
    <s v="No"/>
    <s v="No"/>
    <s v="No"/>
    <s v="No"/>
    <s v="No"/>
    <s v="Yes"/>
    <x v="0"/>
    <s v="No"/>
    <x v="1"/>
    <n v="78.75"/>
    <n v="426.35"/>
    <s v="No"/>
    <n v="0"/>
    <x v="0"/>
  </r>
  <r>
    <s v="8760-ZRHKE"/>
    <x v="0"/>
    <x v="1"/>
    <s v="Yes"/>
    <s v="Yes"/>
    <n v="71"/>
    <s v="Yes"/>
    <s v="Yes"/>
    <x v="0"/>
    <s v="Yes"/>
    <s v="Yes"/>
    <s v="No"/>
    <s v="No"/>
    <s v="Yes"/>
    <s v="No"/>
    <x v="1"/>
    <s v="No"/>
    <x v="0"/>
    <n v="69.2"/>
    <n v="4982.5"/>
    <s v="No"/>
    <n v="0"/>
    <x v="3"/>
  </r>
  <r>
    <s v="1622-HSHSF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19.55"/>
    <s v="No"/>
    <n v="0"/>
    <x v="0"/>
  </r>
  <r>
    <s v="8854-CCVSQ"/>
    <x v="1"/>
    <x v="0"/>
    <s v="No"/>
    <s v="No"/>
    <n v="18"/>
    <s v="Yes"/>
    <s v="Yes"/>
    <x v="1"/>
    <s v="No"/>
    <s v="Yes"/>
    <s v="No"/>
    <s v="No"/>
    <s v="No"/>
    <s v="No"/>
    <x v="0"/>
    <s v="Yes"/>
    <x v="0"/>
    <n v="80.650000000000006"/>
    <n v="1451.9"/>
    <s v="Yes"/>
    <n v="1"/>
    <x v="2"/>
  </r>
  <r>
    <s v="6749-UTDVX"/>
    <x v="1"/>
    <x v="0"/>
    <s v="No"/>
    <s v="No"/>
    <n v="72"/>
    <s v="Yes"/>
    <s v="Yes"/>
    <x v="1"/>
    <s v="No"/>
    <s v="Yes"/>
    <s v="Yes"/>
    <s v="No"/>
    <s v="Yes"/>
    <s v="Yes"/>
    <x v="2"/>
    <s v="Yes"/>
    <x v="0"/>
    <n v="103.65"/>
    <n v="7634.8"/>
    <s v="No"/>
    <n v="0"/>
    <x v="3"/>
  </r>
  <r>
    <s v="5542-DHSXL"/>
    <x v="0"/>
    <x v="0"/>
    <s v="Yes"/>
    <s v="No"/>
    <n v="4"/>
    <s v="Yes"/>
    <s v="No"/>
    <x v="0"/>
    <s v="Yes"/>
    <s v="Yes"/>
    <s v="No"/>
    <s v="No"/>
    <s v="No"/>
    <s v="No"/>
    <x v="0"/>
    <s v="No"/>
    <x v="1"/>
    <n v="54.7"/>
    <n v="235.05"/>
    <s v="No"/>
    <n v="0"/>
    <x v="0"/>
  </r>
  <r>
    <s v="9102-OXKFY"/>
    <x v="1"/>
    <x v="0"/>
    <s v="No"/>
    <s v="No"/>
    <n v="59"/>
    <s v="Yes"/>
    <s v="Yes"/>
    <x v="0"/>
    <s v="No"/>
    <s v="No"/>
    <s v="Yes"/>
    <s v="No"/>
    <s v="No"/>
    <s v="No"/>
    <x v="2"/>
    <s v="No"/>
    <x v="3"/>
    <n v="54.15"/>
    <n v="3116.15"/>
    <s v="No"/>
    <n v="0"/>
    <x v="3"/>
  </r>
  <r>
    <s v="0511-JTEOY"/>
    <x v="0"/>
    <x v="0"/>
    <s v="No"/>
    <s v="No"/>
    <n v="1"/>
    <s v="Yes"/>
    <s v="No"/>
    <x v="1"/>
    <s v="No"/>
    <s v="No"/>
    <s v="No"/>
    <s v="No"/>
    <s v="No"/>
    <s v="No"/>
    <x v="0"/>
    <s v="No"/>
    <x v="1"/>
    <n v="71.099999999999994"/>
    <n v="71.099999999999994"/>
    <s v="Yes"/>
    <n v="1"/>
    <x v="0"/>
  </r>
  <r>
    <s v="5216-WASFJ"/>
    <x v="0"/>
    <x v="1"/>
    <s v="Yes"/>
    <s v="No"/>
    <n v="31"/>
    <s v="Yes"/>
    <s v="Yes"/>
    <x v="1"/>
    <s v="No"/>
    <s v="No"/>
    <s v="No"/>
    <s v="No"/>
    <s v="No"/>
    <s v="Yes"/>
    <x v="0"/>
    <s v="Yes"/>
    <x v="0"/>
    <n v="84.85"/>
    <n v="2633.4"/>
    <s v="No"/>
    <n v="0"/>
    <x v="1"/>
  </r>
  <r>
    <s v="7808-DVWEP"/>
    <x v="1"/>
    <x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"/>
    <n v="49.65"/>
    <s v="No"/>
    <n v="0"/>
    <x v="0"/>
  </r>
  <r>
    <s v="7067-KSAZT"/>
    <x v="0"/>
    <x v="1"/>
    <s v="Yes"/>
    <s v="No"/>
    <n v="65"/>
    <s v="Yes"/>
    <s v="Yes"/>
    <x v="1"/>
    <s v="No"/>
    <s v="Yes"/>
    <s v="Yes"/>
    <s v="No"/>
    <s v="Yes"/>
    <s v="Yes"/>
    <x v="1"/>
    <s v="Yes"/>
    <x v="0"/>
    <n v="106.25"/>
    <n v="6979.8"/>
    <s v="Yes"/>
    <n v="1"/>
    <x v="3"/>
  </r>
  <r>
    <s v="2284-VFLKH"/>
    <x v="1"/>
    <x v="0"/>
    <s v="Yes"/>
    <s v="No"/>
    <n v="49"/>
    <s v="Yes"/>
    <s v="No"/>
    <x v="1"/>
    <s v="No"/>
    <s v="No"/>
    <s v="Yes"/>
    <s v="Yes"/>
    <s v="Yes"/>
    <s v="Yes"/>
    <x v="1"/>
    <s v="Yes"/>
    <x v="3"/>
    <n v="99.25"/>
    <n v="4920.8"/>
    <s v="No"/>
    <n v="0"/>
    <x v="3"/>
  </r>
  <r>
    <s v="0366-NQSHS"/>
    <x v="1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46.35"/>
    <s v="No"/>
    <n v="0"/>
    <x v="0"/>
  </r>
  <r>
    <s v="6532-YLWSI"/>
    <x v="0"/>
    <x v="0"/>
    <s v="Yes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"/>
    <n v="1021.8"/>
    <s v="Yes"/>
    <n v="1"/>
    <x v="3"/>
  </r>
  <r>
    <s v="3807-BPOMJ"/>
    <x v="0"/>
    <x v="0"/>
    <s v="Yes"/>
    <s v="No"/>
    <n v="55"/>
    <s v="Yes"/>
    <s v="No"/>
    <x v="1"/>
    <s v="Yes"/>
    <s v="No"/>
    <s v="No"/>
    <s v="No"/>
    <s v="Yes"/>
    <s v="Yes"/>
    <x v="1"/>
    <s v="Yes"/>
    <x v="0"/>
    <n v="94.75"/>
    <n v="5276.1"/>
    <s v="No"/>
    <n v="0"/>
    <x v="3"/>
  </r>
  <r>
    <s v="3892-NXAZG"/>
    <x v="1"/>
    <x v="0"/>
    <s v="Yes"/>
    <s v="Yes"/>
    <n v="72"/>
    <s v="Yes"/>
    <s v="Yes"/>
    <x v="1"/>
    <s v="Yes"/>
    <s v="Yes"/>
    <s v="Yes"/>
    <s v="Yes"/>
    <s v="Yes"/>
    <s v="Yes"/>
    <x v="2"/>
    <s v="Yes"/>
    <x v="3"/>
    <n v="114.05"/>
    <n v="8289.2000000000007"/>
    <s v="No"/>
    <n v="0"/>
    <x v="3"/>
  </r>
  <r>
    <s v="4948-WBBKL"/>
    <x v="0"/>
    <x v="1"/>
    <s v="No"/>
    <s v="No"/>
    <n v="36"/>
    <s v="Yes"/>
    <s v="Yes"/>
    <x v="1"/>
    <s v="No"/>
    <s v="No"/>
    <s v="No"/>
    <s v="No"/>
    <s v="No"/>
    <s v="No"/>
    <x v="0"/>
    <s v="Yes"/>
    <x v="2"/>
    <n v="74.900000000000006"/>
    <n v="2659.45"/>
    <s v="No"/>
    <n v="0"/>
    <x v="1"/>
  </r>
  <r>
    <s v="4182-BGSIQ"/>
    <x v="0"/>
    <x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19.8"/>
    <n v="196.75"/>
    <s v="No"/>
    <n v="0"/>
    <x v="0"/>
  </r>
  <r>
    <s v="9300-AGZNL"/>
    <x v="1"/>
    <x v="1"/>
    <s v="No"/>
    <s v="No"/>
    <n v="1"/>
    <s v="Yes"/>
    <s v="Yes"/>
    <x v="1"/>
    <s v="No"/>
    <s v="No"/>
    <s v="No"/>
    <s v="No"/>
    <s v="Yes"/>
    <s v="Yes"/>
    <x v="0"/>
    <s v="Yes"/>
    <x v="0"/>
    <n v="94"/>
    <n v="94"/>
    <s v="Yes"/>
    <n v="1"/>
    <x v="0"/>
  </r>
  <r>
    <s v="0988-AADSA"/>
    <x v="0"/>
    <x v="0"/>
    <s v="Yes"/>
    <s v="Yes"/>
    <n v="72"/>
    <s v="Yes"/>
    <s v="Yes"/>
    <x v="0"/>
    <s v="Yes"/>
    <s v="Yes"/>
    <s v="Yes"/>
    <s v="Yes"/>
    <s v="No"/>
    <s v="Yes"/>
    <x v="2"/>
    <s v="No"/>
    <x v="2"/>
    <n v="80.849999999999994"/>
    <n v="5824.75"/>
    <s v="No"/>
    <n v="0"/>
    <x v="3"/>
  </r>
  <r>
    <s v="9972-NKTFD"/>
    <x v="0"/>
    <x v="0"/>
    <s v="No"/>
    <s v="No"/>
    <n v="28"/>
    <s v="Yes"/>
    <s v="No"/>
    <x v="0"/>
    <s v="No"/>
    <s v="Yes"/>
    <s v="No"/>
    <s v="Yes"/>
    <s v="No"/>
    <s v="No"/>
    <x v="0"/>
    <s v="No"/>
    <x v="2"/>
    <n v="54.65"/>
    <n v="1517.5"/>
    <s v="No"/>
    <n v="0"/>
    <x v="1"/>
  </r>
  <r>
    <s v="3717-LNXKW"/>
    <x v="1"/>
    <x v="0"/>
    <s v="Yes"/>
    <s v="No"/>
    <n v="38"/>
    <s v="Yes"/>
    <s v="Yes"/>
    <x v="1"/>
    <s v="Yes"/>
    <s v="No"/>
    <s v="No"/>
    <s v="No"/>
    <s v="Yes"/>
    <s v="No"/>
    <x v="0"/>
    <s v="No"/>
    <x v="2"/>
    <n v="91.7"/>
    <n v="3479.05"/>
    <s v="No"/>
    <n v="0"/>
    <x v="1"/>
  </r>
  <r>
    <s v="5734-EJKXG"/>
    <x v="0"/>
    <x v="0"/>
    <s v="No"/>
    <s v="No"/>
    <n v="61"/>
    <s v="Yes"/>
    <s v="Yes"/>
    <x v="1"/>
    <s v="Yes"/>
    <s v="Yes"/>
    <s v="Yes"/>
    <s v="Yes"/>
    <s v="Yes"/>
    <s v="Yes"/>
    <x v="1"/>
    <s v="Yes"/>
    <x v="0"/>
    <n v="118.6"/>
    <n v="7365.7"/>
    <s v="No"/>
    <n v="0"/>
    <x v="3"/>
  </r>
  <r>
    <s v="2207-RYYRL"/>
    <x v="1"/>
    <x v="0"/>
    <s v="Yes"/>
    <s v="Yes"/>
    <n v="5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55"/>
    <n v="1331.05"/>
    <s v="No"/>
    <n v="0"/>
    <x v="3"/>
  </r>
  <r>
    <s v="6729-FZWSY"/>
    <x v="1"/>
    <x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45"/>
    <n v="1195.95"/>
    <s v="No"/>
    <n v="0"/>
    <x v="3"/>
  </r>
  <r>
    <s v="9695-IDRZR"/>
    <x v="0"/>
    <x v="0"/>
    <s v="No"/>
    <s v="Yes"/>
    <n v="34"/>
    <s v="Yes"/>
    <s v="Yes"/>
    <x v="1"/>
    <s v="Yes"/>
    <s v="Yes"/>
    <s v="Yes"/>
    <s v="Yes"/>
    <s v="Yes"/>
    <s v="Yes"/>
    <x v="2"/>
    <s v="Yes"/>
    <x v="3"/>
    <n v="116.15"/>
    <n v="3946.9"/>
    <s v="No"/>
    <n v="0"/>
    <x v="1"/>
  </r>
  <r>
    <s v="8144-DGHXP"/>
    <x v="0"/>
    <x v="0"/>
    <s v="No"/>
    <s v="No"/>
    <n v="54"/>
    <s v="Yes"/>
    <s v="No"/>
    <x v="0"/>
    <s v="Yes"/>
    <s v="No"/>
    <s v="Yes"/>
    <s v="Yes"/>
    <s v="Yes"/>
    <s v="Yes"/>
    <x v="2"/>
    <s v="No"/>
    <x v="0"/>
    <n v="80.599999999999994"/>
    <n v="4299.95"/>
    <s v="No"/>
    <n v="0"/>
    <x v="3"/>
  </r>
  <r>
    <s v="7814-LEEVE"/>
    <x v="0"/>
    <x v="0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"/>
    <n v="20.3"/>
    <s v="No"/>
    <n v="0"/>
    <x v="0"/>
  </r>
  <r>
    <s v="1112-CUNAO"/>
    <x v="0"/>
    <x v="1"/>
    <s v="No"/>
    <s v="No"/>
    <n v="15"/>
    <s v="Yes"/>
    <s v="Yes"/>
    <x v="1"/>
    <s v="No"/>
    <s v="Yes"/>
    <s v="No"/>
    <s v="No"/>
    <s v="No"/>
    <s v="Yes"/>
    <x v="0"/>
    <s v="No"/>
    <x v="0"/>
    <n v="89.85"/>
    <n v="1424.95"/>
    <s v="Yes"/>
    <n v="1"/>
    <x v="2"/>
  </r>
  <r>
    <s v="5175-AOBHI"/>
    <x v="0"/>
    <x v="0"/>
    <s v="No"/>
    <s v="No"/>
    <n v="4"/>
    <s v="Yes"/>
    <s v="No"/>
    <x v="0"/>
    <s v="No"/>
    <s v="No"/>
    <s v="No"/>
    <s v="No"/>
    <s v="No"/>
    <s v="No"/>
    <x v="0"/>
    <s v="Yes"/>
    <x v="1"/>
    <n v="46"/>
    <n v="193.6"/>
    <s v="Yes"/>
    <n v="1"/>
    <x v="0"/>
  </r>
  <r>
    <s v="5174-RNGBH"/>
    <x v="0"/>
    <x v="0"/>
    <s v="No"/>
    <s v="No"/>
    <n v="9"/>
    <s v="Yes"/>
    <s v="No"/>
    <x v="0"/>
    <s v="No"/>
    <s v="Yes"/>
    <s v="No"/>
    <s v="Yes"/>
    <s v="Yes"/>
    <s v="No"/>
    <x v="0"/>
    <s v="No"/>
    <x v="1"/>
    <n v="66.25"/>
    <n v="620.54999999999995"/>
    <s v="Yes"/>
    <n v="1"/>
    <x v="0"/>
  </r>
  <r>
    <s v="8631-WUXGY"/>
    <x v="0"/>
    <x v="0"/>
    <s v="No"/>
    <s v="Yes"/>
    <n v="46"/>
    <s v="Yes"/>
    <s v="No"/>
    <x v="1"/>
    <s v="No"/>
    <s v="Yes"/>
    <s v="Yes"/>
    <s v="No"/>
    <s v="Yes"/>
    <s v="Yes"/>
    <x v="0"/>
    <s v="Yes"/>
    <x v="0"/>
    <n v="99.8"/>
    <n v="4391.25"/>
    <s v="No"/>
    <n v="0"/>
    <x v="1"/>
  </r>
  <r>
    <s v="7270-BDIOA"/>
    <x v="0"/>
    <x v="0"/>
    <s v="No"/>
    <s v="No"/>
    <n v="22"/>
    <s v="Yes"/>
    <s v="Yes"/>
    <x v="1"/>
    <s v="No"/>
    <s v="No"/>
    <s v="No"/>
    <s v="Yes"/>
    <s v="Yes"/>
    <s v="No"/>
    <x v="0"/>
    <s v="Yes"/>
    <x v="0"/>
    <n v="90"/>
    <n v="1993.8"/>
    <s v="Yes"/>
    <n v="1"/>
    <x v="2"/>
  </r>
  <r>
    <s v="9565-JSNFM"/>
    <x v="1"/>
    <x v="0"/>
    <s v="No"/>
    <s v="No"/>
    <n v="38"/>
    <s v="Yes"/>
    <s v="No"/>
    <x v="1"/>
    <s v="No"/>
    <s v="No"/>
    <s v="No"/>
    <s v="No"/>
    <s v="No"/>
    <s v="No"/>
    <x v="1"/>
    <s v="Yes"/>
    <x v="2"/>
    <n v="70.45"/>
    <n v="2597.6"/>
    <s v="Yes"/>
    <n v="1"/>
    <x v="1"/>
  </r>
  <r>
    <s v="5906-DVAPM"/>
    <x v="0"/>
    <x v="0"/>
    <s v="Yes"/>
    <s v="Yes"/>
    <n v="55"/>
    <s v="Yes"/>
    <s v="Yes"/>
    <x v="0"/>
    <s v="Yes"/>
    <s v="Yes"/>
    <s v="No"/>
    <s v="Yes"/>
    <s v="Yes"/>
    <s v="No"/>
    <x v="1"/>
    <s v="Yes"/>
    <x v="3"/>
    <n v="75"/>
    <n v="4213.8999999999996"/>
    <s v="No"/>
    <n v="0"/>
    <x v="3"/>
  </r>
  <r>
    <s v="6654-QGBZZ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s v="No"/>
    <n v="0"/>
    <x v="0"/>
  </r>
  <r>
    <s v="8348-JLBUG"/>
    <x v="1"/>
    <x v="1"/>
    <s v="Yes"/>
    <s v="No"/>
    <n v="64"/>
    <s v="Yes"/>
    <s v="No"/>
    <x v="1"/>
    <s v="Yes"/>
    <s v="No"/>
    <s v="Yes"/>
    <s v="No"/>
    <s v="No"/>
    <s v="No"/>
    <x v="1"/>
    <s v="No"/>
    <x v="3"/>
    <n v="80.3"/>
    <n v="5017.7"/>
    <s v="No"/>
    <n v="0"/>
    <x v="3"/>
  </r>
  <r>
    <s v="0607-DAAHE"/>
    <x v="1"/>
    <x v="0"/>
    <s v="No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052.3499999999999"/>
    <s v="Yes"/>
    <n v="1"/>
    <x v="3"/>
  </r>
  <r>
    <s v="5641-DMBFJ"/>
    <x v="0"/>
    <x v="0"/>
    <s v="Yes"/>
    <s v="No"/>
    <n v="58"/>
    <s v="Yes"/>
    <s v="Yes"/>
    <x v="0"/>
    <s v="Yes"/>
    <s v="No"/>
    <s v="Yes"/>
    <s v="Yes"/>
    <s v="Yes"/>
    <s v="Yes"/>
    <x v="2"/>
    <s v="Yes"/>
    <x v="0"/>
    <n v="84.3"/>
    <n v="4916.3999999999996"/>
    <s v="No"/>
    <n v="0"/>
    <x v="3"/>
  </r>
  <r>
    <s v="9200-NLNPD"/>
    <x v="1"/>
    <x v="0"/>
    <s v="Yes"/>
    <s v="No"/>
    <n v="56"/>
    <s v="No"/>
    <s v="No phone service"/>
    <x v="0"/>
    <s v="No"/>
    <s v="No"/>
    <s v="Yes"/>
    <s v="Yes"/>
    <s v="Yes"/>
    <s v="Yes"/>
    <x v="1"/>
    <s v="Yes"/>
    <x v="2"/>
    <n v="54.05"/>
    <n v="2959.8"/>
    <s v="No"/>
    <n v="0"/>
    <x v="3"/>
  </r>
  <r>
    <s v="2664-XJZNO"/>
    <x v="1"/>
    <x v="0"/>
    <s v="Yes"/>
    <s v="Yes"/>
    <n v="72"/>
    <s v="Yes"/>
    <s v="No"/>
    <x v="1"/>
    <s v="Yes"/>
    <s v="No"/>
    <s v="Yes"/>
    <s v="Yes"/>
    <s v="Yes"/>
    <s v="Yes"/>
    <x v="2"/>
    <s v="Yes"/>
    <x v="3"/>
    <n v="104.9"/>
    <n v="7559.55"/>
    <s v="No"/>
    <n v="0"/>
    <x v="3"/>
  </r>
  <r>
    <s v="9732-KPKBW"/>
    <x v="1"/>
    <x v="0"/>
    <s v="No"/>
    <s v="No"/>
    <n v="1"/>
    <s v="Yes"/>
    <s v="No"/>
    <x v="0"/>
    <s v="Yes"/>
    <s v="No"/>
    <s v="No"/>
    <s v="Yes"/>
    <s v="No"/>
    <s v="No"/>
    <x v="0"/>
    <s v="Yes"/>
    <x v="0"/>
    <n v="53.95"/>
    <n v="53.95"/>
    <s v="Yes"/>
    <n v="1"/>
    <x v="0"/>
  </r>
  <r>
    <s v="3339-EAQNV"/>
    <x v="1"/>
    <x v="1"/>
    <s v="Yes"/>
    <s v="No"/>
    <n v="72"/>
    <s v="Yes"/>
    <s v="Yes"/>
    <x v="1"/>
    <s v="No"/>
    <s v="Yes"/>
    <s v="No"/>
    <s v="No"/>
    <s v="Yes"/>
    <s v="Yes"/>
    <x v="1"/>
    <s v="Yes"/>
    <x v="3"/>
    <n v="97.25"/>
    <n v="7133.1"/>
    <s v="No"/>
    <n v="0"/>
    <x v="3"/>
  </r>
  <r>
    <s v="0921-OHLVP"/>
    <x v="1"/>
    <x v="0"/>
    <s v="No"/>
    <s v="No"/>
    <n v="22"/>
    <s v="Yes"/>
    <s v="Yes"/>
    <x v="1"/>
    <s v="No"/>
    <s v="No"/>
    <s v="No"/>
    <s v="No"/>
    <s v="No"/>
    <s v="Yes"/>
    <x v="0"/>
    <s v="No"/>
    <x v="0"/>
    <n v="83.05"/>
    <n v="1799.3"/>
    <s v="No"/>
    <n v="0"/>
    <x v="2"/>
  </r>
  <r>
    <s v="3389-YGYAI"/>
    <x v="0"/>
    <x v="1"/>
    <s v="No"/>
    <s v="No"/>
    <n v="8"/>
    <s v="Yes"/>
    <s v="Yes"/>
    <x v="1"/>
    <s v="No"/>
    <s v="Yes"/>
    <s v="Yes"/>
    <s v="No"/>
    <s v="Yes"/>
    <s v="Yes"/>
    <x v="0"/>
    <s v="Yes"/>
    <x v="0"/>
    <n v="105.5"/>
    <n v="829.55"/>
    <s v="Yes"/>
    <n v="1"/>
    <x v="0"/>
  </r>
  <r>
    <s v="9560-ARGQJ"/>
    <x v="0"/>
    <x v="0"/>
    <s v="No"/>
    <s v="Yes"/>
    <n v="16"/>
    <s v="Yes"/>
    <s v="No"/>
    <x v="1"/>
    <s v="No"/>
    <s v="No"/>
    <s v="No"/>
    <s v="No"/>
    <s v="Yes"/>
    <s v="No"/>
    <x v="0"/>
    <s v="Yes"/>
    <x v="0"/>
    <n v="81"/>
    <n v="1312.15"/>
    <s v="Yes"/>
    <n v="1"/>
    <x v="2"/>
  </r>
  <r>
    <s v="8350-NYMVI"/>
    <x v="0"/>
    <x v="0"/>
    <s v="No"/>
    <s v="No"/>
    <n v="39"/>
    <s v="No"/>
    <s v="No phone service"/>
    <x v="0"/>
    <s v="No"/>
    <s v="Yes"/>
    <s v="Yes"/>
    <s v="Yes"/>
    <s v="No"/>
    <s v="No"/>
    <x v="0"/>
    <s v="No"/>
    <x v="2"/>
    <n v="41.1"/>
    <n v="1597.05"/>
    <s v="No"/>
    <n v="0"/>
    <x v="1"/>
  </r>
  <r>
    <s v="1600-DILPE"/>
    <x v="0"/>
    <x v="0"/>
    <s v="No"/>
    <s v="No"/>
    <n v="12"/>
    <s v="Yes"/>
    <s v="No"/>
    <x v="0"/>
    <s v="No"/>
    <s v="No"/>
    <s v="No"/>
    <s v="No"/>
    <s v="No"/>
    <s v="No"/>
    <x v="0"/>
    <s v="Yes"/>
    <x v="2"/>
    <n v="45"/>
    <n v="524.35"/>
    <s v="No"/>
    <n v="0"/>
    <x v="0"/>
  </r>
  <r>
    <s v="0536-ESJEP"/>
    <x v="1"/>
    <x v="0"/>
    <s v="Yes"/>
    <s v="No"/>
    <n v="54"/>
    <s v="Yes"/>
    <s v="No"/>
    <x v="0"/>
    <s v="Yes"/>
    <s v="Yes"/>
    <s v="No"/>
    <s v="No"/>
    <s v="Yes"/>
    <s v="Yes"/>
    <x v="2"/>
    <s v="Yes"/>
    <x v="2"/>
    <n v="74.55"/>
    <n v="4191.45"/>
    <s v="No"/>
    <n v="0"/>
    <x v="3"/>
  </r>
  <r>
    <s v="4654-GGUII"/>
    <x v="0"/>
    <x v="0"/>
    <s v="No"/>
    <s v="No"/>
    <n v="18"/>
    <s v="No"/>
    <s v="No phone service"/>
    <x v="0"/>
    <s v="Yes"/>
    <s v="Yes"/>
    <s v="No"/>
    <s v="Yes"/>
    <s v="No"/>
    <s v="No"/>
    <x v="1"/>
    <s v="Yes"/>
    <x v="1"/>
    <n v="40.200000000000003"/>
    <n v="711.95"/>
    <s v="No"/>
    <n v="0"/>
    <x v="2"/>
  </r>
  <r>
    <s v="6478-HRRCZ"/>
    <x v="1"/>
    <x v="0"/>
    <s v="Yes"/>
    <s v="No"/>
    <n v="32"/>
    <s v="Yes"/>
    <s v="No"/>
    <x v="0"/>
    <s v="Yes"/>
    <s v="Yes"/>
    <s v="No"/>
    <s v="Yes"/>
    <s v="No"/>
    <s v="Yes"/>
    <x v="1"/>
    <s v="No"/>
    <x v="1"/>
    <n v="70.5"/>
    <n v="2201.75"/>
    <s v="No"/>
    <n v="0"/>
    <x v="1"/>
  </r>
  <r>
    <s v="8510-BBWMU"/>
    <x v="0"/>
    <x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5"/>
    <n v="806.95"/>
    <s v="No"/>
    <n v="0"/>
    <x v="1"/>
  </r>
  <r>
    <s v="6857-TKDJV"/>
    <x v="1"/>
    <x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65"/>
    <n v="1620.45"/>
    <s v="No"/>
    <n v="0"/>
    <x v="3"/>
  </r>
  <r>
    <s v="2360-RDGRO"/>
    <x v="1"/>
    <x v="0"/>
    <s v="Yes"/>
    <s v="No"/>
    <n v="65"/>
    <s v="Yes"/>
    <s v="Yes"/>
    <x v="1"/>
    <s v="Yes"/>
    <s v="No"/>
    <s v="Yes"/>
    <s v="No"/>
    <s v="Yes"/>
    <s v="Yes"/>
    <x v="0"/>
    <s v="Yes"/>
    <x v="0"/>
    <n v="104.25"/>
    <n v="6812.95"/>
    <s v="No"/>
    <n v="0"/>
    <x v="3"/>
  </r>
  <r>
    <s v="0584-BJQGZ"/>
    <x v="0"/>
    <x v="0"/>
    <s v="No"/>
    <s v="No"/>
    <n v="25"/>
    <s v="Yes"/>
    <s v="Yes"/>
    <x v="0"/>
    <s v="Yes"/>
    <s v="Yes"/>
    <s v="Yes"/>
    <s v="Yes"/>
    <s v="Yes"/>
    <s v="No"/>
    <x v="0"/>
    <s v="Yes"/>
    <x v="2"/>
    <n v="78.349999999999994"/>
    <n v="1837.9"/>
    <s v="No"/>
    <n v="0"/>
    <x v="1"/>
  </r>
  <r>
    <s v="5134-IKDAY"/>
    <x v="0"/>
    <x v="0"/>
    <s v="Yes"/>
    <s v="Yes"/>
    <n v="1"/>
    <s v="Yes"/>
    <s v="No"/>
    <x v="1"/>
    <s v="No"/>
    <s v="No"/>
    <s v="No"/>
    <s v="No"/>
    <s v="No"/>
    <s v="No"/>
    <x v="0"/>
    <s v="Yes"/>
    <x v="0"/>
    <n v="69.8"/>
    <n v="69.8"/>
    <s v="Yes"/>
    <n v="1"/>
    <x v="0"/>
  </r>
  <r>
    <s v="1360-XFJMR"/>
    <x v="0"/>
    <x v="0"/>
    <s v="Yes"/>
    <s v="No"/>
    <n v="67"/>
    <s v="Yes"/>
    <s v="Yes"/>
    <x v="1"/>
    <s v="No"/>
    <s v="Yes"/>
    <s v="Yes"/>
    <s v="Yes"/>
    <s v="Yes"/>
    <s v="Yes"/>
    <x v="1"/>
    <s v="Yes"/>
    <x v="3"/>
    <n v="109.7"/>
    <n v="7344.45"/>
    <s v="No"/>
    <n v="0"/>
    <x v="3"/>
  </r>
  <r>
    <s v="3070-DVEYC"/>
    <x v="1"/>
    <x v="1"/>
    <s v="No"/>
    <s v="No"/>
    <n v="7"/>
    <s v="Yes"/>
    <s v="Yes"/>
    <x v="1"/>
    <s v="No"/>
    <s v="No"/>
    <s v="No"/>
    <s v="No"/>
    <s v="No"/>
    <s v="No"/>
    <x v="0"/>
    <s v="No"/>
    <x v="1"/>
    <n v="73.75"/>
    <n v="545.15"/>
    <s v="Yes"/>
    <n v="1"/>
    <x v="0"/>
  </r>
  <r>
    <s v="5730-RIITO"/>
    <x v="0"/>
    <x v="1"/>
    <s v="No"/>
    <s v="No"/>
    <n v="43"/>
    <s v="No"/>
    <s v="No phone service"/>
    <x v="0"/>
    <s v="Yes"/>
    <s v="Yes"/>
    <s v="No"/>
    <s v="No"/>
    <s v="No"/>
    <s v="No"/>
    <x v="0"/>
    <s v="Yes"/>
    <x v="3"/>
    <n v="33.450000000000003"/>
    <n v="1500.25"/>
    <s v="No"/>
    <n v="0"/>
    <x v="1"/>
  </r>
  <r>
    <s v="9058-MJLZC"/>
    <x v="0"/>
    <x v="0"/>
    <s v="No"/>
    <s v="No"/>
    <n v="24"/>
    <s v="Yes"/>
    <s v="No"/>
    <x v="1"/>
    <s v="Yes"/>
    <s v="No"/>
    <s v="No"/>
    <s v="No"/>
    <s v="Yes"/>
    <s v="Yes"/>
    <x v="0"/>
    <s v="Yes"/>
    <x v="0"/>
    <n v="94.6"/>
    <n v="2283.15"/>
    <s v="No"/>
    <n v="0"/>
    <x v="2"/>
  </r>
  <r>
    <s v="5707-ORNDZ"/>
    <x v="1"/>
    <x v="1"/>
    <s v="No"/>
    <s v="No"/>
    <n v="9"/>
    <s v="Yes"/>
    <s v="Yes"/>
    <x v="0"/>
    <s v="Yes"/>
    <s v="No"/>
    <s v="No"/>
    <s v="No"/>
    <s v="No"/>
    <s v="No"/>
    <x v="0"/>
    <s v="No"/>
    <x v="0"/>
    <n v="54.55"/>
    <n v="494.05"/>
    <s v="Yes"/>
    <n v="1"/>
    <x v="0"/>
  </r>
  <r>
    <s v="0902-XKXPN"/>
    <x v="1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376.5"/>
    <s v="No"/>
    <n v="0"/>
    <x v="3"/>
  </r>
  <r>
    <s v="5177-RVZNU"/>
    <x v="0"/>
    <x v="0"/>
    <s v="No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"/>
    <n v="755.4"/>
    <s v="No"/>
    <n v="0"/>
    <x v="1"/>
  </r>
  <r>
    <s v="0056-EPFBG"/>
    <x v="1"/>
    <x v="0"/>
    <s v="Yes"/>
    <s v="Yes"/>
    <n v="20"/>
    <s v="No"/>
    <s v="No phone service"/>
    <x v="0"/>
    <s v="Yes"/>
    <s v="No"/>
    <s v="Yes"/>
    <s v="Yes"/>
    <s v="No"/>
    <s v="No"/>
    <x v="2"/>
    <s v="Yes"/>
    <x v="3"/>
    <n v="39.4"/>
    <n v="825.4"/>
    <s v="No"/>
    <n v="0"/>
    <x v="2"/>
  </r>
  <r>
    <s v="8993-IZEUX"/>
    <x v="1"/>
    <x v="0"/>
    <s v="No"/>
    <s v="No"/>
    <n v="7"/>
    <s v="Yes"/>
    <s v="No"/>
    <x v="1"/>
    <s v="No"/>
    <s v="No"/>
    <s v="No"/>
    <s v="No"/>
    <s v="No"/>
    <s v="No"/>
    <x v="0"/>
    <s v="No"/>
    <x v="2"/>
    <n v="69.150000000000006"/>
    <n v="488.65"/>
    <s v="No"/>
    <n v="0"/>
    <x v="0"/>
  </r>
  <r>
    <s v="8696-JKZNU"/>
    <x v="0"/>
    <x v="1"/>
    <s v="No"/>
    <s v="No"/>
    <n v="37"/>
    <s v="Yes"/>
    <s v="Yes"/>
    <x v="1"/>
    <s v="No"/>
    <s v="No"/>
    <s v="No"/>
    <s v="No"/>
    <s v="No"/>
    <s v="No"/>
    <x v="0"/>
    <s v="Yes"/>
    <x v="0"/>
    <n v="76.25"/>
    <n v="2841.55"/>
    <s v="Yes"/>
    <n v="1"/>
    <x v="1"/>
  </r>
  <r>
    <s v="5380-AFSSK"/>
    <x v="0"/>
    <x v="0"/>
    <s v="No"/>
    <s v="No"/>
    <n v="5"/>
    <s v="Yes"/>
    <s v="Yes"/>
    <x v="1"/>
    <s v="No"/>
    <s v="No"/>
    <s v="No"/>
    <s v="No"/>
    <s v="Yes"/>
    <s v="Yes"/>
    <x v="0"/>
    <s v="Yes"/>
    <x v="1"/>
    <n v="93.9"/>
    <n v="486.85"/>
    <s v="Yes"/>
    <n v="1"/>
    <x v="0"/>
  </r>
  <r>
    <s v="8190-ZTQFB"/>
    <x v="1"/>
    <x v="0"/>
    <s v="No"/>
    <s v="No"/>
    <n v="41"/>
    <s v="No"/>
    <s v="No phone service"/>
    <x v="0"/>
    <s v="No"/>
    <s v="No"/>
    <s v="Yes"/>
    <s v="No"/>
    <s v="Yes"/>
    <s v="Yes"/>
    <x v="1"/>
    <s v="Yes"/>
    <x v="0"/>
    <n v="51.35"/>
    <n v="2075.1"/>
    <s v="No"/>
    <n v="0"/>
    <x v="1"/>
  </r>
  <r>
    <s v="0931-MHTEM"/>
    <x v="0"/>
    <x v="0"/>
    <s v="No"/>
    <s v="No"/>
    <n v="54"/>
    <s v="Yes"/>
    <s v="No"/>
    <x v="1"/>
    <s v="Yes"/>
    <s v="Yes"/>
    <s v="No"/>
    <s v="No"/>
    <s v="Yes"/>
    <s v="Yes"/>
    <x v="1"/>
    <s v="Yes"/>
    <x v="3"/>
    <n v="100.05"/>
    <n v="5299.65"/>
    <s v="No"/>
    <n v="0"/>
    <x v="3"/>
  </r>
  <r>
    <s v="2055-PDADH"/>
    <x v="0"/>
    <x v="1"/>
    <s v="No"/>
    <s v="No"/>
    <n v="3"/>
    <s v="Yes"/>
    <s v="No"/>
    <x v="1"/>
    <s v="No"/>
    <s v="No"/>
    <s v="No"/>
    <s v="No"/>
    <s v="No"/>
    <s v="No"/>
    <x v="0"/>
    <s v="Yes"/>
    <x v="0"/>
    <n v="70.400000000000006"/>
    <n v="204.7"/>
    <s v="Yes"/>
    <n v="1"/>
    <x v="0"/>
  </r>
  <r>
    <s v="7515-LODFU"/>
    <x v="1"/>
    <x v="1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356.3"/>
    <s v="No"/>
    <n v="0"/>
    <x v="3"/>
  </r>
  <r>
    <s v="0440-UEDAI"/>
    <x v="0"/>
    <x v="0"/>
    <s v="No"/>
    <s v="No"/>
    <n v="53"/>
    <s v="Yes"/>
    <s v="No"/>
    <x v="1"/>
    <s v="No"/>
    <s v="Yes"/>
    <s v="Yes"/>
    <s v="Yes"/>
    <s v="No"/>
    <s v="Yes"/>
    <x v="1"/>
    <s v="Yes"/>
    <x v="3"/>
    <n v="94.45"/>
    <n v="5042.75"/>
    <s v="No"/>
    <n v="0"/>
    <x v="3"/>
  </r>
  <r>
    <s v="1337-BOZWO"/>
    <x v="1"/>
    <x v="0"/>
    <s v="Yes"/>
    <s v="Yes"/>
    <n v="18"/>
    <s v="No"/>
    <s v="No phone service"/>
    <x v="0"/>
    <s v="No"/>
    <s v="Yes"/>
    <s v="Yes"/>
    <s v="No"/>
    <s v="Yes"/>
    <s v="No"/>
    <x v="1"/>
    <s v="No"/>
    <x v="3"/>
    <n v="46.4"/>
    <n v="812.4"/>
    <s v="No"/>
    <n v="0"/>
    <x v="2"/>
  </r>
  <r>
    <s v="0868-VJRDR"/>
    <x v="1"/>
    <x v="0"/>
    <s v="Yes"/>
    <s v="No"/>
    <n v="64"/>
    <s v="Yes"/>
    <s v="No"/>
    <x v="1"/>
    <s v="Yes"/>
    <s v="Yes"/>
    <s v="No"/>
    <s v="Yes"/>
    <s v="Yes"/>
    <s v="Yes"/>
    <x v="2"/>
    <s v="Yes"/>
    <x v="3"/>
    <n v="104.05"/>
    <n v="6605.55"/>
    <s v="No"/>
    <n v="0"/>
    <x v="3"/>
  </r>
  <r>
    <s v="8714-EUHJO"/>
    <x v="0"/>
    <x v="0"/>
    <s v="Yes"/>
    <s v="Yes"/>
    <n v="31"/>
    <s v="Yes"/>
    <s v="Yes"/>
    <x v="1"/>
    <s v="No"/>
    <s v="Yes"/>
    <s v="No"/>
    <s v="No"/>
    <s v="No"/>
    <s v="Yes"/>
    <x v="0"/>
    <s v="Yes"/>
    <x v="0"/>
    <n v="91.15"/>
    <n v="2995.45"/>
    <s v="Yes"/>
    <n v="1"/>
    <x v="1"/>
  </r>
  <r>
    <s v="6344-SFJVH"/>
    <x v="0"/>
    <x v="0"/>
    <s v="No"/>
    <s v="No"/>
    <n v="20"/>
    <s v="No"/>
    <s v="No phone service"/>
    <x v="0"/>
    <s v="No"/>
    <s v="No"/>
    <s v="No"/>
    <s v="No"/>
    <s v="No"/>
    <s v="No"/>
    <x v="0"/>
    <s v="No"/>
    <x v="3"/>
    <n v="24.9"/>
    <n v="505.95"/>
    <s v="No"/>
    <n v="0"/>
    <x v="2"/>
  </r>
  <r>
    <s v="3950-VPYJB"/>
    <x v="1"/>
    <x v="0"/>
    <s v="Yes"/>
    <s v="Yes"/>
    <n v="57"/>
    <s v="Yes"/>
    <s v="No"/>
    <x v="0"/>
    <s v="Yes"/>
    <s v="Yes"/>
    <s v="No"/>
    <s v="Yes"/>
    <s v="No"/>
    <s v="No"/>
    <x v="1"/>
    <s v="No"/>
    <x v="1"/>
    <n v="59.6"/>
    <n v="3509.4"/>
    <s v="No"/>
    <n v="0"/>
    <x v="3"/>
  </r>
  <r>
    <s v="8041-TMEID"/>
    <x v="1"/>
    <x v="1"/>
    <s v="Yes"/>
    <s v="No"/>
    <n v="63"/>
    <s v="Yes"/>
    <s v="Yes"/>
    <x v="1"/>
    <s v="Yes"/>
    <s v="Yes"/>
    <s v="Yes"/>
    <s v="No"/>
    <s v="Yes"/>
    <s v="Yes"/>
    <x v="2"/>
    <s v="No"/>
    <x v="3"/>
    <n v="108.5"/>
    <n v="6991.9"/>
    <s v="No"/>
    <n v="0"/>
    <x v="3"/>
  </r>
  <r>
    <s v="7321-ZNSLA"/>
    <x v="1"/>
    <x v="0"/>
    <s v="Yes"/>
    <s v="Yes"/>
    <n v="13"/>
    <s v="No"/>
    <s v="No phone service"/>
    <x v="0"/>
    <s v="Yes"/>
    <s v="Yes"/>
    <s v="No"/>
    <s v="Yes"/>
    <s v="No"/>
    <s v="No"/>
    <x v="2"/>
    <s v="No"/>
    <x v="1"/>
    <n v="40.549999999999997"/>
    <n v="590.35"/>
    <s v="No"/>
    <n v="0"/>
    <x v="2"/>
  </r>
  <r>
    <s v="6941-KXRRV"/>
    <x v="0"/>
    <x v="1"/>
    <s v="Yes"/>
    <s v="No"/>
    <n v="48"/>
    <s v="Yes"/>
    <s v="No"/>
    <x v="0"/>
    <s v="No"/>
    <s v="Yes"/>
    <s v="No"/>
    <s v="No"/>
    <s v="No"/>
    <s v="Yes"/>
    <x v="1"/>
    <s v="Yes"/>
    <x v="2"/>
    <n v="58.95"/>
    <n v="2789.7"/>
    <s v="No"/>
    <n v="0"/>
    <x v="1"/>
  </r>
  <r>
    <s v="3721-CNEYS"/>
    <x v="0"/>
    <x v="0"/>
    <s v="No"/>
    <s v="No"/>
    <n v="2"/>
    <s v="Yes"/>
    <s v="No"/>
    <x v="1"/>
    <s v="No"/>
    <s v="No"/>
    <s v="No"/>
    <s v="No"/>
    <s v="No"/>
    <s v="No"/>
    <x v="0"/>
    <s v="Yes"/>
    <x v="0"/>
    <n v="70.95"/>
    <n v="137.94999999999999"/>
    <s v="Yes"/>
    <n v="1"/>
    <x v="0"/>
  </r>
  <r>
    <s v="8727-JQFHV"/>
    <x v="1"/>
    <x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23.1500000000001"/>
    <s v="No"/>
    <n v="0"/>
    <x v="3"/>
  </r>
  <r>
    <s v="9475-NNDGC"/>
    <x v="1"/>
    <x v="0"/>
    <s v="Yes"/>
    <s v="No"/>
    <n v="71"/>
    <s v="Yes"/>
    <s v="Yes"/>
    <x v="1"/>
    <s v="No"/>
    <s v="Yes"/>
    <s v="Yes"/>
    <s v="Yes"/>
    <s v="Yes"/>
    <s v="Yes"/>
    <x v="1"/>
    <s v="Yes"/>
    <x v="2"/>
    <n v="113.15"/>
    <n v="7953.25"/>
    <s v="No"/>
    <n v="0"/>
    <x v="3"/>
  </r>
  <r>
    <s v="1355-KUSBG"/>
    <x v="0"/>
    <x v="0"/>
    <s v="Yes"/>
    <s v="Yes"/>
    <n v="7"/>
    <s v="Yes"/>
    <s v="Yes"/>
    <x v="0"/>
    <s v="No"/>
    <s v="No"/>
    <s v="No"/>
    <s v="No"/>
    <s v="No"/>
    <s v="No"/>
    <x v="0"/>
    <s v="No"/>
    <x v="0"/>
    <n v="48.8"/>
    <n v="349.8"/>
    <s v="No"/>
    <n v="0"/>
    <x v="0"/>
  </r>
  <r>
    <s v="3688-FTHLT"/>
    <x v="0"/>
    <x v="0"/>
    <s v="No"/>
    <s v="No"/>
    <n v="16"/>
    <s v="Yes"/>
    <s v="Yes"/>
    <x v="0"/>
    <s v="No"/>
    <s v="No"/>
    <s v="No"/>
    <s v="No"/>
    <s v="No"/>
    <s v="Yes"/>
    <x v="0"/>
    <s v="Yes"/>
    <x v="2"/>
    <n v="63.05"/>
    <n v="1067.05"/>
    <s v="No"/>
    <n v="0"/>
    <x v="2"/>
  </r>
  <r>
    <s v="0899-LIIBW"/>
    <x v="1"/>
    <x v="0"/>
    <s v="Yes"/>
    <s v="No"/>
    <n v="34"/>
    <s v="Yes"/>
    <s v="Yes"/>
    <x v="1"/>
    <s v="No"/>
    <s v="No"/>
    <s v="Yes"/>
    <s v="No"/>
    <s v="Yes"/>
    <s v="Yes"/>
    <x v="0"/>
    <s v="No"/>
    <x v="0"/>
    <n v="100.85"/>
    <n v="3527.3"/>
    <s v="No"/>
    <n v="0"/>
    <x v="1"/>
  </r>
  <r>
    <s v="2568-OIADY"/>
    <x v="0"/>
    <x v="0"/>
    <s v="Yes"/>
    <s v="No"/>
    <n v="37"/>
    <s v="Yes"/>
    <s v="Yes"/>
    <x v="1"/>
    <s v="No"/>
    <s v="No"/>
    <s v="Yes"/>
    <s v="No"/>
    <s v="Yes"/>
    <s v="Yes"/>
    <x v="0"/>
    <s v="Yes"/>
    <x v="0"/>
    <n v="99.5"/>
    <n v="3762"/>
    <s v="Yes"/>
    <n v="1"/>
    <x v="1"/>
  </r>
  <r>
    <s v="1384-RCUXW"/>
    <x v="1"/>
    <x v="0"/>
    <s v="No"/>
    <s v="No"/>
    <n v="16"/>
    <s v="Yes"/>
    <s v="Yes"/>
    <x v="1"/>
    <s v="No"/>
    <s v="Yes"/>
    <s v="No"/>
    <s v="No"/>
    <s v="No"/>
    <s v="No"/>
    <x v="0"/>
    <s v="Yes"/>
    <x v="1"/>
    <n v="80.55"/>
    <n v="1248.9000000000001"/>
    <s v="No"/>
    <n v="0"/>
    <x v="2"/>
  </r>
  <r>
    <s v="5825-XJOCM"/>
    <x v="1"/>
    <x v="0"/>
    <s v="No"/>
    <s v="Yes"/>
    <n v="48"/>
    <s v="Yes"/>
    <s v="Yes"/>
    <x v="0"/>
    <s v="Yes"/>
    <s v="Yes"/>
    <s v="Yes"/>
    <s v="No"/>
    <s v="No"/>
    <s v="No"/>
    <x v="1"/>
    <s v="Yes"/>
    <x v="2"/>
    <n v="64.400000000000006"/>
    <n v="3035.35"/>
    <s v="No"/>
    <n v="0"/>
    <x v="1"/>
  </r>
  <r>
    <s v="6848-YLDFR"/>
    <x v="1"/>
    <x v="0"/>
    <s v="Yes"/>
    <s v="Yes"/>
    <n v="58"/>
    <s v="Yes"/>
    <s v="No"/>
    <x v="0"/>
    <s v="No"/>
    <s v="Yes"/>
    <s v="No"/>
    <s v="Yes"/>
    <s v="Yes"/>
    <s v="Yes"/>
    <x v="1"/>
    <s v="Yes"/>
    <x v="3"/>
    <n v="75.2"/>
    <n v="4300.8"/>
    <s v="No"/>
    <n v="0"/>
    <x v="3"/>
  </r>
  <r>
    <s v="8125-QPFJD"/>
    <x v="0"/>
    <x v="0"/>
    <s v="Yes"/>
    <s v="No"/>
    <n v="72"/>
    <s v="Yes"/>
    <s v="Yes"/>
    <x v="0"/>
    <s v="Yes"/>
    <s v="No"/>
    <s v="Yes"/>
    <s v="Yes"/>
    <s v="Yes"/>
    <s v="Yes"/>
    <x v="2"/>
    <s v="Yes"/>
    <x v="2"/>
    <n v="84.9"/>
    <n v="6065.3"/>
    <s v="No"/>
    <n v="0"/>
    <x v="3"/>
  </r>
  <r>
    <s v="2320-YKQBO"/>
    <x v="0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"/>
    <n v="144.94999999999999"/>
    <s v="No"/>
    <n v="0"/>
    <x v="0"/>
  </r>
  <r>
    <s v="1193-RTSLK"/>
    <x v="0"/>
    <x v="0"/>
    <s v="No"/>
    <s v="No"/>
    <n v="38"/>
    <s v="Yes"/>
    <s v="No"/>
    <x v="1"/>
    <s v="Yes"/>
    <s v="Yes"/>
    <s v="Yes"/>
    <s v="No"/>
    <s v="No"/>
    <s v="No"/>
    <x v="0"/>
    <s v="Yes"/>
    <x v="3"/>
    <n v="83.9"/>
    <n v="3233.6"/>
    <s v="Yes"/>
    <n v="1"/>
    <x v="1"/>
  </r>
  <r>
    <s v="2302-ANTDP"/>
    <x v="0"/>
    <x v="1"/>
    <s v="Yes"/>
    <s v="No"/>
    <n v="48"/>
    <s v="Yes"/>
    <s v="Yes"/>
    <x v="1"/>
    <s v="Yes"/>
    <s v="Yes"/>
    <s v="Yes"/>
    <s v="Yes"/>
    <s v="Yes"/>
    <s v="Yes"/>
    <x v="0"/>
    <s v="No"/>
    <x v="0"/>
    <n v="117.45"/>
    <n v="5438.9"/>
    <s v="Yes"/>
    <n v="1"/>
    <x v="1"/>
  </r>
  <r>
    <s v="5923-GXUOC"/>
    <x v="1"/>
    <x v="0"/>
    <s v="No"/>
    <s v="No"/>
    <n v="10"/>
    <s v="Yes"/>
    <s v="No"/>
    <x v="1"/>
    <s v="Yes"/>
    <s v="Yes"/>
    <s v="Yes"/>
    <s v="No"/>
    <s v="Yes"/>
    <s v="Yes"/>
    <x v="0"/>
    <s v="Yes"/>
    <x v="0"/>
    <n v="104.4"/>
    <n v="1081.45"/>
    <s v="Yes"/>
    <n v="1"/>
    <x v="0"/>
  </r>
  <r>
    <s v="4973-RLZVI"/>
    <x v="0"/>
    <x v="0"/>
    <s v="No"/>
    <s v="No"/>
    <n v="30"/>
    <s v="Yes"/>
    <s v="No"/>
    <x v="0"/>
    <s v="Yes"/>
    <s v="Yes"/>
    <s v="Yes"/>
    <s v="Yes"/>
    <s v="Yes"/>
    <s v="No"/>
    <x v="1"/>
    <s v="No"/>
    <x v="3"/>
    <n v="74.650000000000006"/>
    <n v="2308.6"/>
    <s v="No"/>
    <n v="0"/>
    <x v="1"/>
  </r>
  <r>
    <s v="7869-ZYDST"/>
    <x v="1"/>
    <x v="0"/>
    <s v="Yes"/>
    <s v="No"/>
    <n v="31"/>
    <s v="Yes"/>
    <s v="Yes"/>
    <x v="0"/>
    <s v="No"/>
    <s v="No"/>
    <s v="No"/>
    <s v="No"/>
    <s v="Yes"/>
    <s v="No"/>
    <x v="0"/>
    <s v="Yes"/>
    <x v="3"/>
    <n v="59.05"/>
    <n v="1882.8"/>
    <s v="No"/>
    <n v="0"/>
    <x v="1"/>
  </r>
  <r>
    <s v="4501-UYKBC"/>
    <x v="0"/>
    <x v="1"/>
    <s v="No"/>
    <s v="No"/>
    <n v="46"/>
    <s v="Yes"/>
    <s v="Yes"/>
    <x v="0"/>
    <s v="No"/>
    <s v="No"/>
    <s v="Yes"/>
    <s v="Yes"/>
    <s v="No"/>
    <s v="Yes"/>
    <x v="1"/>
    <s v="Yes"/>
    <x v="3"/>
    <n v="69.099999999999994"/>
    <n v="3255.35"/>
    <s v="No"/>
    <n v="0"/>
    <x v="1"/>
  </r>
  <r>
    <s v="1215-EXRMO"/>
    <x v="1"/>
    <x v="0"/>
    <s v="Yes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5"/>
    <n v="1067.6500000000001"/>
    <s v="No"/>
    <n v="0"/>
    <x v="3"/>
  </r>
  <r>
    <s v="2305-MRGLV"/>
    <x v="1"/>
    <x v="0"/>
    <s v="Yes"/>
    <s v="No"/>
    <n v="28"/>
    <s v="Yes"/>
    <s v="No"/>
    <x v="1"/>
    <s v="No"/>
    <s v="No"/>
    <s v="No"/>
    <s v="Yes"/>
    <s v="No"/>
    <s v="No"/>
    <x v="0"/>
    <s v="No"/>
    <x v="2"/>
    <n v="76.55"/>
    <n v="2065.4"/>
    <s v="No"/>
    <n v="0"/>
    <x v="1"/>
  </r>
  <r>
    <s v="8404-VIOMB"/>
    <x v="0"/>
    <x v="0"/>
    <s v="No"/>
    <s v="No"/>
    <n v="66"/>
    <s v="No"/>
    <s v="No phone service"/>
    <x v="0"/>
    <s v="Yes"/>
    <s v="Yes"/>
    <s v="Yes"/>
    <s v="Yes"/>
    <s v="Yes"/>
    <s v="Yes"/>
    <x v="2"/>
    <s v="Yes"/>
    <x v="2"/>
    <n v="62.5"/>
    <n v="4136.3999999999996"/>
    <s v="No"/>
    <n v="0"/>
    <x v="3"/>
  </r>
  <r>
    <s v="5233-GEEAX"/>
    <x v="1"/>
    <x v="1"/>
    <s v="No"/>
    <s v="No"/>
    <n v="8"/>
    <s v="No"/>
    <s v="No phone service"/>
    <x v="0"/>
    <s v="No"/>
    <s v="No"/>
    <s v="Yes"/>
    <s v="No"/>
    <s v="No"/>
    <s v="No"/>
    <x v="0"/>
    <s v="Yes"/>
    <x v="0"/>
    <n v="29.4"/>
    <n v="221.9"/>
    <s v="Yes"/>
    <n v="1"/>
    <x v="0"/>
  </r>
  <r>
    <s v="2359-KLTEK"/>
    <x v="0"/>
    <x v="0"/>
    <s v="Yes"/>
    <s v="Yes"/>
    <n v="41"/>
    <s v="Yes"/>
    <s v="No"/>
    <x v="1"/>
    <s v="No"/>
    <s v="No"/>
    <s v="Yes"/>
    <s v="No"/>
    <s v="Yes"/>
    <s v="Yes"/>
    <x v="0"/>
    <s v="Yes"/>
    <x v="2"/>
    <n v="94.9"/>
    <n v="3848"/>
    <s v="No"/>
    <n v="0"/>
    <x v="1"/>
  </r>
  <r>
    <s v="5304-EFJLP"/>
    <x v="1"/>
    <x v="1"/>
    <s v="Yes"/>
    <s v="No"/>
    <n v="72"/>
    <s v="Yes"/>
    <s v="Yes"/>
    <x v="1"/>
    <s v="No"/>
    <s v="Yes"/>
    <s v="Yes"/>
    <s v="Yes"/>
    <s v="Yes"/>
    <s v="Yes"/>
    <x v="2"/>
    <s v="Yes"/>
    <x v="2"/>
    <n v="111.65"/>
    <n v="8022.85"/>
    <s v="No"/>
    <n v="0"/>
    <x v="3"/>
  </r>
  <r>
    <s v="2673-ZALNP"/>
    <x v="0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173.15"/>
    <s v="No"/>
    <n v="0"/>
    <x v="0"/>
  </r>
  <r>
    <s v="9184-GALIL"/>
    <x v="0"/>
    <x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781.25"/>
    <s v="No"/>
    <n v="0"/>
    <x v="1"/>
  </r>
  <r>
    <s v="4393-RYCRE"/>
    <x v="1"/>
    <x v="0"/>
    <s v="No"/>
    <s v="No"/>
    <n v="44"/>
    <s v="Yes"/>
    <s v="No"/>
    <x v="1"/>
    <s v="Yes"/>
    <s v="Yes"/>
    <s v="Yes"/>
    <s v="No"/>
    <s v="Yes"/>
    <s v="Yes"/>
    <x v="1"/>
    <s v="Yes"/>
    <x v="0"/>
    <n v="106.05"/>
    <n v="4510.8"/>
    <s v="No"/>
    <n v="0"/>
    <x v="1"/>
  </r>
  <r>
    <s v="9746-MDMBK"/>
    <x v="1"/>
    <x v="0"/>
    <s v="Yes"/>
    <s v="Yes"/>
    <n v="47"/>
    <s v="Yes"/>
    <s v="Yes"/>
    <x v="1"/>
    <s v="Yes"/>
    <s v="Yes"/>
    <s v="Yes"/>
    <s v="Yes"/>
    <s v="Yes"/>
    <s v="Yes"/>
    <x v="1"/>
    <s v="Yes"/>
    <x v="2"/>
    <n v="113.45"/>
    <n v="5317.8"/>
    <s v="No"/>
    <n v="0"/>
    <x v="1"/>
  </r>
  <r>
    <s v="3162-ZJZFU"/>
    <x v="1"/>
    <x v="0"/>
    <s v="Yes"/>
    <s v="Yes"/>
    <n v="53"/>
    <s v="Yes"/>
    <s v="No"/>
    <x v="1"/>
    <s v="No"/>
    <s v="Yes"/>
    <s v="No"/>
    <s v="Yes"/>
    <s v="Yes"/>
    <s v="No"/>
    <x v="0"/>
    <s v="Yes"/>
    <x v="0"/>
    <n v="92.55"/>
    <n v="4779.45"/>
    <s v="No"/>
    <n v="0"/>
    <x v="3"/>
  </r>
  <r>
    <s v="8404-GFGCZ"/>
    <x v="1"/>
    <x v="0"/>
    <s v="Yes"/>
    <s v="No"/>
    <n v="4"/>
    <s v="Yes"/>
    <s v="Yes"/>
    <x v="0"/>
    <s v="No"/>
    <s v="No"/>
    <s v="Yes"/>
    <s v="No"/>
    <s v="Yes"/>
    <s v="No"/>
    <x v="0"/>
    <s v="No"/>
    <x v="0"/>
    <n v="65.599999999999994"/>
    <n v="250.1"/>
    <s v="No"/>
    <n v="0"/>
    <x v="0"/>
  </r>
  <r>
    <s v="8875-AKBYH"/>
    <x v="1"/>
    <x v="1"/>
    <s v="No"/>
    <s v="No"/>
    <n v="20"/>
    <s v="Yes"/>
    <s v="Yes"/>
    <x v="1"/>
    <s v="No"/>
    <s v="No"/>
    <s v="No"/>
    <s v="No"/>
    <s v="Yes"/>
    <s v="No"/>
    <x v="0"/>
    <s v="Yes"/>
    <x v="0"/>
    <n v="84.35"/>
    <n v="1745.2"/>
    <s v="No"/>
    <n v="0"/>
    <x v="2"/>
  </r>
  <r>
    <s v="4432-ADRLB"/>
    <x v="1"/>
    <x v="0"/>
    <s v="No"/>
    <s v="No"/>
    <n v="2"/>
    <s v="Yes"/>
    <s v="No"/>
    <x v="0"/>
    <s v="No"/>
    <s v="No"/>
    <s v="No"/>
    <s v="No"/>
    <s v="No"/>
    <s v="No"/>
    <x v="0"/>
    <s v="No"/>
    <x v="1"/>
    <n v="44.65"/>
    <n v="74.900000000000006"/>
    <s v="Yes"/>
    <n v="1"/>
    <x v="0"/>
  </r>
  <r>
    <s v="0533-UCAAU"/>
    <x v="1"/>
    <x v="1"/>
    <s v="Yes"/>
    <s v="No"/>
    <n v="57"/>
    <s v="Yes"/>
    <s v="Yes"/>
    <x v="0"/>
    <s v="No"/>
    <s v="Yes"/>
    <s v="Yes"/>
    <s v="No"/>
    <s v="Yes"/>
    <s v="No"/>
    <x v="1"/>
    <s v="Yes"/>
    <x v="3"/>
    <n v="71.099999999999994"/>
    <n v="4140.1000000000004"/>
    <s v="No"/>
    <n v="0"/>
    <x v="3"/>
  </r>
  <r>
    <s v="1394-SUIUH"/>
    <x v="0"/>
    <x v="1"/>
    <s v="Yes"/>
    <s v="No"/>
    <n v="44"/>
    <s v="Yes"/>
    <s v="No"/>
    <x v="1"/>
    <s v="Yes"/>
    <s v="Yes"/>
    <s v="No"/>
    <s v="Yes"/>
    <s v="No"/>
    <s v="No"/>
    <x v="0"/>
    <s v="Yes"/>
    <x v="0"/>
    <n v="85.15"/>
    <n v="3670.5"/>
    <s v="No"/>
    <n v="0"/>
    <x v="1"/>
  </r>
  <r>
    <s v="3521-MNKLV"/>
    <x v="1"/>
    <x v="0"/>
    <s v="No"/>
    <s v="No"/>
    <n v="24"/>
    <s v="Yes"/>
    <s v="No"/>
    <x v="0"/>
    <s v="No"/>
    <s v="No"/>
    <s v="Yes"/>
    <s v="No"/>
    <s v="No"/>
    <s v="No"/>
    <x v="0"/>
    <s v="Yes"/>
    <x v="1"/>
    <n v="49.7"/>
    <n v="1167.8"/>
    <s v="No"/>
    <n v="0"/>
    <x v="2"/>
  </r>
  <r>
    <s v="2533-TIBIX"/>
    <x v="1"/>
    <x v="0"/>
    <s v="Yes"/>
    <s v="Yes"/>
    <n v="15"/>
    <s v="No"/>
    <s v="No phone service"/>
    <x v="0"/>
    <s v="Yes"/>
    <s v="No"/>
    <s v="No"/>
    <s v="No"/>
    <s v="No"/>
    <s v="No"/>
    <x v="0"/>
    <s v="Yes"/>
    <x v="2"/>
    <n v="30.2"/>
    <n v="469.65"/>
    <s v="No"/>
    <n v="0"/>
    <x v="2"/>
  </r>
  <r>
    <s v="8993-PHFWD"/>
    <x v="0"/>
    <x v="0"/>
    <s v="No"/>
    <s v="No"/>
    <n v="3"/>
    <s v="No"/>
    <s v="No phone service"/>
    <x v="0"/>
    <s v="No"/>
    <s v="No"/>
    <s v="No"/>
    <s v="No"/>
    <s v="No"/>
    <s v="No"/>
    <x v="0"/>
    <s v="No"/>
    <x v="0"/>
    <n v="25.25"/>
    <n v="58.9"/>
    <s v="Yes"/>
    <n v="1"/>
    <x v="0"/>
  </r>
  <r>
    <s v="1565-RHDJD"/>
    <x v="0"/>
    <x v="0"/>
    <s v="No"/>
    <s v="Yes"/>
    <n v="4"/>
    <s v="Yes"/>
    <s v="Yes"/>
    <x v="1"/>
    <s v="No"/>
    <s v="Yes"/>
    <s v="Yes"/>
    <s v="No"/>
    <s v="No"/>
    <s v="No"/>
    <x v="0"/>
    <s v="No"/>
    <x v="2"/>
    <n v="84.05"/>
    <n v="333.55"/>
    <s v="Yes"/>
    <n v="1"/>
    <x v="0"/>
  </r>
  <r>
    <s v="7137-RYLPP"/>
    <x v="1"/>
    <x v="1"/>
    <s v="Yes"/>
    <s v="No"/>
    <n v="37"/>
    <s v="Yes"/>
    <s v="Yes"/>
    <x v="1"/>
    <s v="No"/>
    <s v="No"/>
    <s v="No"/>
    <s v="No"/>
    <s v="Yes"/>
    <s v="No"/>
    <x v="0"/>
    <s v="Yes"/>
    <x v="0"/>
    <n v="85.7"/>
    <n v="3171.15"/>
    <s v="Yes"/>
    <n v="1"/>
    <x v="1"/>
  </r>
  <r>
    <s v="3765-JXVKY"/>
    <x v="0"/>
    <x v="0"/>
    <s v="No"/>
    <s v="No"/>
    <n v="1"/>
    <s v="Yes"/>
    <s v="No"/>
    <x v="1"/>
    <s v="No"/>
    <s v="Yes"/>
    <s v="No"/>
    <s v="No"/>
    <s v="No"/>
    <s v="No"/>
    <x v="0"/>
    <s v="Yes"/>
    <x v="0"/>
    <n v="74.7"/>
    <n v="74.7"/>
    <s v="Yes"/>
    <n v="1"/>
    <x v="0"/>
  </r>
  <r>
    <s v="5092-STPKP"/>
    <x v="0"/>
    <x v="0"/>
    <s v="No"/>
    <s v="No"/>
    <n v="24"/>
    <s v="Yes"/>
    <s v="No"/>
    <x v="0"/>
    <s v="Yes"/>
    <s v="No"/>
    <s v="No"/>
    <s v="Yes"/>
    <s v="No"/>
    <s v="No"/>
    <x v="0"/>
    <s v="No"/>
    <x v="3"/>
    <n v="56.35"/>
    <n v="1381.2"/>
    <s v="No"/>
    <n v="0"/>
    <x v="2"/>
  </r>
  <r>
    <s v="7330-WZLNC"/>
    <x v="0"/>
    <x v="0"/>
    <s v="No"/>
    <s v="No"/>
    <n v="5"/>
    <s v="Yes"/>
    <s v="Yes"/>
    <x v="1"/>
    <s v="No"/>
    <s v="Yes"/>
    <s v="No"/>
    <s v="No"/>
    <s v="Yes"/>
    <s v="No"/>
    <x v="0"/>
    <s v="Yes"/>
    <x v="0"/>
    <n v="90.8"/>
    <n v="455.5"/>
    <s v="Yes"/>
    <n v="1"/>
    <x v="0"/>
  </r>
  <r>
    <s v="0114-PEGZZ"/>
    <x v="0"/>
    <x v="0"/>
    <s v="No"/>
    <s v="No"/>
    <n v="33"/>
    <s v="Yes"/>
    <s v="Yes"/>
    <x v="1"/>
    <s v="No"/>
    <s v="Yes"/>
    <s v="Yes"/>
    <s v="No"/>
    <s v="Yes"/>
    <s v="Yes"/>
    <x v="0"/>
    <s v="No"/>
    <x v="0"/>
    <n v="107.55"/>
    <n v="3645.5"/>
    <s v="No"/>
    <n v="0"/>
    <x v="1"/>
  </r>
  <r>
    <s v="3359-DSRKA"/>
    <x v="0"/>
    <x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158.8499999999999"/>
    <s v="No"/>
    <n v="0"/>
    <x v="3"/>
  </r>
  <r>
    <s v="8639-NHQEI"/>
    <x v="0"/>
    <x v="0"/>
    <s v="Yes"/>
    <s v="Yes"/>
    <n v="72"/>
    <s v="Yes"/>
    <s v="Yes"/>
    <x v="1"/>
    <s v="Yes"/>
    <s v="Yes"/>
    <s v="No"/>
    <s v="No"/>
    <s v="Yes"/>
    <s v="No"/>
    <x v="2"/>
    <s v="Yes"/>
    <x v="2"/>
    <n v="95.9"/>
    <n v="6954.15"/>
    <s v="No"/>
    <n v="0"/>
    <x v="3"/>
  </r>
  <r>
    <s v="7161-DFHUF"/>
    <x v="0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85"/>
    <n v="1672.1"/>
    <s v="No"/>
    <n v="0"/>
    <x v="3"/>
  </r>
  <r>
    <s v="3957-LXOLK"/>
    <x v="0"/>
    <x v="1"/>
    <s v="No"/>
    <s v="No"/>
    <n v="28"/>
    <s v="Yes"/>
    <s v="Yes"/>
    <x v="1"/>
    <s v="No"/>
    <s v="Yes"/>
    <s v="Yes"/>
    <s v="No"/>
    <s v="Yes"/>
    <s v="Yes"/>
    <x v="0"/>
    <s v="Yes"/>
    <x v="0"/>
    <n v="106.15"/>
    <n v="3152.5"/>
    <s v="Yes"/>
    <n v="1"/>
    <x v="1"/>
  </r>
  <r>
    <s v="3720-DBRWL"/>
    <x v="1"/>
    <x v="0"/>
    <s v="Yes"/>
    <s v="No"/>
    <n v="51"/>
    <s v="Yes"/>
    <s v="No"/>
    <x v="0"/>
    <s v="Yes"/>
    <s v="Yes"/>
    <s v="Yes"/>
    <s v="Yes"/>
    <s v="Yes"/>
    <s v="Yes"/>
    <x v="2"/>
    <s v="Yes"/>
    <x v="3"/>
    <n v="83.85"/>
    <n v="4307.1000000000004"/>
    <s v="No"/>
    <n v="0"/>
    <x v="3"/>
  </r>
  <r>
    <s v="6635-MYYYZ"/>
    <x v="0"/>
    <x v="0"/>
    <s v="No"/>
    <s v="No"/>
    <n v="30"/>
    <s v="Yes"/>
    <s v="No"/>
    <x v="0"/>
    <s v="Yes"/>
    <s v="Yes"/>
    <s v="Yes"/>
    <s v="Yes"/>
    <s v="Yes"/>
    <s v="Yes"/>
    <x v="1"/>
    <s v="No"/>
    <x v="2"/>
    <n v="85.35"/>
    <n v="2530.4"/>
    <s v="Yes"/>
    <n v="1"/>
    <x v="1"/>
  </r>
  <r>
    <s v="8565-WUXZU"/>
    <x v="1"/>
    <x v="1"/>
    <s v="Yes"/>
    <s v="No"/>
    <n v="72"/>
    <s v="Yes"/>
    <s v="No"/>
    <x v="1"/>
    <s v="Yes"/>
    <s v="Yes"/>
    <s v="No"/>
    <s v="Yes"/>
    <s v="No"/>
    <s v="No"/>
    <x v="2"/>
    <s v="Yes"/>
    <x v="3"/>
    <n v="84.8"/>
    <n v="6141.65"/>
    <s v="No"/>
    <n v="0"/>
    <x v="3"/>
  </r>
  <r>
    <s v="5281-BUZGT"/>
    <x v="1"/>
    <x v="1"/>
    <s v="No"/>
    <s v="No"/>
    <n v="36"/>
    <s v="Yes"/>
    <s v="Yes"/>
    <x v="1"/>
    <s v="Yes"/>
    <s v="No"/>
    <s v="No"/>
    <s v="No"/>
    <s v="Yes"/>
    <s v="No"/>
    <x v="0"/>
    <s v="Yes"/>
    <x v="0"/>
    <n v="90.85"/>
    <n v="3186.7"/>
    <s v="Yes"/>
    <n v="1"/>
    <x v="1"/>
  </r>
  <r>
    <s v="4994-OBRSZ"/>
    <x v="1"/>
    <x v="0"/>
    <s v="No"/>
    <s v="Yes"/>
    <n v="14"/>
    <s v="Yes"/>
    <s v="No"/>
    <x v="0"/>
    <s v="Yes"/>
    <s v="Yes"/>
    <s v="Yes"/>
    <s v="Yes"/>
    <s v="No"/>
    <s v="Yes"/>
    <x v="2"/>
    <s v="No"/>
    <x v="2"/>
    <n v="76.099999999999994"/>
    <n v="1054.8"/>
    <s v="No"/>
    <n v="0"/>
    <x v="2"/>
  </r>
  <r>
    <s v="0562-FGDCR"/>
    <x v="0"/>
    <x v="0"/>
    <s v="Yes"/>
    <s v="Yes"/>
    <n v="72"/>
    <s v="Yes"/>
    <s v="Yes"/>
    <x v="0"/>
    <s v="Yes"/>
    <s v="Yes"/>
    <s v="No"/>
    <s v="Yes"/>
    <s v="Yes"/>
    <s v="No"/>
    <x v="2"/>
    <s v="No"/>
    <x v="1"/>
    <n v="74.55"/>
    <n v="5430.65"/>
    <s v="No"/>
    <n v="0"/>
    <x v="3"/>
  </r>
  <r>
    <s v="2436-QBZFP"/>
    <x v="0"/>
    <x v="0"/>
    <s v="Yes"/>
    <s v="Yes"/>
    <n v="22"/>
    <s v="No"/>
    <s v="No phone service"/>
    <x v="0"/>
    <s v="No"/>
    <s v="Yes"/>
    <s v="No"/>
    <s v="No"/>
    <s v="Yes"/>
    <s v="No"/>
    <x v="0"/>
    <s v="No"/>
    <x v="0"/>
    <n v="39.200000000000003"/>
    <n v="849.9"/>
    <s v="No"/>
    <n v="0"/>
    <x v="2"/>
  </r>
  <r>
    <s v="3420-YJLQT"/>
    <x v="0"/>
    <x v="0"/>
    <s v="No"/>
    <s v="No"/>
    <n v="2"/>
    <s v="Yes"/>
    <s v="Yes"/>
    <x v="1"/>
    <s v="No"/>
    <s v="Yes"/>
    <s v="No"/>
    <s v="No"/>
    <s v="No"/>
    <s v="No"/>
    <x v="0"/>
    <s v="No"/>
    <x v="0"/>
    <n v="79.55"/>
    <n v="151.75"/>
    <s v="No"/>
    <n v="0"/>
    <x v="0"/>
  </r>
  <r>
    <s v="6040-CGACY"/>
    <x v="0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299.39999999999998"/>
    <s v="No"/>
    <n v="0"/>
    <x v="2"/>
  </r>
  <r>
    <s v="6582-PLFUU"/>
    <x v="1"/>
    <x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1086.75"/>
    <s v="No"/>
    <n v="0"/>
    <x v="3"/>
  </r>
  <r>
    <s v="8242-PDSGJ"/>
    <x v="1"/>
    <x v="0"/>
    <s v="Yes"/>
    <s v="No"/>
    <n v="70"/>
    <s v="No"/>
    <s v="No phone service"/>
    <x v="0"/>
    <s v="Yes"/>
    <s v="No"/>
    <s v="Yes"/>
    <s v="Yes"/>
    <s v="No"/>
    <s v="No"/>
    <x v="2"/>
    <s v="Yes"/>
    <x v="3"/>
    <n v="39.15"/>
    <n v="2692.75"/>
    <s v="No"/>
    <n v="0"/>
    <x v="3"/>
  </r>
  <r>
    <s v="0264-CNITK"/>
    <x v="0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389.6"/>
    <s v="No"/>
    <n v="0"/>
    <x v="3"/>
  </r>
  <r>
    <s v="0089-IIQKO"/>
    <x v="0"/>
    <x v="0"/>
    <s v="Yes"/>
    <s v="Yes"/>
    <n v="39"/>
    <s v="Yes"/>
    <s v="Yes"/>
    <x v="1"/>
    <s v="No"/>
    <s v="No"/>
    <s v="No"/>
    <s v="Yes"/>
    <s v="Yes"/>
    <s v="Yes"/>
    <x v="0"/>
    <s v="Yes"/>
    <x v="3"/>
    <n v="99.95"/>
    <n v="3767.4"/>
    <s v="No"/>
    <n v="0"/>
    <x v="1"/>
  </r>
  <r>
    <s v="7839-NUIAA"/>
    <x v="0"/>
    <x v="0"/>
    <s v="Yes"/>
    <s v="Yes"/>
    <n v="61"/>
    <s v="Yes"/>
    <s v="Yes"/>
    <x v="0"/>
    <s v="Yes"/>
    <s v="Yes"/>
    <s v="No"/>
    <s v="No"/>
    <s v="No"/>
    <s v="No"/>
    <x v="0"/>
    <s v="No"/>
    <x v="0"/>
    <n v="59.8"/>
    <n v="3641.5"/>
    <s v="No"/>
    <n v="0"/>
    <x v="3"/>
  </r>
  <r>
    <s v="6075-QMNRR"/>
    <x v="0"/>
    <x v="0"/>
    <s v="No"/>
    <s v="No"/>
    <n v="52"/>
    <s v="Yes"/>
    <s v="No"/>
    <x v="0"/>
    <s v="Yes"/>
    <s v="No"/>
    <s v="No"/>
    <s v="No"/>
    <s v="No"/>
    <s v="No"/>
    <x v="0"/>
    <s v="Yes"/>
    <x v="2"/>
    <n v="49.75"/>
    <n v="2535.5500000000002"/>
    <s v="No"/>
    <n v="0"/>
    <x v="3"/>
  </r>
  <r>
    <s v="5378-IKEEG"/>
    <x v="0"/>
    <x v="0"/>
    <s v="No"/>
    <s v="No"/>
    <n v="1"/>
    <s v="No"/>
    <s v="No phone service"/>
    <x v="0"/>
    <s v="No"/>
    <s v="No"/>
    <s v="No"/>
    <s v="No"/>
    <s v="Yes"/>
    <s v="No"/>
    <x v="0"/>
    <s v="Yes"/>
    <x v="0"/>
    <n v="35.75"/>
    <n v="35.75"/>
    <s v="Yes"/>
    <n v="1"/>
    <x v="0"/>
  </r>
  <r>
    <s v="5966-EMAZU"/>
    <x v="1"/>
    <x v="0"/>
    <s v="Yes"/>
    <s v="No"/>
    <n v="64"/>
    <s v="Yes"/>
    <s v="Yes"/>
    <x v="1"/>
    <s v="Yes"/>
    <s v="No"/>
    <s v="Yes"/>
    <s v="Yes"/>
    <s v="Yes"/>
    <s v="Yes"/>
    <x v="1"/>
    <s v="Yes"/>
    <x v="1"/>
    <n v="108.5"/>
    <n v="6880.85"/>
    <s v="No"/>
    <n v="0"/>
    <x v="3"/>
  </r>
  <r>
    <s v="0440-EKDCF"/>
    <x v="1"/>
    <x v="0"/>
    <s v="Yes"/>
    <s v="No"/>
    <n v="62"/>
    <s v="Yes"/>
    <s v="No"/>
    <x v="0"/>
    <s v="No"/>
    <s v="Yes"/>
    <s v="Yes"/>
    <s v="Yes"/>
    <s v="No"/>
    <s v="No"/>
    <x v="2"/>
    <s v="Yes"/>
    <x v="3"/>
    <n v="60.15"/>
    <n v="3753.2"/>
    <s v="No"/>
    <n v="0"/>
    <x v="3"/>
  </r>
  <r>
    <s v="4774-HHGGS"/>
    <x v="1"/>
    <x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05"/>
    <n v="637.54999999999995"/>
    <s v="No"/>
    <n v="0"/>
    <x v="1"/>
  </r>
  <r>
    <s v="2718-GAXQD"/>
    <x v="0"/>
    <x v="1"/>
    <s v="Yes"/>
    <s v="Yes"/>
    <n v="4"/>
    <s v="Yes"/>
    <s v="No"/>
    <x v="0"/>
    <s v="No"/>
    <s v="No"/>
    <s v="No"/>
    <s v="No"/>
    <s v="No"/>
    <s v="No"/>
    <x v="0"/>
    <s v="No"/>
    <x v="0"/>
    <n v="46"/>
    <n v="181.6"/>
    <s v="Yes"/>
    <n v="1"/>
    <x v="0"/>
  </r>
  <r>
    <s v="2055-BFOCC"/>
    <x v="1"/>
    <x v="1"/>
    <s v="Yes"/>
    <s v="No"/>
    <n v="63"/>
    <s v="Yes"/>
    <s v="No"/>
    <x v="0"/>
    <s v="Yes"/>
    <s v="Yes"/>
    <s v="Yes"/>
    <s v="Yes"/>
    <s v="Yes"/>
    <s v="Yes"/>
    <x v="1"/>
    <s v="Yes"/>
    <x v="2"/>
    <n v="84"/>
    <n v="5329.55"/>
    <s v="No"/>
    <n v="0"/>
    <x v="3"/>
  </r>
  <r>
    <s v="8180-AKMJV"/>
    <x v="0"/>
    <x v="0"/>
    <s v="No"/>
    <s v="No"/>
    <n v="1"/>
    <s v="Yes"/>
    <s v="No"/>
    <x v="0"/>
    <s v="No"/>
    <s v="No"/>
    <s v="No"/>
    <s v="No"/>
    <s v="No"/>
    <s v="No"/>
    <x v="0"/>
    <s v="Yes"/>
    <x v="3"/>
    <n v="44.55"/>
    <n v="44.55"/>
    <s v="No"/>
    <n v="0"/>
    <x v="0"/>
  </r>
  <r>
    <s v="4298-OYIFC"/>
    <x v="1"/>
    <x v="0"/>
    <s v="Yes"/>
    <s v="No"/>
    <n v="15"/>
    <s v="Yes"/>
    <s v="Yes"/>
    <x v="1"/>
    <s v="No"/>
    <s v="No"/>
    <s v="Yes"/>
    <s v="Yes"/>
    <s v="Yes"/>
    <s v="Yes"/>
    <x v="0"/>
    <s v="Yes"/>
    <x v="0"/>
    <n v="103.45"/>
    <n v="1539.8"/>
    <s v="No"/>
    <n v="0"/>
    <x v="2"/>
  </r>
  <r>
    <s v="5566-SOEZD"/>
    <x v="1"/>
    <x v="0"/>
    <s v="Yes"/>
    <s v="Yes"/>
    <n v="27"/>
    <s v="Yes"/>
    <s v="No"/>
    <x v="1"/>
    <s v="Yes"/>
    <s v="Yes"/>
    <s v="No"/>
    <s v="No"/>
    <s v="No"/>
    <s v="No"/>
    <x v="1"/>
    <s v="Yes"/>
    <x v="3"/>
    <n v="80.650000000000006"/>
    <n v="2209.75"/>
    <s v="No"/>
    <n v="0"/>
    <x v="1"/>
  </r>
  <r>
    <s v="9842-EFSYY"/>
    <x v="0"/>
    <x v="0"/>
    <s v="No"/>
    <s v="Yes"/>
    <n v="4"/>
    <s v="No"/>
    <s v="No phone service"/>
    <x v="0"/>
    <s v="Yes"/>
    <s v="Yes"/>
    <s v="Yes"/>
    <s v="No"/>
    <s v="Yes"/>
    <s v="Yes"/>
    <x v="0"/>
    <s v="Yes"/>
    <x v="1"/>
    <n v="57.2"/>
    <n v="223.75"/>
    <s v="No"/>
    <n v="0"/>
    <x v="0"/>
  </r>
  <r>
    <s v="2272-WUSPA"/>
    <x v="0"/>
    <x v="0"/>
    <s v="Yes"/>
    <s v="No"/>
    <n v="72"/>
    <s v="Yes"/>
    <s v="Yes"/>
    <x v="1"/>
    <s v="Yes"/>
    <s v="Yes"/>
    <s v="Yes"/>
    <s v="No"/>
    <s v="Yes"/>
    <s v="Yes"/>
    <x v="2"/>
    <s v="Yes"/>
    <x v="0"/>
    <n v="110.75"/>
    <n v="7751.7"/>
    <s v="No"/>
    <n v="0"/>
    <x v="3"/>
  </r>
  <r>
    <s v="4584-LBNMK"/>
    <x v="1"/>
    <x v="1"/>
    <s v="Yes"/>
    <s v="No"/>
    <n v="45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7"/>
    <n v="1174.3499999999999"/>
    <s v="No"/>
    <n v="0"/>
    <x v="1"/>
  </r>
  <r>
    <s v="3898-GUYTS"/>
    <x v="0"/>
    <x v="1"/>
    <s v="No"/>
    <s v="No"/>
    <n v="45"/>
    <s v="Yes"/>
    <s v="Yes"/>
    <x v="1"/>
    <s v="Yes"/>
    <s v="Yes"/>
    <s v="No"/>
    <s v="Yes"/>
    <s v="Yes"/>
    <s v="No"/>
    <x v="0"/>
    <s v="Yes"/>
    <x v="0"/>
    <n v="97.05"/>
    <n v="4385.05"/>
    <s v="No"/>
    <n v="0"/>
    <x v="1"/>
  </r>
  <r>
    <s v="0930-EHUZA"/>
    <x v="0"/>
    <x v="0"/>
    <s v="No"/>
    <s v="No"/>
    <n v="36"/>
    <s v="Yes"/>
    <s v="No"/>
    <x v="0"/>
    <s v="Yes"/>
    <s v="Yes"/>
    <s v="Yes"/>
    <s v="Yes"/>
    <s v="Yes"/>
    <s v="No"/>
    <x v="1"/>
    <s v="Yes"/>
    <x v="1"/>
    <n v="76.349999999999994"/>
    <n v="2606.35"/>
    <s v="No"/>
    <n v="0"/>
    <x v="1"/>
  </r>
  <r>
    <s v="6413-XKKPU"/>
    <x v="1"/>
    <x v="0"/>
    <s v="Yes"/>
    <s v="Yes"/>
    <n v="17"/>
    <s v="Yes"/>
    <s v="No"/>
    <x v="1"/>
    <s v="Yes"/>
    <s v="No"/>
    <s v="Yes"/>
    <s v="No"/>
    <s v="Yes"/>
    <s v="No"/>
    <x v="0"/>
    <s v="Yes"/>
    <x v="0"/>
    <n v="89.4"/>
    <n v="1539.45"/>
    <s v="Yes"/>
    <n v="1"/>
    <x v="2"/>
  </r>
  <r>
    <s v="9975-SKRNR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99999999999999"/>
    <n v="18.899999999999999"/>
    <s v="No"/>
    <n v="0"/>
    <x v="0"/>
  </r>
  <r>
    <s v="3703-KBKZP"/>
    <x v="1"/>
    <x v="1"/>
    <s v="No"/>
    <s v="No"/>
    <n v="16"/>
    <s v="Yes"/>
    <s v="Yes"/>
    <x v="1"/>
    <s v="No"/>
    <s v="No"/>
    <s v="No"/>
    <s v="No"/>
    <s v="No"/>
    <s v="No"/>
    <x v="0"/>
    <s v="Yes"/>
    <x v="2"/>
    <n v="74.45"/>
    <n v="1261.3499999999999"/>
    <s v="No"/>
    <n v="0"/>
    <x v="2"/>
  </r>
  <r>
    <s v="1449-XQEMT"/>
    <x v="1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"/>
    <n v="58.15"/>
    <s v="Yes"/>
    <n v="1"/>
    <x v="0"/>
  </r>
  <r>
    <s v="2626-URJFX"/>
    <x v="1"/>
    <x v="0"/>
    <s v="Yes"/>
    <s v="Yes"/>
    <n v="4"/>
    <s v="Yes"/>
    <s v="Yes"/>
    <x v="0"/>
    <s v="No"/>
    <s v="No"/>
    <s v="No"/>
    <s v="No"/>
    <s v="No"/>
    <s v="No"/>
    <x v="0"/>
    <s v="Yes"/>
    <x v="0"/>
    <n v="50.9"/>
    <n v="225.6"/>
    <s v="Yes"/>
    <n v="1"/>
    <x v="0"/>
  </r>
  <r>
    <s v="4973-MGTON"/>
    <x v="0"/>
    <x v="0"/>
    <s v="Yes"/>
    <s v="No"/>
    <n v="71"/>
    <s v="Yes"/>
    <s v="No"/>
    <x v="0"/>
    <s v="Yes"/>
    <s v="Yes"/>
    <s v="Yes"/>
    <s v="Yes"/>
    <s v="Yes"/>
    <s v="Yes"/>
    <x v="2"/>
    <s v="Yes"/>
    <x v="3"/>
    <n v="84.4"/>
    <n v="5969.3"/>
    <s v="No"/>
    <n v="0"/>
    <x v="3"/>
  </r>
  <r>
    <s v="3682-YEUWS"/>
    <x v="1"/>
    <x v="0"/>
    <s v="Yes"/>
    <s v="Yes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4"/>
    <n v="253.9"/>
    <s v="No"/>
    <n v="0"/>
    <x v="0"/>
  </r>
  <r>
    <s v="1223-UNPKS"/>
    <x v="1"/>
    <x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400"/>
    <s v="No"/>
    <n v="0"/>
    <x v="2"/>
  </r>
  <r>
    <s v="2612-RRIDN"/>
    <x v="1"/>
    <x v="0"/>
    <s v="No"/>
    <s v="No"/>
    <n v="4"/>
    <s v="Yes"/>
    <s v="No"/>
    <x v="1"/>
    <s v="No"/>
    <s v="No"/>
    <s v="No"/>
    <s v="No"/>
    <s v="Yes"/>
    <s v="No"/>
    <x v="0"/>
    <s v="Yes"/>
    <x v="0"/>
    <n v="81"/>
    <n v="340.85"/>
    <s v="Yes"/>
    <n v="1"/>
    <x v="0"/>
  </r>
  <r>
    <s v="4735-ASGMA"/>
    <x v="1"/>
    <x v="0"/>
    <s v="No"/>
    <s v="No"/>
    <n v="26"/>
    <s v="Yes"/>
    <s v="Yes"/>
    <x v="1"/>
    <s v="No"/>
    <s v="No"/>
    <s v="Yes"/>
    <s v="No"/>
    <s v="Yes"/>
    <s v="Yes"/>
    <x v="0"/>
    <s v="Yes"/>
    <x v="0"/>
    <n v="98.35"/>
    <n v="2515.3000000000002"/>
    <s v="Yes"/>
    <n v="1"/>
    <x v="1"/>
  </r>
  <r>
    <s v="3446-QDSZF"/>
    <x v="0"/>
    <x v="0"/>
    <s v="No"/>
    <s v="No"/>
    <n v="4"/>
    <s v="Yes"/>
    <s v="No"/>
    <x v="0"/>
    <s v="No"/>
    <s v="No"/>
    <s v="No"/>
    <s v="No"/>
    <s v="Yes"/>
    <s v="No"/>
    <x v="0"/>
    <s v="No"/>
    <x v="3"/>
    <n v="55.5"/>
    <n v="227.35"/>
    <s v="No"/>
    <n v="0"/>
    <x v="0"/>
  </r>
  <r>
    <s v="3669-LVWZB"/>
    <x v="1"/>
    <x v="0"/>
    <s v="No"/>
    <s v="No"/>
    <n v="5"/>
    <s v="No"/>
    <s v="No phone service"/>
    <x v="0"/>
    <s v="No"/>
    <s v="Yes"/>
    <s v="No"/>
    <s v="No"/>
    <s v="Yes"/>
    <s v="Yes"/>
    <x v="0"/>
    <s v="Yes"/>
    <x v="1"/>
    <n v="51"/>
    <n v="305.95"/>
    <s v="Yes"/>
    <n v="1"/>
    <x v="0"/>
  </r>
  <r>
    <s v="6892-EZDTG"/>
    <x v="0"/>
    <x v="0"/>
    <s v="Yes"/>
    <s v="No"/>
    <n v="4"/>
    <s v="Yes"/>
    <s v="Yes"/>
    <x v="1"/>
    <s v="No"/>
    <s v="Yes"/>
    <s v="No"/>
    <s v="No"/>
    <s v="Yes"/>
    <s v="No"/>
    <x v="0"/>
    <s v="Yes"/>
    <x v="0"/>
    <n v="91.65"/>
    <n v="365.4"/>
    <s v="Yes"/>
    <n v="1"/>
    <x v="0"/>
  </r>
  <r>
    <s v="5117-IFGPS"/>
    <x v="1"/>
    <x v="1"/>
    <s v="Yes"/>
    <s v="No"/>
    <n v="29"/>
    <s v="Yes"/>
    <s v="Yes"/>
    <x v="1"/>
    <s v="No"/>
    <s v="No"/>
    <s v="No"/>
    <s v="No"/>
    <s v="No"/>
    <s v="Yes"/>
    <x v="0"/>
    <s v="Yes"/>
    <x v="0"/>
    <n v="84.3"/>
    <n v="2357.75"/>
    <s v="No"/>
    <n v="0"/>
    <x v="1"/>
  </r>
  <r>
    <s v="7379-FNIUJ"/>
    <x v="1"/>
    <x v="0"/>
    <s v="No"/>
    <s v="No"/>
    <n v="2"/>
    <s v="Yes"/>
    <s v="No"/>
    <x v="1"/>
    <s v="Yes"/>
    <s v="Yes"/>
    <s v="No"/>
    <s v="No"/>
    <s v="Yes"/>
    <s v="Yes"/>
    <x v="0"/>
    <s v="No"/>
    <x v="0"/>
    <n v="100.2"/>
    <n v="198.5"/>
    <s v="No"/>
    <n v="0"/>
    <x v="0"/>
  </r>
  <r>
    <s v="1627-AFWVJ"/>
    <x v="0"/>
    <x v="0"/>
    <s v="No"/>
    <s v="No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554.25"/>
    <s v="No"/>
    <n v="0"/>
    <x v="1"/>
  </r>
  <r>
    <s v="9725-SCPZG"/>
    <x v="1"/>
    <x v="0"/>
    <s v="No"/>
    <s v="Yes"/>
    <n v="1"/>
    <s v="Yes"/>
    <s v="No"/>
    <x v="1"/>
    <s v="No"/>
    <s v="No"/>
    <s v="No"/>
    <s v="No"/>
    <s v="Yes"/>
    <s v="Yes"/>
    <x v="0"/>
    <s v="Yes"/>
    <x v="0"/>
    <n v="90.85"/>
    <n v="90.85"/>
    <s v="Yes"/>
    <n v="1"/>
    <x v="0"/>
  </r>
  <r>
    <s v="5884-GCYMI"/>
    <x v="1"/>
    <x v="0"/>
    <s v="No"/>
    <s v="No"/>
    <n v="1"/>
    <s v="Yes"/>
    <s v="No"/>
    <x v="1"/>
    <s v="No"/>
    <s v="No"/>
    <s v="No"/>
    <s v="No"/>
    <s v="No"/>
    <s v="No"/>
    <x v="0"/>
    <s v="No"/>
    <x v="1"/>
    <n v="69.400000000000006"/>
    <n v="69.400000000000006"/>
    <s v="Yes"/>
    <n v="1"/>
    <x v="0"/>
  </r>
  <r>
    <s v="3217-FZDMN"/>
    <x v="0"/>
    <x v="1"/>
    <s v="No"/>
    <s v="No"/>
    <n v="8"/>
    <s v="Yes"/>
    <s v="No"/>
    <x v="1"/>
    <s v="No"/>
    <s v="No"/>
    <s v="Yes"/>
    <s v="No"/>
    <s v="Yes"/>
    <s v="Yes"/>
    <x v="0"/>
    <s v="Yes"/>
    <x v="3"/>
    <n v="94.45"/>
    <n v="742.95"/>
    <s v="Yes"/>
    <n v="1"/>
    <x v="0"/>
  </r>
  <r>
    <s v="4486-EFAEB"/>
    <x v="1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399999999999999"/>
    <n v="251.65"/>
    <s v="No"/>
    <n v="0"/>
    <x v="2"/>
  </r>
  <r>
    <s v="0060-FUALY"/>
    <x v="0"/>
    <x v="0"/>
    <s v="Yes"/>
    <s v="No"/>
    <n v="59"/>
    <s v="Yes"/>
    <s v="Yes"/>
    <x v="1"/>
    <s v="Yes"/>
    <s v="Yes"/>
    <s v="No"/>
    <s v="No"/>
    <s v="Yes"/>
    <s v="No"/>
    <x v="0"/>
    <s v="Yes"/>
    <x v="0"/>
    <n v="94.75"/>
    <n v="5597.65"/>
    <s v="No"/>
    <n v="0"/>
    <x v="3"/>
  </r>
  <r>
    <s v="7853-GVUDZ"/>
    <x v="0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20.149999999999999"/>
    <s v="Yes"/>
    <n v="1"/>
    <x v="0"/>
  </r>
  <r>
    <s v="7480-QNVZJ"/>
    <x v="1"/>
    <x v="1"/>
    <s v="No"/>
    <s v="No"/>
    <n v="50"/>
    <s v="Yes"/>
    <s v="Yes"/>
    <x v="1"/>
    <s v="No"/>
    <s v="No"/>
    <s v="No"/>
    <s v="No"/>
    <s v="Yes"/>
    <s v="Yes"/>
    <x v="0"/>
    <s v="Yes"/>
    <x v="0"/>
    <n v="95.7"/>
    <n v="4816.7"/>
    <s v="Yes"/>
    <n v="1"/>
    <x v="3"/>
  </r>
  <r>
    <s v="6954-OOYZZ"/>
    <x v="1"/>
    <x v="0"/>
    <s v="Yes"/>
    <s v="No"/>
    <n v="18"/>
    <s v="Yes"/>
    <s v="No"/>
    <x v="0"/>
    <s v="No"/>
    <s v="No"/>
    <s v="No"/>
    <s v="No"/>
    <s v="No"/>
    <s v="No"/>
    <x v="0"/>
    <s v="Yes"/>
    <x v="2"/>
    <n v="44.35"/>
    <n v="768.05"/>
    <s v="No"/>
    <n v="0"/>
    <x v="2"/>
  </r>
  <r>
    <s v="7088-FBAWU"/>
    <x v="0"/>
    <x v="0"/>
    <s v="Yes"/>
    <s v="Yes"/>
    <n v="17"/>
    <s v="Yes"/>
    <s v="No"/>
    <x v="0"/>
    <s v="Yes"/>
    <s v="Yes"/>
    <s v="No"/>
    <s v="No"/>
    <s v="Yes"/>
    <s v="Yes"/>
    <x v="0"/>
    <s v="No"/>
    <x v="1"/>
    <n v="74.55"/>
    <n v="1215.8"/>
    <s v="No"/>
    <n v="0"/>
    <x v="2"/>
  </r>
  <r>
    <s v="8313-AFGBW"/>
    <x v="1"/>
    <x v="0"/>
    <s v="Yes"/>
    <s v="No"/>
    <n v="47"/>
    <s v="Yes"/>
    <s v="No"/>
    <x v="0"/>
    <s v="No"/>
    <s v="Yes"/>
    <s v="Yes"/>
    <s v="No"/>
    <s v="Yes"/>
    <s v="Yes"/>
    <x v="2"/>
    <s v="No"/>
    <x v="0"/>
    <n v="73.599999999999994"/>
    <n v="3522.65"/>
    <s v="No"/>
    <n v="0"/>
    <x v="1"/>
  </r>
  <r>
    <s v="3943-KDREE"/>
    <x v="0"/>
    <x v="0"/>
    <s v="No"/>
    <s v="No"/>
    <n v="26"/>
    <s v="Yes"/>
    <s v="Yes"/>
    <x v="1"/>
    <s v="No"/>
    <s v="No"/>
    <s v="No"/>
    <s v="No"/>
    <s v="No"/>
    <s v="No"/>
    <x v="0"/>
    <s v="Yes"/>
    <x v="2"/>
    <n v="74.95"/>
    <n v="1834.95"/>
    <s v="Yes"/>
    <n v="1"/>
    <x v="1"/>
  </r>
  <r>
    <s v="9239-ZBZZV"/>
    <x v="0"/>
    <x v="0"/>
    <s v="No"/>
    <s v="No"/>
    <n v="6"/>
    <s v="No"/>
    <s v="No phone service"/>
    <x v="0"/>
    <s v="No"/>
    <s v="No"/>
    <s v="Yes"/>
    <s v="No"/>
    <s v="Yes"/>
    <s v="Yes"/>
    <x v="0"/>
    <s v="Yes"/>
    <x v="0"/>
    <n v="47.95"/>
    <n v="305.10000000000002"/>
    <s v="Yes"/>
    <n v="1"/>
    <x v="0"/>
  </r>
  <r>
    <s v="3097-IDVPU"/>
    <x v="1"/>
    <x v="0"/>
    <s v="Yes"/>
    <s v="Yes"/>
    <n v="19"/>
    <s v="Yes"/>
    <s v="Yes"/>
    <x v="0"/>
    <s v="No"/>
    <s v="No"/>
    <s v="No"/>
    <s v="No"/>
    <s v="No"/>
    <s v="No"/>
    <x v="0"/>
    <s v="No"/>
    <x v="3"/>
    <n v="50.1"/>
    <n v="910.45"/>
    <s v="No"/>
    <n v="0"/>
    <x v="2"/>
  </r>
  <r>
    <s v="4398-HSCJH"/>
    <x v="0"/>
    <x v="0"/>
    <s v="No"/>
    <s v="No"/>
    <n v="3"/>
    <s v="Yes"/>
    <s v="Yes"/>
    <x v="0"/>
    <s v="No"/>
    <s v="No"/>
    <s v="No"/>
    <s v="Yes"/>
    <s v="Yes"/>
    <s v="No"/>
    <x v="0"/>
    <s v="Yes"/>
    <x v="0"/>
    <n v="63.6"/>
    <n v="155.65"/>
    <s v="Yes"/>
    <n v="1"/>
    <x v="0"/>
  </r>
  <r>
    <s v="2197-OMWGI"/>
    <x v="0"/>
    <x v="1"/>
    <s v="Yes"/>
    <s v="Yes"/>
    <n v="68"/>
    <s v="No"/>
    <s v="No phone service"/>
    <x v="0"/>
    <s v="No"/>
    <s v="Yes"/>
    <s v="Yes"/>
    <s v="No"/>
    <s v="Yes"/>
    <s v="Yes"/>
    <x v="2"/>
    <s v="Yes"/>
    <x v="0"/>
    <n v="53"/>
    <n v="3656.25"/>
    <s v="No"/>
    <n v="0"/>
    <x v="3"/>
  </r>
  <r>
    <s v="2303-PJYHN"/>
    <x v="0"/>
    <x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50000000000001"/>
    <n v="52"/>
    <s v="No"/>
    <n v="0"/>
    <x v="0"/>
  </r>
  <r>
    <s v="9795-VOWON"/>
    <x v="1"/>
    <x v="0"/>
    <s v="No"/>
    <s v="No"/>
    <n v="7"/>
    <s v="No"/>
    <s v="No phone service"/>
    <x v="0"/>
    <s v="No"/>
    <s v="No"/>
    <s v="No"/>
    <s v="No"/>
    <s v="No"/>
    <s v="No"/>
    <x v="1"/>
    <s v="Yes"/>
    <x v="3"/>
    <n v="24.35"/>
    <n v="150.85"/>
    <s v="No"/>
    <n v="0"/>
    <x v="0"/>
  </r>
  <r>
    <s v="1237-WIYYZ"/>
    <x v="0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55"/>
    <n v="389.25"/>
    <s v="No"/>
    <n v="0"/>
    <x v="2"/>
  </r>
  <r>
    <s v="1987-AUELQ"/>
    <x v="0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05"/>
    <n v="1873.7"/>
    <s v="No"/>
    <n v="0"/>
    <x v="3"/>
  </r>
  <r>
    <s v="7852-LECYP"/>
    <x v="1"/>
    <x v="1"/>
    <s v="Yes"/>
    <s v="No"/>
    <n v="13"/>
    <s v="Yes"/>
    <s v="Yes"/>
    <x v="1"/>
    <s v="Yes"/>
    <s v="Yes"/>
    <s v="No"/>
    <s v="No"/>
    <s v="No"/>
    <s v="Yes"/>
    <x v="0"/>
    <s v="No"/>
    <x v="3"/>
    <n v="93.8"/>
    <n v="1261"/>
    <s v="No"/>
    <n v="0"/>
    <x v="2"/>
  </r>
  <r>
    <s v="4430-UZIPO"/>
    <x v="1"/>
    <x v="0"/>
    <s v="No"/>
    <s v="No"/>
    <n v="3"/>
    <s v="No"/>
    <s v="No phone service"/>
    <x v="0"/>
    <s v="No"/>
    <s v="Yes"/>
    <s v="No"/>
    <s v="Yes"/>
    <s v="No"/>
    <s v="No"/>
    <x v="0"/>
    <s v="Yes"/>
    <x v="1"/>
    <n v="36.85"/>
    <n v="108.7"/>
    <s v="Yes"/>
    <n v="1"/>
    <x v="0"/>
  </r>
  <r>
    <s v="4822-LPTYJ"/>
    <x v="1"/>
    <x v="0"/>
    <s v="Yes"/>
    <s v="No"/>
    <n v="72"/>
    <s v="Yes"/>
    <s v="Yes"/>
    <x v="1"/>
    <s v="No"/>
    <s v="Yes"/>
    <s v="Yes"/>
    <s v="No"/>
    <s v="Yes"/>
    <s v="Yes"/>
    <x v="2"/>
    <s v="Yes"/>
    <x v="2"/>
    <n v="103.75"/>
    <n v="7346.2"/>
    <s v="No"/>
    <n v="0"/>
    <x v="3"/>
  </r>
  <r>
    <s v="8165-CBKXO"/>
    <x v="1"/>
    <x v="0"/>
    <s v="Yes"/>
    <s v="Yes"/>
    <n v="66"/>
    <s v="No"/>
    <s v="No phone service"/>
    <x v="0"/>
    <s v="No"/>
    <s v="Yes"/>
    <s v="Yes"/>
    <s v="No"/>
    <s v="Yes"/>
    <s v="Yes"/>
    <x v="2"/>
    <s v="Yes"/>
    <x v="3"/>
    <n v="56.75"/>
    <n v="3708.4"/>
    <s v="No"/>
    <n v="0"/>
    <x v="3"/>
  </r>
  <r>
    <s v="6527-PZFPV"/>
    <x v="1"/>
    <x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8"/>
    <n v="469.65"/>
    <s v="No"/>
    <n v="0"/>
    <x v="2"/>
  </r>
  <r>
    <s v="4855-SNKMY"/>
    <x v="0"/>
    <x v="0"/>
    <s v="No"/>
    <s v="No"/>
    <n v="1"/>
    <s v="Yes"/>
    <s v="No"/>
    <x v="0"/>
    <s v="No"/>
    <s v="No"/>
    <s v="No"/>
    <s v="No"/>
    <s v="No"/>
    <s v="No"/>
    <x v="0"/>
    <s v="Yes"/>
    <x v="0"/>
    <n v="44.1"/>
    <n v="44.1"/>
    <s v="Yes"/>
    <n v="1"/>
    <x v="0"/>
  </r>
  <r>
    <s v="9593-CVZKR"/>
    <x v="0"/>
    <x v="0"/>
    <s v="Yes"/>
    <s v="Yes"/>
    <n v="56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45"/>
    <n v="1385.85"/>
    <s v="No"/>
    <n v="0"/>
    <x v="3"/>
  </r>
  <r>
    <s v="8595-SIZNC"/>
    <x v="0"/>
    <x v="1"/>
    <s v="Yes"/>
    <s v="No"/>
    <n v="2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6"/>
    <n v="548.79999999999995"/>
    <s v="No"/>
    <n v="0"/>
    <x v="2"/>
  </r>
  <r>
    <s v="8008-HAWED"/>
    <x v="1"/>
    <x v="0"/>
    <s v="No"/>
    <s v="No"/>
    <n v="14"/>
    <s v="No"/>
    <s v="No phone service"/>
    <x v="0"/>
    <s v="No"/>
    <s v="No"/>
    <s v="Yes"/>
    <s v="No"/>
    <s v="Yes"/>
    <s v="Yes"/>
    <x v="0"/>
    <s v="Yes"/>
    <x v="0"/>
    <n v="50.75"/>
    <n v="712.75"/>
    <s v="Yes"/>
    <n v="1"/>
    <x v="2"/>
  </r>
  <r>
    <s v="7124-UGSUR"/>
    <x v="0"/>
    <x v="1"/>
    <s v="Yes"/>
    <s v="No"/>
    <n v="61"/>
    <s v="Yes"/>
    <s v="Yes"/>
    <x v="1"/>
    <s v="No"/>
    <s v="Yes"/>
    <s v="Yes"/>
    <s v="No"/>
    <s v="Yes"/>
    <s v="Yes"/>
    <x v="1"/>
    <s v="Yes"/>
    <x v="3"/>
    <n v="104.4"/>
    <n v="6405"/>
    <s v="Yes"/>
    <n v="1"/>
    <x v="3"/>
  </r>
  <r>
    <s v="1862-SKORY"/>
    <x v="0"/>
    <x v="1"/>
    <s v="Yes"/>
    <s v="No"/>
    <n v="40"/>
    <s v="No"/>
    <s v="No phone service"/>
    <x v="0"/>
    <s v="No"/>
    <s v="Yes"/>
    <s v="No"/>
    <s v="No"/>
    <s v="Yes"/>
    <s v="No"/>
    <x v="0"/>
    <s v="Yes"/>
    <x v="0"/>
    <n v="39.299999999999997"/>
    <n v="1637.4"/>
    <s v="Yes"/>
    <n v="1"/>
    <x v="1"/>
  </r>
  <r>
    <s v="5236-XMZJY"/>
    <x v="0"/>
    <x v="0"/>
    <s v="No"/>
    <s v="No"/>
    <n v="42"/>
    <s v="Yes"/>
    <s v="No"/>
    <x v="0"/>
    <s v="Yes"/>
    <s v="Yes"/>
    <s v="Yes"/>
    <s v="No"/>
    <s v="No"/>
    <s v="No"/>
    <x v="0"/>
    <s v="No"/>
    <x v="2"/>
    <n v="59.65"/>
    <n v="2536.5500000000002"/>
    <s v="No"/>
    <n v="0"/>
    <x v="1"/>
  </r>
  <r>
    <s v="4827-DPADN"/>
    <x v="0"/>
    <x v="0"/>
    <s v="Yes"/>
    <s v="Yes"/>
    <n v="72"/>
    <s v="Yes"/>
    <s v="Yes"/>
    <x v="0"/>
    <s v="Yes"/>
    <s v="No"/>
    <s v="Yes"/>
    <s v="Yes"/>
    <s v="Yes"/>
    <s v="Yes"/>
    <x v="2"/>
    <s v="Yes"/>
    <x v="2"/>
    <n v="83.3"/>
    <n v="6042.7"/>
    <s v="No"/>
    <n v="0"/>
    <x v="3"/>
  </r>
  <r>
    <s v="2694-CIUMO"/>
    <x v="0"/>
    <x v="0"/>
    <s v="No"/>
    <s v="No"/>
    <n v="12"/>
    <s v="Yes"/>
    <s v="Yes"/>
    <x v="1"/>
    <s v="No"/>
    <s v="No"/>
    <s v="No"/>
    <s v="Yes"/>
    <s v="No"/>
    <s v="No"/>
    <x v="0"/>
    <s v="Yes"/>
    <x v="3"/>
    <n v="79.55"/>
    <n v="958.25"/>
    <s v="No"/>
    <n v="0"/>
    <x v="0"/>
  </r>
  <r>
    <s v="5846-ABOBJ"/>
    <x v="1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30.65"/>
    <s v="No"/>
    <n v="0"/>
    <x v="3"/>
  </r>
  <r>
    <s v="1439-LCGVL"/>
    <x v="0"/>
    <x v="0"/>
    <s v="Yes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2"/>
    <n v="459.6"/>
    <s v="No"/>
    <n v="0"/>
    <x v="1"/>
  </r>
  <r>
    <s v="0909-SDHNU"/>
    <x v="0"/>
    <x v="0"/>
    <s v="No"/>
    <s v="Yes"/>
    <n v="7"/>
    <s v="No"/>
    <s v="No phone service"/>
    <x v="0"/>
    <s v="Yes"/>
    <s v="No"/>
    <s v="No"/>
    <s v="No"/>
    <s v="No"/>
    <s v="No"/>
    <x v="0"/>
    <s v="No"/>
    <x v="1"/>
    <n v="29.8"/>
    <n v="201.95"/>
    <s v="No"/>
    <n v="0"/>
    <x v="0"/>
  </r>
  <r>
    <s v="4647-XXZAM"/>
    <x v="0"/>
    <x v="0"/>
    <s v="Yes"/>
    <s v="Yes"/>
    <n v="6"/>
    <s v="Yes"/>
    <s v="No"/>
    <x v="0"/>
    <s v="No"/>
    <s v="No"/>
    <s v="No"/>
    <s v="No"/>
    <s v="No"/>
    <s v="No"/>
    <x v="0"/>
    <s v="No"/>
    <x v="1"/>
    <n v="45.5"/>
    <n v="285.2"/>
    <s v="No"/>
    <n v="0"/>
    <x v="0"/>
  </r>
  <r>
    <s v="1502-XFCVR"/>
    <x v="0"/>
    <x v="0"/>
    <s v="No"/>
    <s v="No"/>
    <n v="58"/>
    <s v="Yes"/>
    <s v="No"/>
    <x v="1"/>
    <s v="Yes"/>
    <s v="Yes"/>
    <s v="Yes"/>
    <s v="No"/>
    <s v="Yes"/>
    <s v="Yes"/>
    <x v="1"/>
    <s v="Yes"/>
    <x v="0"/>
    <n v="106.45"/>
    <n v="6145.85"/>
    <s v="Yes"/>
    <n v="1"/>
    <x v="3"/>
  </r>
  <r>
    <s v="7740-KKCXF"/>
    <x v="1"/>
    <x v="0"/>
    <s v="Yes"/>
    <s v="No"/>
    <n v="51"/>
    <s v="No"/>
    <s v="No phone service"/>
    <x v="0"/>
    <s v="No"/>
    <s v="Yes"/>
    <s v="No"/>
    <s v="No"/>
    <s v="No"/>
    <s v="No"/>
    <x v="0"/>
    <s v="Yes"/>
    <x v="3"/>
    <n v="30.05"/>
    <n v="1529.45"/>
    <s v="No"/>
    <n v="0"/>
    <x v="3"/>
  </r>
  <r>
    <s v="5360-XGYAZ"/>
    <x v="1"/>
    <x v="0"/>
    <s v="Yes"/>
    <s v="Yes"/>
    <n v="72"/>
    <s v="No"/>
    <s v="No phone service"/>
    <x v="0"/>
    <s v="Yes"/>
    <s v="Yes"/>
    <s v="Yes"/>
    <s v="Yes"/>
    <s v="Yes"/>
    <s v="Yes"/>
    <x v="2"/>
    <s v="Yes"/>
    <x v="2"/>
    <n v="65.650000000000006"/>
    <n v="4664.5"/>
    <s v="No"/>
    <n v="0"/>
    <x v="3"/>
  </r>
  <r>
    <s v="9692-TUSXH"/>
    <x v="0"/>
    <x v="0"/>
    <s v="No"/>
    <s v="No"/>
    <n v="18"/>
    <s v="Yes"/>
    <s v="No"/>
    <x v="1"/>
    <s v="Yes"/>
    <s v="No"/>
    <s v="No"/>
    <s v="No"/>
    <s v="Yes"/>
    <s v="Yes"/>
    <x v="0"/>
    <s v="Yes"/>
    <x v="0"/>
    <n v="96.05"/>
    <n v="1740.7"/>
    <s v="Yes"/>
    <n v="1"/>
    <x v="2"/>
  </r>
  <r>
    <s v="7912-SYRQT"/>
    <x v="0"/>
    <x v="0"/>
    <s v="No"/>
    <s v="No"/>
    <n v="7"/>
    <s v="Yes"/>
    <s v="Yes"/>
    <x v="1"/>
    <s v="No"/>
    <s v="No"/>
    <s v="No"/>
    <s v="No"/>
    <s v="No"/>
    <s v="No"/>
    <x v="0"/>
    <s v="Yes"/>
    <x v="2"/>
    <n v="75.099999999999994"/>
    <n v="552.95000000000005"/>
    <s v="Yes"/>
    <n v="1"/>
    <x v="0"/>
  </r>
  <r>
    <s v="3557-HTYWR"/>
    <x v="0"/>
    <x v="0"/>
    <s v="No"/>
    <s v="No"/>
    <n v="47"/>
    <s v="Yes"/>
    <s v="Yes"/>
    <x v="0"/>
    <s v="Yes"/>
    <s v="Yes"/>
    <s v="No"/>
    <s v="Yes"/>
    <s v="No"/>
    <s v="Yes"/>
    <x v="2"/>
    <s v="No"/>
    <x v="1"/>
    <n v="74.05"/>
    <n v="3496.3"/>
    <s v="No"/>
    <n v="0"/>
    <x v="1"/>
  </r>
  <r>
    <s v="4816-JBHOV"/>
    <x v="1"/>
    <x v="1"/>
    <s v="No"/>
    <s v="No"/>
    <n v="2"/>
    <s v="Yes"/>
    <s v="No"/>
    <x v="0"/>
    <s v="No"/>
    <s v="No"/>
    <s v="No"/>
    <s v="No"/>
    <s v="No"/>
    <s v="No"/>
    <x v="0"/>
    <s v="Yes"/>
    <x v="0"/>
    <n v="44.7"/>
    <n v="93.7"/>
    <s v="Yes"/>
    <n v="1"/>
    <x v="0"/>
  </r>
  <r>
    <s v="8920-NAVAY"/>
    <x v="1"/>
    <x v="1"/>
    <s v="No"/>
    <s v="No"/>
    <n v="62"/>
    <s v="Yes"/>
    <s v="Yes"/>
    <x v="1"/>
    <s v="No"/>
    <s v="Yes"/>
    <s v="Yes"/>
    <s v="Yes"/>
    <s v="Yes"/>
    <s v="Yes"/>
    <x v="1"/>
    <s v="Yes"/>
    <x v="2"/>
    <n v="110.75"/>
    <n v="7053.35"/>
    <s v="No"/>
    <n v="0"/>
    <x v="3"/>
  </r>
  <r>
    <s v="1699-TLDLZ"/>
    <x v="0"/>
    <x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301.55"/>
    <s v="No"/>
    <n v="0"/>
    <x v="2"/>
  </r>
  <r>
    <s v="5600-PDUJF"/>
    <x v="1"/>
    <x v="0"/>
    <s v="No"/>
    <s v="No"/>
    <n v="6"/>
    <s v="Yes"/>
    <s v="No"/>
    <x v="0"/>
    <s v="No"/>
    <s v="No"/>
    <s v="No"/>
    <s v="Yes"/>
    <s v="No"/>
    <s v="No"/>
    <x v="0"/>
    <s v="Yes"/>
    <x v="3"/>
    <n v="49.5"/>
    <n v="312.7"/>
    <s v="No"/>
    <n v="0"/>
    <x v="0"/>
  </r>
  <r>
    <s v="8292-TYSPY"/>
    <x v="1"/>
    <x v="0"/>
    <s v="No"/>
    <s v="No"/>
    <n v="19"/>
    <s v="Yes"/>
    <s v="No"/>
    <x v="0"/>
    <s v="No"/>
    <s v="No"/>
    <s v="Yes"/>
    <s v="Yes"/>
    <s v="No"/>
    <s v="No"/>
    <x v="0"/>
    <s v="Yes"/>
    <x v="3"/>
    <n v="55"/>
    <n v="1046.5"/>
    <s v="Yes"/>
    <n v="1"/>
    <x v="2"/>
  </r>
  <r>
    <s v="0567-XRHCU"/>
    <x v="0"/>
    <x v="0"/>
    <s v="Yes"/>
    <s v="Yes"/>
    <n v="69"/>
    <s v="No"/>
    <s v="No phone service"/>
    <x v="0"/>
    <s v="Yes"/>
    <s v="No"/>
    <s v="Yes"/>
    <s v="No"/>
    <s v="No"/>
    <s v="Yes"/>
    <x v="2"/>
    <s v="Yes"/>
    <x v="3"/>
    <n v="43.95"/>
    <n v="2960.1"/>
    <s v="No"/>
    <n v="0"/>
    <x v="3"/>
  </r>
  <r>
    <s v="1867-BDVFH"/>
    <x v="1"/>
    <x v="0"/>
    <s v="Yes"/>
    <s v="Yes"/>
    <n v="11"/>
    <s v="Yes"/>
    <s v="Yes"/>
    <x v="1"/>
    <s v="No"/>
    <s v="No"/>
    <s v="No"/>
    <s v="No"/>
    <s v="No"/>
    <s v="No"/>
    <x v="0"/>
    <s v="Yes"/>
    <x v="0"/>
    <n v="74.349999999999994"/>
    <n v="834.2"/>
    <s v="Yes"/>
    <n v="1"/>
    <x v="0"/>
  </r>
  <r>
    <s v="2067-QYTCF"/>
    <x v="0"/>
    <x v="0"/>
    <s v="Yes"/>
    <s v="No"/>
    <n v="64"/>
    <s v="Yes"/>
    <s v="Yes"/>
    <x v="1"/>
    <s v="No"/>
    <s v="Yes"/>
    <s v="Yes"/>
    <s v="Yes"/>
    <s v="Yes"/>
    <s v="Yes"/>
    <x v="0"/>
    <s v="Yes"/>
    <x v="0"/>
    <n v="111.15"/>
    <n v="6953.4"/>
    <s v="No"/>
    <n v="0"/>
    <x v="3"/>
  </r>
  <r>
    <s v="2359-QWQUL"/>
    <x v="0"/>
    <x v="0"/>
    <s v="Yes"/>
    <s v="No"/>
    <n v="39"/>
    <s v="Yes"/>
    <s v="No"/>
    <x v="1"/>
    <s v="Yes"/>
    <s v="No"/>
    <s v="Yes"/>
    <s v="Yes"/>
    <s v="Yes"/>
    <s v="Yes"/>
    <x v="1"/>
    <s v="Yes"/>
    <x v="3"/>
    <n v="104.7"/>
    <n v="4134.8500000000004"/>
    <s v="Yes"/>
    <n v="1"/>
    <x v="1"/>
  </r>
  <r>
    <s v="9103-TCIHJ"/>
    <x v="0"/>
    <x v="0"/>
    <s v="No"/>
    <s v="No"/>
    <n v="15"/>
    <s v="Yes"/>
    <s v="Yes"/>
    <x v="0"/>
    <s v="Yes"/>
    <s v="No"/>
    <s v="No"/>
    <s v="No"/>
    <s v="No"/>
    <s v="No"/>
    <x v="0"/>
    <s v="Yes"/>
    <x v="1"/>
    <n v="55.7"/>
    <n v="899.8"/>
    <s v="Yes"/>
    <n v="1"/>
    <x v="2"/>
  </r>
  <r>
    <s v="7407-SUJIZ"/>
    <x v="1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541.5"/>
    <s v="No"/>
    <n v="0"/>
    <x v="1"/>
  </r>
  <r>
    <s v="9150-KPBJQ"/>
    <x v="0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.85"/>
    <s v="No"/>
    <n v="0"/>
    <x v="0"/>
  </r>
  <r>
    <s v="0052-DCKON"/>
    <x v="1"/>
    <x v="0"/>
    <s v="Yes"/>
    <s v="No"/>
    <n v="66"/>
    <s v="Yes"/>
    <s v="Yes"/>
    <x v="1"/>
    <s v="Yes"/>
    <s v="Yes"/>
    <s v="Yes"/>
    <s v="Yes"/>
    <s v="Yes"/>
    <s v="Yes"/>
    <x v="1"/>
    <s v="No"/>
    <x v="2"/>
    <n v="115.8"/>
    <n v="7942.15"/>
    <s v="No"/>
    <n v="0"/>
    <x v="3"/>
  </r>
  <r>
    <s v="3654-ARMGP"/>
    <x v="0"/>
    <x v="0"/>
    <s v="No"/>
    <s v="No"/>
    <n v="61"/>
    <s v="Yes"/>
    <s v="Yes"/>
    <x v="0"/>
    <s v="No"/>
    <s v="Yes"/>
    <s v="Yes"/>
    <s v="Yes"/>
    <s v="Yes"/>
    <s v="Yes"/>
    <x v="2"/>
    <s v="No"/>
    <x v="3"/>
    <n v="88.65"/>
    <n v="5321.25"/>
    <s v="No"/>
    <n v="0"/>
    <x v="3"/>
  </r>
  <r>
    <s v="9699-UBQFS"/>
    <x v="0"/>
    <x v="1"/>
    <s v="Yes"/>
    <s v="No"/>
    <n v="43"/>
    <s v="Yes"/>
    <s v="Yes"/>
    <x v="1"/>
    <s v="Yes"/>
    <s v="Yes"/>
    <s v="No"/>
    <s v="No"/>
    <s v="Yes"/>
    <s v="No"/>
    <x v="0"/>
    <s v="Yes"/>
    <x v="0"/>
    <n v="94.5"/>
    <n v="4156.8"/>
    <s v="No"/>
    <n v="0"/>
    <x v="1"/>
  </r>
  <r>
    <s v="9367-TCUYN"/>
    <x v="0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23.6"/>
    <s v="No"/>
    <n v="0"/>
    <x v="0"/>
  </r>
  <r>
    <s v="1261-FWTTE"/>
    <x v="1"/>
    <x v="1"/>
    <s v="No"/>
    <s v="No"/>
    <n v="23"/>
    <s v="No"/>
    <s v="No phone service"/>
    <x v="0"/>
    <s v="No"/>
    <s v="No"/>
    <s v="No"/>
    <s v="No"/>
    <s v="No"/>
    <s v="Yes"/>
    <x v="0"/>
    <s v="Yes"/>
    <x v="2"/>
    <n v="34.65"/>
    <n v="768.45"/>
    <s v="No"/>
    <n v="0"/>
    <x v="2"/>
  </r>
  <r>
    <s v="3528-HFRIQ"/>
    <x v="1"/>
    <x v="1"/>
    <s v="Yes"/>
    <s v="No"/>
    <n v="71"/>
    <s v="No"/>
    <s v="No phone service"/>
    <x v="0"/>
    <s v="No"/>
    <s v="Yes"/>
    <s v="Yes"/>
    <s v="No"/>
    <s v="Yes"/>
    <s v="Yes"/>
    <x v="0"/>
    <s v="Yes"/>
    <x v="2"/>
    <n v="52.3"/>
    <n v="3765.05"/>
    <s v="No"/>
    <n v="0"/>
    <x v="3"/>
  </r>
  <r>
    <s v="0708-SJDIS"/>
    <x v="0"/>
    <x v="0"/>
    <s v="No"/>
    <s v="No"/>
    <n v="34"/>
    <s v="Yes"/>
    <s v="Yes"/>
    <x v="0"/>
    <s v="No"/>
    <s v="No"/>
    <s v="No"/>
    <s v="Yes"/>
    <s v="Yes"/>
    <s v="No"/>
    <x v="0"/>
    <s v="No"/>
    <x v="1"/>
    <n v="65"/>
    <n v="2157.5"/>
    <s v="No"/>
    <n v="0"/>
    <x v="1"/>
  </r>
  <r>
    <s v="4140-WJAWW"/>
    <x v="0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08.05"/>
    <s v="Yes"/>
    <n v="1"/>
    <x v="0"/>
  </r>
  <r>
    <s v="2073-QBVBI"/>
    <x v="0"/>
    <x v="0"/>
    <s v="Yes"/>
    <s v="No"/>
    <n v="41"/>
    <s v="No"/>
    <s v="No phone service"/>
    <x v="0"/>
    <s v="No"/>
    <s v="Yes"/>
    <s v="No"/>
    <s v="Yes"/>
    <s v="No"/>
    <s v="No"/>
    <x v="1"/>
    <s v="No"/>
    <x v="1"/>
    <n v="35.450000000000003"/>
    <n v="1391.65"/>
    <s v="No"/>
    <n v="0"/>
    <x v="1"/>
  </r>
  <r>
    <s v="6928-ONTRW"/>
    <x v="0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379.8"/>
    <s v="No"/>
    <n v="0"/>
    <x v="3"/>
  </r>
  <r>
    <s v="3320-VEOYC"/>
    <x v="1"/>
    <x v="1"/>
    <s v="No"/>
    <s v="No"/>
    <n v="14"/>
    <s v="Yes"/>
    <s v="Yes"/>
    <x v="1"/>
    <s v="No"/>
    <s v="No"/>
    <s v="No"/>
    <s v="No"/>
    <s v="Yes"/>
    <s v="Yes"/>
    <x v="0"/>
    <s v="Yes"/>
    <x v="0"/>
    <n v="95.6"/>
    <n v="1273.3"/>
    <s v="No"/>
    <n v="0"/>
    <x v="2"/>
  </r>
  <r>
    <s v="5231-FIQPA"/>
    <x v="0"/>
    <x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810.45"/>
    <s v="No"/>
    <n v="0"/>
    <x v="1"/>
  </r>
  <r>
    <s v="6617-WLBQC"/>
    <x v="0"/>
    <x v="0"/>
    <s v="Yes"/>
    <s v="Yes"/>
    <n v="23"/>
    <s v="Yes"/>
    <s v="Yes"/>
    <x v="1"/>
    <s v="Yes"/>
    <s v="No"/>
    <s v="No"/>
    <s v="No"/>
    <s v="No"/>
    <s v="No"/>
    <x v="1"/>
    <s v="No"/>
    <x v="3"/>
    <n v="81.849999999999994"/>
    <n v="1810.85"/>
    <s v="No"/>
    <n v="0"/>
    <x v="2"/>
  </r>
  <r>
    <s v="2599-CIPQE"/>
    <x v="1"/>
    <x v="0"/>
    <s v="Yes"/>
    <s v="Yes"/>
    <n v="71"/>
    <s v="Yes"/>
    <s v="No"/>
    <x v="1"/>
    <s v="Yes"/>
    <s v="Yes"/>
    <s v="Yes"/>
    <s v="Yes"/>
    <s v="Yes"/>
    <s v="Yes"/>
    <x v="2"/>
    <s v="No"/>
    <x v="3"/>
    <n v="109.3"/>
    <n v="7782.85"/>
    <s v="No"/>
    <n v="0"/>
    <x v="3"/>
  </r>
  <r>
    <s v="6653-CBBOM"/>
    <x v="0"/>
    <x v="0"/>
    <s v="No"/>
    <s v="No"/>
    <n v="1"/>
    <s v="Yes"/>
    <s v="No"/>
    <x v="1"/>
    <s v="No"/>
    <s v="No"/>
    <s v="No"/>
    <s v="No"/>
    <s v="No"/>
    <s v="No"/>
    <x v="0"/>
    <s v="Yes"/>
    <x v="0"/>
    <n v="70.3"/>
    <n v="70.3"/>
    <s v="Yes"/>
    <n v="1"/>
    <x v="0"/>
  </r>
  <r>
    <s v="8774-GSBUN"/>
    <x v="1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4"/>
    <n v="1797.1"/>
    <s v="No"/>
    <n v="0"/>
    <x v="3"/>
  </r>
  <r>
    <s v="7326-RIGQZ"/>
    <x v="1"/>
    <x v="0"/>
    <s v="Yes"/>
    <s v="Yes"/>
    <n v="6"/>
    <s v="Yes"/>
    <s v="No"/>
    <x v="1"/>
    <s v="No"/>
    <s v="No"/>
    <s v="No"/>
    <s v="No"/>
    <s v="No"/>
    <s v="No"/>
    <x v="0"/>
    <s v="Yes"/>
    <x v="0"/>
    <n v="69.8"/>
    <n v="377.85"/>
    <s v="No"/>
    <n v="0"/>
    <x v="0"/>
  </r>
  <r>
    <s v="1401-FTHFQ"/>
    <x v="1"/>
    <x v="0"/>
    <s v="Yes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"/>
    <n v="445.3"/>
    <s v="No"/>
    <n v="0"/>
    <x v="2"/>
  </r>
  <r>
    <s v="3247-ZVOUO"/>
    <x v="1"/>
    <x v="1"/>
    <s v="Yes"/>
    <s v="No"/>
    <n v="10"/>
    <s v="Yes"/>
    <s v="Yes"/>
    <x v="1"/>
    <s v="No"/>
    <s v="No"/>
    <s v="No"/>
    <s v="No"/>
    <s v="No"/>
    <s v="Yes"/>
    <x v="0"/>
    <s v="No"/>
    <x v="0"/>
    <n v="85.55"/>
    <n v="851.75"/>
    <s v="Yes"/>
    <n v="1"/>
    <x v="0"/>
  </r>
  <r>
    <s v="0254-FNMCI"/>
    <x v="0"/>
    <x v="0"/>
    <s v="No"/>
    <s v="No"/>
    <n v="72"/>
    <s v="Yes"/>
    <s v="No"/>
    <x v="1"/>
    <s v="Yes"/>
    <s v="Yes"/>
    <s v="Yes"/>
    <s v="Yes"/>
    <s v="Yes"/>
    <s v="Yes"/>
    <x v="2"/>
    <s v="Yes"/>
    <x v="0"/>
    <n v="109.9"/>
    <n v="7624.2"/>
    <s v="No"/>
    <n v="0"/>
    <x v="3"/>
  </r>
  <r>
    <s v="1848-LBZHY"/>
    <x v="0"/>
    <x v="0"/>
    <s v="Yes"/>
    <s v="No"/>
    <n v="7"/>
    <s v="Yes"/>
    <s v="No"/>
    <x v="0"/>
    <s v="Yes"/>
    <s v="No"/>
    <s v="No"/>
    <s v="No"/>
    <s v="No"/>
    <s v="No"/>
    <x v="0"/>
    <s v="Yes"/>
    <x v="2"/>
    <n v="50.3"/>
    <n v="355.1"/>
    <s v="No"/>
    <n v="0"/>
    <x v="0"/>
  </r>
  <r>
    <s v="6101-IMRMM"/>
    <x v="1"/>
    <x v="0"/>
    <s v="No"/>
    <s v="Yes"/>
    <n v="6"/>
    <s v="Yes"/>
    <s v="No"/>
    <x v="1"/>
    <s v="No"/>
    <s v="No"/>
    <s v="Yes"/>
    <s v="No"/>
    <s v="Yes"/>
    <s v="Yes"/>
    <x v="0"/>
    <s v="No"/>
    <x v="1"/>
    <n v="94.5"/>
    <n v="575.45000000000005"/>
    <s v="Yes"/>
    <n v="1"/>
    <x v="0"/>
  </r>
  <r>
    <s v="8118-TJAFG"/>
    <x v="1"/>
    <x v="0"/>
    <s v="Yes"/>
    <s v="Yes"/>
    <n v="9"/>
    <s v="Yes"/>
    <s v="No"/>
    <x v="1"/>
    <s v="No"/>
    <s v="Yes"/>
    <s v="No"/>
    <s v="Yes"/>
    <s v="Yes"/>
    <s v="Yes"/>
    <x v="0"/>
    <s v="Yes"/>
    <x v="0"/>
    <n v="101.5"/>
    <n v="906.85"/>
    <s v="No"/>
    <n v="0"/>
    <x v="0"/>
  </r>
  <r>
    <s v="5429-LWCMV"/>
    <x v="0"/>
    <x v="0"/>
    <s v="No"/>
    <s v="No"/>
    <n v="12"/>
    <s v="Yes"/>
    <s v="Yes"/>
    <x v="1"/>
    <s v="No"/>
    <s v="Yes"/>
    <s v="No"/>
    <s v="No"/>
    <s v="No"/>
    <s v="Yes"/>
    <x v="0"/>
    <s v="Yes"/>
    <x v="0"/>
    <n v="89.15"/>
    <n v="1057.55"/>
    <s v="No"/>
    <n v="0"/>
    <x v="0"/>
  </r>
  <r>
    <s v="7298-IZWLY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s v="No"/>
    <n v="0"/>
    <x v="0"/>
  </r>
  <r>
    <s v="9758-MFWGD"/>
    <x v="0"/>
    <x v="1"/>
    <s v="Yes"/>
    <s v="Yes"/>
    <n v="48"/>
    <s v="No"/>
    <s v="No phone service"/>
    <x v="0"/>
    <s v="No"/>
    <s v="Yes"/>
    <s v="No"/>
    <s v="No"/>
    <s v="No"/>
    <s v="No"/>
    <x v="1"/>
    <s v="No"/>
    <x v="2"/>
    <n v="29.9"/>
    <n v="1388.75"/>
    <s v="No"/>
    <n v="0"/>
    <x v="1"/>
  </r>
  <r>
    <s v="3955-JBZZM"/>
    <x v="1"/>
    <x v="0"/>
    <s v="No"/>
    <s v="No"/>
    <n v="20"/>
    <s v="Yes"/>
    <s v="No"/>
    <x v="1"/>
    <s v="No"/>
    <s v="No"/>
    <s v="No"/>
    <s v="No"/>
    <s v="Yes"/>
    <s v="No"/>
    <x v="0"/>
    <s v="No"/>
    <x v="0"/>
    <n v="78.8"/>
    <n v="1641.3"/>
    <s v="No"/>
    <n v="0"/>
    <x v="2"/>
  </r>
  <r>
    <s v="1268-ASBGA"/>
    <x v="0"/>
    <x v="1"/>
    <s v="Yes"/>
    <s v="No"/>
    <n v="16"/>
    <s v="Yes"/>
    <s v="Yes"/>
    <x v="1"/>
    <s v="No"/>
    <s v="No"/>
    <s v="No"/>
    <s v="No"/>
    <s v="No"/>
    <s v="Yes"/>
    <x v="0"/>
    <s v="Yes"/>
    <x v="3"/>
    <n v="85.35"/>
    <n v="1375.15"/>
    <s v="Yes"/>
    <n v="1"/>
    <x v="2"/>
  </r>
  <r>
    <s v="8943-URTMR"/>
    <x v="0"/>
    <x v="0"/>
    <s v="No"/>
    <s v="No"/>
    <n v="2"/>
    <s v="Yes"/>
    <s v="No"/>
    <x v="1"/>
    <s v="No"/>
    <s v="No"/>
    <s v="No"/>
    <s v="No"/>
    <s v="Yes"/>
    <s v="No"/>
    <x v="0"/>
    <s v="Yes"/>
    <x v="1"/>
    <n v="79.650000000000006"/>
    <n v="152.69999999999999"/>
    <s v="Yes"/>
    <n v="1"/>
    <x v="0"/>
  </r>
  <r>
    <s v="4815-TUMEQ"/>
    <x v="0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3"/>
    <n v="185.2"/>
    <s v="No"/>
    <n v="0"/>
    <x v="0"/>
  </r>
  <r>
    <s v="4713-LZDRV"/>
    <x v="0"/>
    <x v="1"/>
    <s v="No"/>
    <s v="No"/>
    <n v="2"/>
    <s v="Yes"/>
    <s v="No"/>
    <x v="1"/>
    <s v="No"/>
    <s v="No"/>
    <s v="No"/>
    <s v="No"/>
    <s v="No"/>
    <s v="Yes"/>
    <x v="0"/>
    <s v="Yes"/>
    <x v="0"/>
    <n v="79.599999999999994"/>
    <n v="195.05"/>
    <s v="Yes"/>
    <n v="1"/>
    <x v="0"/>
  </r>
  <r>
    <s v="9909-IDLEK"/>
    <x v="1"/>
    <x v="0"/>
    <s v="Yes"/>
    <s v="Yes"/>
    <n v="20"/>
    <s v="Yes"/>
    <s v="Yes"/>
    <x v="1"/>
    <s v="No"/>
    <s v="Yes"/>
    <s v="No"/>
    <s v="Yes"/>
    <s v="Yes"/>
    <s v="No"/>
    <x v="0"/>
    <s v="No"/>
    <x v="1"/>
    <n v="96.8"/>
    <n v="1826.7"/>
    <s v="No"/>
    <n v="0"/>
    <x v="2"/>
  </r>
  <r>
    <s v="4092-OFQZS"/>
    <x v="1"/>
    <x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5"/>
    <n v="417.5"/>
    <s v="No"/>
    <n v="0"/>
    <x v="2"/>
  </r>
  <r>
    <s v="1561-BWHIN"/>
    <x v="1"/>
    <x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44.5"/>
    <s v="No"/>
    <n v="0"/>
    <x v="2"/>
  </r>
  <r>
    <s v="4325-NFSKC"/>
    <x v="1"/>
    <x v="1"/>
    <s v="No"/>
    <s v="No"/>
    <n v="19"/>
    <s v="Yes"/>
    <s v="Yes"/>
    <x v="1"/>
    <s v="Yes"/>
    <s v="No"/>
    <s v="No"/>
    <s v="No"/>
    <s v="Yes"/>
    <s v="No"/>
    <x v="0"/>
    <s v="Yes"/>
    <x v="0"/>
    <n v="90.6"/>
    <n v="1660"/>
    <s v="Yes"/>
    <n v="1"/>
    <x v="2"/>
  </r>
  <r>
    <s v="9927-DSWDF"/>
    <x v="1"/>
    <x v="0"/>
    <s v="Yes"/>
    <s v="No"/>
    <n v="22"/>
    <s v="Yes"/>
    <s v="No"/>
    <x v="1"/>
    <s v="Yes"/>
    <s v="Yes"/>
    <s v="No"/>
    <s v="Yes"/>
    <s v="Yes"/>
    <s v="Yes"/>
    <x v="0"/>
    <s v="Yes"/>
    <x v="0"/>
    <n v="104.6"/>
    <n v="2180.5500000000002"/>
    <s v="No"/>
    <n v="0"/>
    <x v="2"/>
  </r>
  <r>
    <s v="9500-LTVBP"/>
    <x v="0"/>
    <x v="0"/>
    <s v="No"/>
    <s v="No"/>
    <n v="35"/>
    <s v="Yes"/>
    <s v="Yes"/>
    <x v="1"/>
    <s v="No"/>
    <s v="No"/>
    <s v="No"/>
    <s v="Yes"/>
    <s v="No"/>
    <s v="No"/>
    <x v="0"/>
    <s v="No"/>
    <x v="3"/>
    <n v="80.05"/>
    <n v="2835.9"/>
    <s v="No"/>
    <n v="0"/>
    <x v="1"/>
  </r>
  <r>
    <s v="7252-NTGSS"/>
    <x v="0"/>
    <x v="0"/>
    <s v="No"/>
    <s v="No"/>
    <n v="1"/>
    <s v="Yes"/>
    <s v="No"/>
    <x v="0"/>
    <s v="No"/>
    <s v="No"/>
    <s v="No"/>
    <s v="No"/>
    <s v="No"/>
    <s v="No"/>
    <x v="0"/>
    <s v="No"/>
    <x v="1"/>
    <n v="45.15"/>
    <n v="45.15"/>
    <s v="No"/>
    <n v="0"/>
    <x v="0"/>
  </r>
  <r>
    <s v="8149-AIQCG"/>
    <x v="1"/>
    <x v="0"/>
    <s v="No"/>
    <s v="No"/>
    <n v="39"/>
    <s v="Yes"/>
    <s v="Yes"/>
    <x v="1"/>
    <s v="No"/>
    <s v="No"/>
    <s v="No"/>
    <s v="No"/>
    <s v="No"/>
    <s v="No"/>
    <x v="0"/>
    <s v="Yes"/>
    <x v="3"/>
    <n v="73.150000000000006"/>
    <n v="2730.85"/>
    <s v="No"/>
    <n v="0"/>
    <x v="1"/>
  </r>
  <r>
    <s v="1360-JYXKQ"/>
    <x v="0"/>
    <x v="1"/>
    <s v="Yes"/>
    <s v="No"/>
    <n v="54"/>
    <s v="Yes"/>
    <s v="No"/>
    <x v="1"/>
    <s v="No"/>
    <s v="No"/>
    <s v="Yes"/>
    <s v="Yes"/>
    <s v="Yes"/>
    <s v="Yes"/>
    <x v="1"/>
    <s v="Yes"/>
    <x v="0"/>
    <n v="99.1"/>
    <n v="5437.1"/>
    <s v="No"/>
    <n v="0"/>
    <x v="3"/>
  </r>
  <r>
    <s v="2955-PSXOE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s v="Yes"/>
    <n v="1"/>
    <x v="0"/>
  </r>
  <r>
    <s v="7762-URZQH"/>
    <x v="1"/>
    <x v="0"/>
    <s v="Yes"/>
    <s v="No"/>
    <n v="66"/>
    <s v="Yes"/>
    <s v="Yes"/>
    <x v="1"/>
    <s v="Yes"/>
    <s v="No"/>
    <s v="Yes"/>
    <s v="No"/>
    <s v="Yes"/>
    <s v="Yes"/>
    <x v="2"/>
    <s v="Yes"/>
    <x v="3"/>
    <n v="106.05"/>
    <n v="6981.35"/>
    <s v="Yes"/>
    <n v="1"/>
    <x v="3"/>
  </r>
  <r>
    <s v="0899-WZRSD"/>
    <x v="1"/>
    <x v="0"/>
    <s v="No"/>
    <s v="No"/>
    <n v="56"/>
    <s v="Yes"/>
    <s v="Yes"/>
    <x v="1"/>
    <s v="Yes"/>
    <s v="No"/>
    <s v="No"/>
    <s v="Yes"/>
    <s v="Yes"/>
    <s v="Yes"/>
    <x v="0"/>
    <s v="Yes"/>
    <x v="1"/>
    <n v="105.35"/>
    <n v="5794.45"/>
    <s v="No"/>
    <n v="0"/>
    <x v="3"/>
  </r>
  <r>
    <s v="3255-GRXMG"/>
    <x v="1"/>
    <x v="0"/>
    <s v="No"/>
    <s v="Yes"/>
    <n v="18"/>
    <s v="Yes"/>
    <s v="No"/>
    <x v="0"/>
    <s v="No"/>
    <s v="No"/>
    <s v="No"/>
    <s v="No"/>
    <s v="No"/>
    <s v="No"/>
    <x v="0"/>
    <s v="Yes"/>
    <x v="3"/>
    <n v="45.65"/>
    <n v="747.2"/>
    <s v="No"/>
    <n v="0"/>
    <x v="2"/>
  </r>
  <r>
    <s v="4828-FAZPK"/>
    <x v="0"/>
    <x v="0"/>
    <s v="Yes"/>
    <s v="Yes"/>
    <n v="16"/>
    <s v="Yes"/>
    <s v="Yes"/>
    <x v="1"/>
    <s v="No"/>
    <s v="Yes"/>
    <s v="No"/>
    <s v="No"/>
    <s v="No"/>
    <s v="No"/>
    <x v="0"/>
    <s v="Yes"/>
    <x v="3"/>
    <n v="79.95"/>
    <n v="1267.95"/>
    <s v="No"/>
    <n v="0"/>
    <x v="2"/>
  </r>
  <r>
    <s v="6094-ZIVKX"/>
    <x v="0"/>
    <x v="0"/>
    <s v="No"/>
    <s v="No"/>
    <n v="68"/>
    <s v="Yes"/>
    <s v="No"/>
    <x v="0"/>
    <s v="Yes"/>
    <s v="No"/>
    <s v="Yes"/>
    <s v="No"/>
    <s v="No"/>
    <s v="No"/>
    <x v="1"/>
    <s v="Yes"/>
    <x v="3"/>
    <n v="54.45"/>
    <n v="3674.95"/>
    <s v="No"/>
    <n v="0"/>
    <x v="3"/>
  </r>
  <r>
    <s v="6925-BAYGL"/>
    <x v="0"/>
    <x v="1"/>
    <s v="Yes"/>
    <s v="No"/>
    <n v="5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"/>
    <n v="1275.5999999999999"/>
    <s v="No"/>
    <n v="0"/>
    <x v="3"/>
  </r>
  <r>
    <s v="3262-EIDHV"/>
    <x v="0"/>
    <x v="0"/>
    <s v="Yes"/>
    <s v="Yes"/>
    <n v="72"/>
    <s v="Yes"/>
    <s v="Yes"/>
    <x v="0"/>
    <s v="Yes"/>
    <s v="No"/>
    <s v="Yes"/>
    <s v="Yes"/>
    <s v="Yes"/>
    <s v="Yes"/>
    <x v="2"/>
    <s v="No"/>
    <x v="3"/>
    <n v="84.7"/>
    <n v="5893.9"/>
    <s v="No"/>
    <n v="0"/>
    <x v="3"/>
  </r>
  <r>
    <s v="7354-OIJLX"/>
    <x v="1"/>
    <x v="0"/>
    <s v="No"/>
    <s v="No"/>
    <n v="9"/>
    <s v="Yes"/>
    <s v="Yes"/>
    <x v="1"/>
    <s v="No"/>
    <s v="No"/>
    <s v="No"/>
    <s v="No"/>
    <s v="No"/>
    <s v="No"/>
    <x v="0"/>
    <s v="Yes"/>
    <x v="0"/>
    <n v="75.849999999999994"/>
    <n v="724.65"/>
    <s v="No"/>
    <n v="0"/>
    <x v="0"/>
  </r>
  <r>
    <s v="1376-HHBDV"/>
    <x v="0"/>
    <x v="0"/>
    <s v="No"/>
    <s v="No"/>
    <n v="30"/>
    <s v="Yes"/>
    <s v="No"/>
    <x v="0"/>
    <s v="Yes"/>
    <s v="No"/>
    <s v="No"/>
    <s v="No"/>
    <s v="No"/>
    <s v="No"/>
    <x v="0"/>
    <s v="Yes"/>
    <x v="1"/>
    <n v="48.8"/>
    <n v="1536.75"/>
    <s v="No"/>
    <n v="0"/>
    <x v="1"/>
  </r>
  <r>
    <s v="6907-NZZIJ"/>
    <x v="0"/>
    <x v="0"/>
    <s v="No"/>
    <s v="No"/>
    <n v="36"/>
    <s v="Yes"/>
    <s v="Yes"/>
    <x v="1"/>
    <s v="No"/>
    <s v="Yes"/>
    <s v="No"/>
    <s v="No"/>
    <s v="Yes"/>
    <s v="Yes"/>
    <x v="0"/>
    <s v="Yes"/>
    <x v="0"/>
    <n v="99.15"/>
    <n v="3615.6"/>
    <s v="Yes"/>
    <n v="1"/>
    <x v="1"/>
  </r>
  <r>
    <s v="6133-OZILE"/>
    <x v="0"/>
    <x v="0"/>
    <s v="No"/>
    <s v="No"/>
    <n v="18"/>
    <s v="No"/>
    <s v="No phone service"/>
    <x v="0"/>
    <s v="No"/>
    <s v="No"/>
    <s v="Yes"/>
    <s v="Yes"/>
    <s v="No"/>
    <s v="No"/>
    <x v="0"/>
    <s v="Yes"/>
    <x v="0"/>
    <n v="35.200000000000003"/>
    <n v="607.29999999999995"/>
    <s v="No"/>
    <n v="0"/>
    <x v="2"/>
  </r>
  <r>
    <s v="4135-FRWKJ"/>
    <x v="0"/>
    <x v="1"/>
    <s v="Yes"/>
    <s v="Yes"/>
    <n v="55"/>
    <s v="Yes"/>
    <s v="Yes"/>
    <x v="0"/>
    <s v="Yes"/>
    <s v="No"/>
    <s v="Yes"/>
    <s v="Yes"/>
    <s v="Yes"/>
    <s v="No"/>
    <x v="1"/>
    <s v="No"/>
    <x v="0"/>
    <n v="76.25"/>
    <n v="4154.55"/>
    <s v="No"/>
    <n v="0"/>
    <x v="3"/>
  </r>
  <r>
    <s v="2911-UREFD"/>
    <x v="0"/>
    <x v="0"/>
    <s v="Yes"/>
    <s v="No"/>
    <n v="39"/>
    <s v="No"/>
    <s v="No phone service"/>
    <x v="0"/>
    <s v="Yes"/>
    <s v="No"/>
    <s v="Yes"/>
    <s v="No"/>
    <s v="Yes"/>
    <s v="Yes"/>
    <x v="0"/>
    <s v="No"/>
    <x v="0"/>
    <n v="55.9"/>
    <n v="2184.35"/>
    <s v="Yes"/>
    <n v="1"/>
    <x v="1"/>
  </r>
  <r>
    <s v="3744-ZRRDZ"/>
    <x v="1"/>
    <x v="0"/>
    <s v="No"/>
    <s v="No"/>
    <n v="21"/>
    <s v="Yes"/>
    <s v="Yes"/>
    <x v="1"/>
    <s v="No"/>
    <s v="Yes"/>
    <s v="No"/>
    <s v="No"/>
    <s v="No"/>
    <s v="No"/>
    <x v="0"/>
    <s v="Yes"/>
    <x v="0"/>
    <n v="82.35"/>
    <n v="1852.85"/>
    <s v="Yes"/>
    <n v="1"/>
    <x v="2"/>
  </r>
  <r>
    <s v="5673-TIYIB"/>
    <x v="1"/>
    <x v="0"/>
    <s v="No"/>
    <s v="No"/>
    <n v="2"/>
    <s v="No"/>
    <s v="No phone service"/>
    <x v="0"/>
    <s v="No"/>
    <s v="Yes"/>
    <s v="Yes"/>
    <s v="Yes"/>
    <s v="No"/>
    <s v="No"/>
    <x v="0"/>
    <s v="Yes"/>
    <x v="3"/>
    <n v="40.4"/>
    <n v="77.150000000000006"/>
    <s v="Yes"/>
    <n v="1"/>
    <x v="0"/>
  </r>
  <r>
    <s v="6551-ZCOTS"/>
    <x v="1"/>
    <x v="1"/>
    <s v="No"/>
    <s v="No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9"/>
    <n v="847.8"/>
    <s v="No"/>
    <n v="0"/>
    <x v="1"/>
  </r>
  <r>
    <s v="7191-ADRGF"/>
    <x v="1"/>
    <x v="0"/>
    <s v="Yes"/>
    <s v="No"/>
    <n v="44"/>
    <s v="No"/>
    <s v="No phone service"/>
    <x v="0"/>
    <s v="No"/>
    <s v="Yes"/>
    <s v="Yes"/>
    <s v="No"/>
    <s v="Yes"/>
    <s v="Yes"/>
    <x v="2"/>
    <s v="No"/>
    <x v="2"/>
    <n v="54.3"/>
    <n v="2390.4499999999998"/>
    <s v="No"/>
    <n v="0"/>
    <x v="1"/>
  </r>
  <r>
    <s v="5018-LXQQG"/>
    <x v="0"/>
    <x v="0"/>
    <s v="Yes"/>
    <s v="Yes"/>
    <n v="30"/>
    <s v="Yes"/>
    <s v="No"/>
    <x v="0"/>
    <s v="Yes"/>
    <s v="No"/>
    <s v="No"/>
    <s v="Yes"/>
    <s v="No"/>
    <s v="Yes"/>
    <x v="0"/>
    <s v="No"/>
    <x v="2"/>
    <n v="66.3"/>
    <n v="1923.5"/>
    <s v="No"/>
    <n v="0"/>
    <x v="1"/>
  </r>
  <r>
    <s v="6892-BOGQE"/>
    <x v="0"/>
    <x v="0"/>
    <s v="Yes"/>
    <s v="No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9"/>
    <n v="1493.2"/>
    <s v="No"/>
    <n v="0"/>
    <x v="3"/>
  </r>
  <r>
    <s v="1602-IJQQE"/>
    <x v="0"/>
    <x v="0"/>
    <s v="No"/>
    <s v="No"/>
    <n v="4"/>
    <s v="Yes"/>
    <s v="Yes"/>
    <x v="1"/>
    <s v="No"/>
    <s v="No"/>
    <s v="No"/>
    <s v="No"/>
    <s v="No"/>
    <s v="No"/>
    <x v="0"/>
    <s v="No"/>
    <x v="0"/>
    <n v="75.349999999999994"/>
    <n v="338.1"/>
    <s v="Yes"/>
    <n v="1"/>
    <x v="0"/>
  </r>
  <r>
    <s v="4628-WQCQQ"/>
    <x v="1"/>
    <x v="0"/>
    <s v="No"/>
    <s v="Yes"/>
    <n v="35"/>
    <s v="Yes"/>
    <s v="No"/>
    <x v="1"/>
    <s v="No"/>
    <s v="No"/>
    <s v="Yes"/>
    <s v="No"/>
    <s v="Yes"/>
    <s v="No"/>
    <x v="1"/>
    <s v="Yes"/>
    <x v="0"/>
    <n v="85.15"/>
    <n v="3030.6"/>
    <s v="Yes"/>
    <n v="1"/>
    <x v="1"/>
  </r>
  <r>
    <s v="1746-TGTWV"/>
    <x v="1"/>
    <x v="0"/>
    <s v="Yes"/>
    <s v="No"/>
    <n v="1"/>
    <s v="Yes"/>
    <s v="No"/>
    <x v="1"/>
    <s v="No"/>
    <s v="No"/>
    <s v="Yes"/>
    <s v="No"/>
    <s v="No"/>
    <s v="No"/>
    <x v="0"/>
    <s v="No"/>
    <x v="3"/>
    <n v="75.349999999999994"/>
    <n v="75.349999999999994"/>
    <s v="No"/>
    <n v="0"/>
    <x v="0"/>
  </r>
  <r>
    <s v="5995-SNNEW"/>
    <x v="1"/>
    <x v="1"/>
    <s v="Yes"/>
    <s v="No"/>
    <n v="23"/>
    <s v="Yes"/>
    <s v="Yes"/>
    <x v="1"/>
    <s v="No"/>
    <s v="Yes"/>
    <s v="Yes"/>
    <s v="No"/>
    <s v="Yes"/>
    <s v="Yes"/>
    <x v="0"/>
    <s v="Yes"/>
    <x v="0"/>
    <n v="104.45"/>
    <n v="2184.85"/>
    <s v="No"/>
    <n v="0"/>
    <x v="2"/>
  </r>
  <r>
    <s v="8050-WYBND"/>
    <x v="0"/>
    <x v="0"/>
    <s v="No"/>
    <s v="Yes"/>
    <n v="22"/>
    <s v="No"/>
    <s v="No phone service"/>
    <x v="0"/>
    <s v="No"/>
    <s v="No"/>
    <s v="Yes"/>
    <s v="No"/>
    <s v="Yes"/>
    <s v="Yes"/>
    <x v="1"/>
    <s v="Yes"/>
    <x v="3"/>
    <n v="49.45"/>
    <n v="1031.4000000000001"/>
    <s v="No"/>
    <n v="0"/>
    <x v="2"/>
  </r>
  <r>
    <s v="2821-WARNZ"/>
    <x v="0"/>
    <x v="0"/>
    <s v="No"/>
    <s v="Yes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45"/>
    <n v="921.3"/>
    <s v="No"/>
    <n v="0"/>
    <x v="3"/>
  </r>
  <r>
    <s v="4879-GZLFH"/>
    <x v="0"/>
    <x v="0"/>
    <s v="Yes"/>
    <s v="Yes"/>
    <n v="42"/>
    <s v="Yes"/>
    <s v="No"/>
    <x v="1"/>
    <s v="No"/>
    <s v="No"/>
    <s v="Yes"/>
    <s v="No"/>
    <s v="Yes"/>
    <s v="Yes"/>
    <x v="0"/>
    <s v="Yes"/>
    <x v="0"/>
    <n v="92.15"/>
    <n v="3875.4"/>
    <s v="No"/>
    <n v="0"/>
    <x v="1"/>
  </r>
  <r>
    <s v="1644-IRKSF"/>
    <x v="0"/>
    <x v="0"/>
    <s v="Yes"/>
    <s v="Yes"/>
    <n v="33"/>
    <s v="Yes"/>
    <s v="No"/>
    <x v="1"/>
    <s v="No"/>
    <s v="No"/>
    <s v="Yes"/>
    <s v="No"/>
    <s v="Yes"/>
    <s v="Yes"/>
    <x v="1"/>
    <s v="Yes"/>
    <x v="0"/>
    <n v="93.8"/>
    <n v="3124.5"/>
    <s v="Yes"/>
    <n v="1"/>
    <x v="1"/>
  </r>
  <r>
    <s v="8314-HTWVE"/>
    <x v="0"/>
    <x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44.15"/>
    <s v="No"/>
    <n v="0"/>
    <x v="0"/>
  </r>
  <r>
    <s v="9402-ROUMJ"/>
    <x v="0"/>
    <x v="0"/>
    <s v="Yes"/>
    <s v="Yes"/>
    <n v="67"/>
    <s v="Yes"/>
    <s v="Yes"/>
    <x v="1"/>
    <s v="Yes"/>
    <s v="No"/>
    <s v="Yes"/>
    <s v="Yes"/>
    <s v="No"/>
    <s v="Yes"/>
    <x v="1"/>
    <s v="Yes"/>
    <x v="2"/>
    <n v="100.25"/>
    <n v="6689"/>
    <s v="No"/>
    <n v="0"/>
    <x v="3"/>
  </r>
  <r>
    <s v="2507-QZPQS"/>
    <x v="1"/>
    <x v="0"/>
    <s v="No"/>
    <s v="No"/>
    <n v="15"/>
    <s v="Yes"/>
    <s v="Yes"/>
    <x v="1"/>
    <s v="No"/>
    <s v="Yes"/>
    <s v="No"/>
    <s v="Yes"/>
    <s v="No"/>
    <s v="Yes"/>
    <x v="0"/>
    <s v="No"/>
    <x v="0"/>
    <n v="95.7"/>
    <n v="1451.1"/>
    <s v="No"/>
    <n v="0"/>
    <x v="2"/>
  </r>
  <r>
    <s v="7159-NOKYQ"/>
    <x v="1"/>
    <x v="0"/>
    <s v="Yes"/>
    <s v="No"/>
    <n v="67"/>
    <s v="Yes"/>
    <s v="Yes"/>
    <x v="1"/>
    <s v="No"/>
    <s v="Yes"/>
    <s v="Yes"/>
    <s v="No"/>
    <s v="No"/>
    <s v="Yes"/>
    <x v="2"/>
    <s v="Yes"/>
    <x v="0"/>
    <n v="93.15"/>
    <n v="6368.2"/>
    <s v="No"/>
    <n v="0"/>
    <x v="3"/>
  </r>
  <r>
    <s v="5707-ZMDJP"/>
    <x v="1"/>
    <x v="0"/>
    <s v="Yes"/>
    <s v="Yes"/>
    <n v="53"/>
    <s v="Yes"/>
    <s v="No"/>
    <x v="0"/>
    <s v="Yes"/>
    <s v="Yes"/>
    <s v="No"/>
    <s v="Yes"/>
    <s v="Yes"/>
    <s v="No"/>
    <x v="2"/>
    <s v="Yes"/>
    <x v="1"/>
    <n v="69.7"/>
    <n v="3729.6"/>
    <s v="No"/>
    <n v="0"/>
    <x v="3"/>
  </r>
  <r>
    <s v="8779-YIQQA"/>
    <x v="1"/>
    <x v="0"/>
    <s v="Yes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50.1"/>
    <s v="No"/>
    <n v="0"/>
    <x v="2"/>
  </r>
  <r>
    <s v="7136-IHZJA"/>
    <x v="0"/>
    <x v="0"/>
    <s v="Yes"/>
    <s v="Yes"/>
    <n v="40"/>
    <s v="Yes"/>
    <s v="No"/>
    <x v="0"/>
    <s v="Yes"/>
    <s v="Yes"/>
    <s v="No"/>
    <s v="Yes"/>
    <s v="No"/>
    <s v="Yes"/>
    <x v="0"/>
    <s v="Yes"/>
    <x v="1"/>
    <n v="71.349999999999994"/>
    <n v="2847.2"/>
    <s v="No"/>
    <n v="0"/>
    <x v="1"/>
  </r>
  <r>
    <s v="8966-OIQHG"/>
    <x v="0"/>
    <x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75"/>
    <n v="452.35"/>
    <s v="No"/>
    <n v="0"/>
    <x v="2"/>
  </r>
  <r>
    <s v="7074-STDCN"/>
    <x v="1"/>
    <x v="0"/>
    <s v="No"/>
    <s v="No"/>
    <n v="39"/>
    <s v="No"/>
    <s v="No phone service"/>
    <x v="0"/>
    <s v="No"/>
    <s v="No"/>
    <s v="No"/>
    <s v="Yes"/>
    <s v="No"/>
    <s v="Yes"/>
    <x v="0"/>
    <s v="Yes"/>
    <x v="0"/>
    <n v="40.6"/>
    <n v="1494.5"/>
    <s v="No"/>
    <n v="0"/>
    <x v="1"/>
  </r>
  <r>
    <s v="3705-PSNGL"/>
    <x v="1"/>
    <x v="0"/>
    <s v="No"/>
    <s v="No"/>
    <n v="4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930.45"/>
    <s v="Yes"/>
    <n v="1"/>
    <x v="1"/>
  </r>
  <r>
    <s v="8739-QOTTN"/>
    <x v="0"/>
    <x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1.85"/>
    <s v="No"/>
    <n v="0"/>
    <x v="0"/>
  </r>
  <r>
    <s v="1399-OUPJN"/>
    <x v="0"/>
    <x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75"/>
    <n v="1272.05"/>
    <s v="No"/>
    <n v="0"/>
    <x v="3"/>
  </r>
  <r>
    <s v="0277-BKSQP"/>
    <x v="1"/>
    <x v="0"/>
    <s v="Yes"/>
    <s v="Yes"/>
    <n v="8"/>
    <s v="Yes"/>
    <s v="No"/>
    <x v="0"/>
    <s v="No"/>
    <s v="No"/>
    <s v="No"/>
    <s v="No"/>
    <s v="Yes"/>
    <s v="No"/>
    <x v="0"/>
    <s v="Yes"/>
    <x v="0"/>
    <n v="54.4"/>
    <n v="475.1"/>
    <s v="No"/>
    <n v="0"/>
    <x v="0"/>
  </r>
  <r>
    <s v="6502-HCJTI"/>
    <x v="1"/>
    <x v="1"/>
    <s v="Yes"/>
    <s v="No"/>
    <n v="7"/>
    <s v="Yes"/>
    <s v="Yes"/>
    <x v="1"/>
    <s v="Yes"/>
    <s v="Yes"/>
    <s v="No"/>
    <s v="No"/>
    <s v="No"/>
    <s v="Yes"/>
    <x v="0"/>
    <s v="Yes"/>
    <x v="3"/>
    <n v="94.7"/>
    <n v="673.1"/>
    <s v="Yes"/>
    <n v="1"/>
    <x v="0"/>
  </r>
  <r>
    <s v="2606-RMDHZ"/>
    <x v="1"/>
    <x v="0"/>
    <s v="No"/>
    <s v="No"/>
    <n v="6"/>
    <s v="No"/>
    <s v="No phone service"/>
    <x v="0"/>
    <s v="No"/>
    <s v="Yes"/>
    <s v="No"/>
    <s v="No"/>
    <s v="No"/>
    <s v="No"/>
    <x v="0"/>
    <s v="Yes"/>
    <x v="3"/>
    <n v="30.5"/>
    <n v="208.7"/>
    <s v="Yes"/>
    <n v="1"/>
    <x v="0"/>
  </r>
  <r>
    <s v="5774-XZTQC"/>
    <x v="0"/>
    <x v="0"/>
    <s v="Yes"/>
    <s v="Yes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45"/>
    <n v="150.75"/>
    <s v="No"/>
    <n v="0"/>
    <x v="0"/>
  </r>
  <r>
    <s v="2676-SSLTO"/>
    <x v="1"/>
    <x v="0"/>
    <s v="No"/>
    <s v="No"/>
    <n v="49"/>
    <s v="Yes"/>
    <s v="Yes"/>
    <x v="0"/>
    <s v="No"/>
    <s v="No"/>
    <s v="No"/>
    <s v="Yes"/>
    <s v="Yes"/>
    <s v="No"/>
    <x v="2"/>
    <s v="Yes"/>
    <x v="2"/>
    <n v="66.150000000000006"/>
    <n v="3199"/>
    <s v="No"/>
    <n v="0"/>
    <x v="3"/>
  </r>
  <r>
    <s v="6266-QHOJZ"/>
    <x v="0"/>
    <x v="0"/>
    <s v="No"/>
    <s v="No"/>
    <n v="65"/>
    <s v="Yes"/>
    <s v="Yes"/>
    <x v="1"/>
    <s v="Yes"/>
    <s v="Yes"/>
    <s v="No"/>
    <s v="Yes"/>
    <s v="No"/>
    <s v="No"/>
    <x v="1"/>
    <s v="Yes"/>
    <x v="0"/>
    <n v="89.85"/>
    <n v="5844.65"/>
    <s v="No"/>
    <n v="0"/>
    <x v="3"/>
  </r>
  <r>
    <s v="7269-JISCY"/>
    <x v="0"/>
    <x v="0"/>
    <s v="No"/>
    <s v="No"/>
    <n v="55"/>
    <s v="Yes"/>
    <s v="No"/>
    <x v="0"/>
    <s v="No"/>
    <s v="No"/>
    <s v="No"/>
    <s v="No"/>
    <s v="No"/>
    <s v="No"/>
    <x v="1"/>
    <s v="No"/>
    <x v="2"/>
    <n v="45.05"/>
    <n v="2462.6"/>
    <s v="No"/>
    <n v="0"/>
    <x v="3"/>
  </r>
  <r>
    <s v="0363-SVHYR"/>
    <x v="1"/>
    <x v="0"/>
    <s v="Yes"/>
    <s v="Yes"/>
    <n v="71"/>
    <s v="Yes"/>
    <s v="Yes"/>
    <x v="0"/>
    <s v="Yes"/>
    <s v="Yes"/>
    <s v="Yes"/>
    <s v="Yes"/>
    <s v="Yes"/>
    <s v="Yes"/>
    <x v="2"/>
    <s v="No"/>
    <x v="2"/>
    <n v="86.85"/>
    <n v="6263.8"/>
    <s v="No"/>
    <n v="0"/>
    <x v="3"/>
  </r>
  <r>
    <s v="8547-NSBBO"/>
    <x v="1"/>
    <x v="0"/>
    <s v="No"/>
    <s v="No"/>
    <n v="35"/>
    <s v="Yes"/>
    <s v="Yes"/>
    <x v="1"/>
    <s v="Yes"/>
    <s v="Yes"/>
    <s v="Yes"/>
    <s v="Yes"/>
    <s v="No"/>
    <s v="No"/>
    <x v="0"/>
    <s v="Yes"/>
    <x v="1"/>
    <n v="96.75"/>
    <n v="3403.4"/>
    <s v="No"/>
    <n v="0"/>
    <x v="1"/>
  </r>
  <r>
    <s v="8258-GSTJK"/>
    <x v="1"/>
    <x v="1"/>
    <s v="No"/>
    <s v="No"/>
    <n v="3"/>
    <s v="Yes"/>
    <s v="Yes"/>
    <x v="1"/>
    <s v="No"/>
    <s v="No"/>
    <s v="No"/>
    <s v="No"/>
    <s v="No"/>
    <s v="No"/>
    <x v="0"/>
    <s v="Yes"/>
    <x v="0"/>
    <n v="77"/>
    <n v="237.75"/>
    <s v="Yes"/>
    <n v="1"/>
    <x v="0"/>
  </r>
  <r>
    <s v="6861-OKBCE"/>
    <x v="0"/>
    <x v="0"/>
    <s v="No"/>
    <s v="Yes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100000000000001"/>
    <n v="221.35"/>
    <s v="Yes"/>
    <n v="1"/>
    <x v="0"/>
  </r>
  <r>
    <s v="9940-RHLFB"/>
    <x v="0"/>
    <x v="0"/>
    <s v="No"/>
    <s v="No"/>
    <n v="1"/>
    <s v="Yes"/>
    <s v="No"/>
    <x v="1"/>
    <s v="No"/>
    <s v="No"/>
    <s v="Yes"/>
    <s v="No"/>
    <s v="No"/>
    <s v="No"/>
    <x v="0"/>
    <s v="No"/>
    <x v="0"/>
    <n v="75.3"/>
    <n v="75.3"/>
    <s v="Yes"/>
    <n v="1"/>
    <x v="0"/>
  </r>
  <r>
    <s v="6591-QGOYB"/>
    <x v="1"/>
    <x v="0"/>
    <s v="No"/>
    <s v="No"/>
    <n v="17"/>
    <s v="Yes"/>
    <s v="Yes"/>
    <x v="1"/>
    <s v="Yes"/>
    <s v="Yes"/>
    <s v="Yes"/>
    <s v="Yes"/>
    <s v="Yes"/>
    <s v="No"/>
    <x v="0"/>
    <s v="Yes"/>
    <x v="2"/>
    <n v="106.65"/>
    <n v="1672.1"/>
    <s v="No"/>
    <n v="0"/>
    <x v="2"/>
  </r>
  <r>
    <s v="9070-BCKQP"/>
    <x v="0"/>
    <x v="0"/>
    <s v="Yes"/>
    <s v="No"/>
    <n v="72"/>
    <s v="Yes"/>
    <s v="Yes"/>
    <x v="1"/>
    <s v="Yes"/>
    <s v="No"/>
    <s v="Yes"/>
    <s v="Yes"/>
    <s v="Yes"/>
    <s v="Yes"/>
    <x v="2"/>
    <s v="Yes"/>
    <x v="3"/>
    <n v="110.15"/>
    <n v="7881.2"/>
    <s v="No"/>
    <n v="0"/>
    <x v="3"/>
  </r>
  <r>
    <s v="6421-SZVEM"/>
    <x v="0"/>
    <x v="0"/>
    <s v="Yes"/>
    <s v="Yes"/>
    <n v="28"/>
    <s v="Yes"/>
    <s v="No"/>
    <x v="1"/>
    <s v="Yes"/>
    <s v="No"/>
    <s v="No"/>
    <s v="No"/>
    <s v="No"/>
    <s v="Yes"/>
    <x v="1"/>
    <s v="Yes"/>
    <x v="2"/>
    <n v="82.85"/>
    <n v="2320.8000000000002"/>
    <s v="No"/>
    <n v="0"/>
    <x v="1"/>
  </r>
  <r>
    <s v="1328-EUZHC"/>
    <x v="0"/>
    <x v="0"/>
    <s v="Yes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370.5"/>
    <s v="No"/>
    <n v="0"/>
    <x v="2"/>
  </r>
  <r>
    <s v="2995-UPRYS"/>
    <x v="0"/>
    <x v="1"/>
    <s v="Yes"/>
    <s v="No"/>
    <n v="40"/>
    <s v="Yes"/>
    <s v="No"/>
    <x v="1"/>
    <s v="No"/>
    <s v="Yes"/>
    <s v="No"/>
    <s v="Yes"/>
    <s v="Yes"/>
    <s v="Yes"/>
    <x v="1"/>
    <s v="Yes"/>
    <x v="3"/>
    <n v="99.2"/>
    <n v="4062.2"/>
    <s v="Yes"/>
    <n v="1"/>
    <x v="1"/>
  </r>
  <r>
    <s v="8878-RYUKI"/>
    <x v="0"/>
    <x v="0"/>
    <s v="No"/>
    <s v="No"/>
    <n v="52"/>
    <s v="Yes"/>
    <s v="No"/>
    <x v="0"/>
    <s v="No"/>
    <s v="No"/>
    <s v="Yes"/>
    <s v="No"/>
    <s v="No"/>
    <s v="Yes"/>
    <x v="0"/>
    <s v="Yes"/>
    <x v="0"/>
    <n v="59.45"/>
    <n v="3043.7"/>
    <s v="No"/>
    <n v="0"/>
    <x v="3"/>
  </r>
  <r>
    <s v="9633-DENPU"/>
    <x v="0"/>
    <x v="0"/>
    <s v="Yes"/>
    <s v="No"/>
    <n v="47"/>
    <s v="Yes"/>
    <s v="No"/>
    <x v="0"/>
    <s v="No"/>
    <s v="Yes"/>
    <s v="No"/>
    <s v="No"/>
    <s v="Yes"/>
    <s v="No"/>
    <x v="0"/>
    <s v="Yes"/>
    <x v="2"/>
    <n v="58.6"/>
    <n v="2723.4"/>
    <s v="No"/>
    <n v="0"/>
    <x v="1"/>
  </r>
  <r>
    <s v="7811-JIVPF"/>
    <x v="0"/>
    <x v="0"/>
    <s v="No"/>
    <s v="No"/>
    <n v="23"/>
    <s v="Yes"/>
    <s v="No"/>
    <x v="0"/>
    <s v="No"/>
    <s v="No"/>
    <s v="Yes"/>
    <s v="No"/>
    <s v="No"/>
    <s v="No"/>
    <x v="0"/>
    <s v="No"/>
    <x v="3"/>
    <n v="49.7"/>
    <n v="1081.25"/>
    <s v="No"/>
    <n v="0"/>
    <x v="2"/>
  </r>
  <r>
    <s v="7113-HIPFI"/>
    <x v="1"/>
    <x v="0"/>
    <s v="Yes"/>
    <s v="Yes"/>
    <n v="66"/>
    <s v="Yes"/>
    <s v="No"/>
    <x v="0"/>
    <s v="Yes"/>
    <s v="Yes"/>
    <s v="Yes"/>
    <s v="Yes"/>
    <s v="No"/>
    <s v="No"/>
    <x v="2"/>
    <s v="No"/>
    <x v="1"/>
    <n v="65.849999999999994"/>
    <n v="4097.05"/>
    <s v="No"/>
    <n v="0"/>
    <x v="3"/>
  </r>
  <r>
    <s v="8541-QVFKM"/>
    <x v="0"/>
    <x v="0"/>
    <s v="No"/>
    <s v="No"/>
    <n v="8"/>
    <s v="Yes"/>
    <s v="Yes"/>
    <x v="1"/>
    <s v="No"/>
    <s v="No"/>
    <s v="No"/>
    <s v="No"/>
    <s v="No"/>
    <s v="No"/>
    <x v="0"/>
    <s v="Yes"/>
    <x v="0"/>
    <n v="73.5"/>
    <n v="632.20000000000005"/>
    <s v="No"/>
    <n v="0"/>
    <x v="0"/>
  </r>
  <r>
    <s v="6686-YPGHK"/>
    <x v="1"/>
    <x v="1"/>
    <s v="No"/>
    <s v="No"/>
    <n v="47"/>
    <s v="Yes"/>
    <s v="No"/>
    <x v="1"/>
    <s v="Yes"/>
    <s v="No"/>
    <s v="No"/>
    <s v="No"/>
    <s v="No"/>
    <s v="Yes"/>
    <x v="0"/>
    <s v="No"/>
    <x v="1"/>
    <n v="85.5"/>
    <n v="4042.3"/>
    <s v="Yes"/>
    <n v="1"/>
    <x v="1"/>
  </r>
  <r>
    <s v="1383-EZRWL"/>
    <x v="0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164.85"/>
    <s v="Yes"/>
    <n v="1"/>
    <x v="0"/>
  </r>
  <r>
    <s v="9258-CNWAC"/>
    <x v="0"/>
    <x v="0"/>
    <s v="Yes"/>
    <s v="Yes"/>
    <n v="71"/>
    <s v="Yes"/>
    <s v="Yes"/>
    <x v="1"/>
    <s v="Yes"/>
    <s v="Yes"/>
    <s v="Yes"/>
    <s v="Yes"/>
    <s v="Yes"/>
    <s v="Yes"/>
    <x v="2"/>
    <s v="No"/>
    <x v="3"/>
    <n v="113.65"/>
    <n v="8166.8"/>
    <s v="No"/>
    <n v="0"/>
    <x v="3"/>
  </r>
  <r>
    <s v="5371-VYLSX"/>
    <x v="0"/>
    <x v="1"/>
    <s v="No"/>
    <s v="No"/>
    <n v="50"/>
    <s v="Yes"/>
    <s v="Yes"/>
    <x v="1"/>
    <s v="Yes"/>
    <s v="Yes"/>
    <s v="No"/>
    <s v="No"/>
    <s v="No"/>
    <s v="No"/>
    <x v="0"/>
    <s v="Yes"/>
    <x v="0"/>
    <n v="83.4"/>
    <n v="4113.7"/>
    <s v="No"/>
    <n v="0"/>
    <x v="3"/>
  </r>
  <r>
    <s v="6374-AFWOX"/>
    <x v="1"/>
    <x v="0"/>
    <s v="Yes"/>
    <s v="No"/>
    <n v="46"/>
    <s v="Yes"/>
    <s v="No"/>
    <x v="0"/>
    <s v="Yes"/>
    <s v="Yes"/>
    <s v="Yes"/>
    <s v="Yes"/>
    <s v="No"/>
    <s v="No"/>
    <x v="2"/>
    <s v="No"/>
    <x v="1"/>
    <n v="65.650000000000006"/>
    <n v="3047.15"/>
    <s v="No"/>
    <n v="0"/>
    <x v="1"/>
  </r>
  <r>
    <s v="4759-TRPLW"/>
    <x v="1"/>
    <x v="0"/>
    <s v="No"/>
    <s v="No"/>
    <n v="1"/>
    <s v="Yes"/>
    <s v="No"/>
    <x v="1"/>
    <s v="No"/>
    <s v="No"/>
    <s v="No"/>
    <s v="No"/>
    <s v="No"/>
    <s v="No"/>
    <x v="0"/>
    <s v="No"/>
    <x v="0"/>
    <n v="70.400000000000006"/>
    <n v="70.400000000000006"/>
    <s v="Yes"/>
    <n v="1"/>
    <x v="0"/>
  </r>
  <r>
    <s v="5317-FLPJF"/>
    <x v="0"/>
    <x v="0"/>
    <s v="No"/>
    <s v="No"/>
    <n v="66"/>
    <s v="No"/>
    <s v="No phone service"/>
    <x v="0"/>
    <s v="Yes"/>
    <s v="No"/>
    <s v="Yes"/>
    <s v="Yes"/>
    <s v="Yes"/>
    <s v="Yes"/>
    <x v="2"/>
    <s v="Yes"/>
    <x v="2"/>
    <n v="61.35"/>
    <n v="4193.3999999999996"/>
    <s v="No"/>
    <n v="0"/>
    <x v="3"/>
  </r>
  <r>
    <s v="7621-VPNET"/>
    <x v="0"/>
    <x v="0"/>
    <s v="Yes"/>
    <s v="No"/>
    <n v="42"/>
    <s v="Yes"/>
    <s v="Yes"/>
    <x v="1"/>
    <s v="No"/>
    <s v="No"/>
    <s v="Yes"/>
    <s v="Yes"/>
    <s v="No"/>
    <s v="No"/>
    <x v="0"/>
    <s v="Yes"/>
    <x v="3"/>
    <n v="85.9"/>
    <n v="3729.75"/>
    <s v="No"/>
    <n v="0"/>
    <x v="1"/>
  </r>
  <r>
    <s v="6034-YMTOB"/>
    <x v="0"/>
    <x v="0"/>
    <s v="No"/>
    <s v="No"/>
    <n v="5"/>
    <s v="Yes"/>
    <s v="No"/>
    <x v="1"/>
    <s v="No"/>
    <s v="No"/>
    <s v="No"/>
    <s v="Yes"/>
    <s v="No"/>
    <s v="No"/>
    <x v="0"/>
    <s v="Yes"/>
    <x v="1"/>
    <n v="75.650000000000006"/>
    <n v="399.45"/>
    <s v="No"/>
    <n v="0"/>
    <x v="0"/>
  </r>
  <r>
    <s v="8563-IIOXK"/>
    <x v="1"/>
    <x v="0"/>
    <s v="Yes"/>
    <s v="Yes"/>
    <n v="7"/>
    <s v="Yes"/>
    <s v="No"/>
    <x v="0"/>
    <s v="Yes"/>
    <s v="No"/>
    <s v="No"/>
    <s v="No"/>
    <s v="No"/>
    <s v="No"/>
    <x v="1"/>
    <s v="Yes"/>
    <x v="0"/>
    <n v="49.75"/>
    <n v="331.3"/>
    <s v="Yes"/>
    <n v="1"/>
    <x v="0"/>
  </r>
  <r>
    <s v="4903-CNOZC"/>
    <x v="1"/>
    <x v="0"/>
    <s v="No"/>
    <s v="No"/>
    <n v="29"/>
    <s v="Yes"/>
    <s v="Yes"/>
    <x v="0"/>
    <s v="No"/>
    <s v="Yes"/>
    <s v="Yes"/>
    <s v="No"/>
    <s v="No"/>
    <s v="Yes"/>
    <x v="1"/>
    <s v="No"/>
    <x v="3"/>
    <n v="70.900000000000006"/>
    <n v="1964.6"/>
    <s v="No"/>
    <n v="0"/>
    <x v="1"/>
  </r>
  <r>
    <s v="4353-HYOJD"/>
    <x v="0"/>
    <x v="0"/>
    <s v="Yes"/>
    <s v="Yes"/>
    <n v="27"/>
    <s v="Yes"/>
    <s v="No"/>
    <x v="0"/>
    <s v="No"/>
    <s v="Yes"/>
    <s v="No"/>
    <s v="No"/>
    <s v="No"/>
    <s v="No"/>
    <x v="0"/>
    <s v="No"/>
    <x v="1"/>
    <n v="49.85"/>
    <n v="1336.15"/>
    <s v="No"/>
    <n v="0"/>
    <x v="1"/>
  </r>
  <r>
    <s v="8020-BWHYL"/>
    <x v="0"/>
    <x v="1"/>
    <s v="No"/>
    <s v="No"/>
    <n v="15"/>
    <s v="Yes"/>
    <s v="No"/>
    <x v="1"/>
    <s v="No"/>
    <s v="Yes"/>
    <s v="No"/>
    <s v="No"/>
    <s v="No"/>
    <s v="No"/>
    <x v="0"/>
    <s v="Yes"/>
    <x v="3"/>
    <n v="75.3"/>
    <n v="1147.45"/>
    <s v="Yes"/>
    <n v="1"/>
    <x v="2"/>
  </r>
  <r>
    <s v="7267-FRMJW"/>
    <x v="0"/>
    <x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486.05"/>
    <s v="No"/>
    <n v="0"/>
    <x v="1"/>
  </r>
  <r>
    <s v="2982-VPSGI"/>
    <x v="0"/>
    <x v="0"/>
    <s v="Yes"/>
    <s v="No"/>
    <n v="11"/>
    <s v="Yes"/>
    <s v="Yes"/>
    <x v="1"/>
    <s v="No"/>
    <s v="No"/>
    <s v="No"/>
    <s v="No"/>
    <s v="Yes"/>
    <s v="Yes"/>
    <x v="0"/>
    <s v="Yes"/>
    <x v="0"/>
    <n v="94"/>
    <n v="1078.9000000000001"/>
    <s v="Yes"/>
    <n v="1"/>
    <x v="0"/>
  </r>
  <r>
    <s v="4188-FRABG"/>
    <x v="1"/>
    <x v="0"/>
    <s v="Yes"/>
    <s v="No"/>
    <n v="57"/>
    <s v="Yes"/>
    <s v="Yes"/>
    <x v="1"/>
    <s v="Yes"/>
    <s v="Yes"/>
    <s v="Yes"/>
    <s v="Yes"/>
    <s v="Yes"/>
    <s v="No"/>
    <x v="0"/>
    <s v="Yes"/>
    <x v="0"/>
    <n v="103.05"/>
    <n v="5925.75"/>
    <s v="No"/>
    <n v="0"/>
    <x v="3"/>
  </r>
  <r>
    <s v="8199-ZLLSA"/>
    <x v="1"/>
    <x v="0"/>
    <s v="No"/>
    <s v="No"/>
    <n v="67"/>
    <s v="Yes"/>
    <s v="Yes"/>
    <x v="1"/>
    <s v="Yes"/>
    <s v="Yes"/>
    <s v="Yes"/>
    <s v="Yes"/>
    <s v="Yes"/>
    <s v="Yes"/>
    <x v="1"/>
    <s v="Yes"/>
    <x v="2"/>
    <n v="118.35"/>
    <n v="7804.15"/>
    <s v="Yes"/>
    <n v="1"/>
    <x v="3"/>
  </r>
  <r>
    <s v="4128-ETESU"/>
    <x v="0"/>
    <x v="1"/>
    <s v="Yes"/>
    <s v="No"/>
    <n v="47"/>
    <s v="Yes"/>
    <s v="Yes"/>
    <x v="1"/>
    <s v="No"/>
    <s v="No"/>
    <s v="Yes"/>
    <s v="No"/>
    <s v="Yes"/>
    <s v="Yes"/>
    <x v="0"/>
    <s v="No"/>
    <x v="0"/>
    <n v="99.7"/>
    <n v="4747.2"/>
    <s v="No"/>
    <n v="0"/>
    <x v="1"/>
  </r>
  <r>
    <s v="0620-DLSLK"/>
    <x v="0"/>
    <x v="0"/>
    <s v="No"/>
    <s v="No"/>
    <n v="13"/>
    <s v="Yes"/>
    <s v="No"/>
    <x v="1"/>
    <s v="No"/>
    <s v="No"/>
    <s v="No"/>
    <s v="No"/>
    <s v="Yes"/>
    <s v="No"/>
    <x v="0"/>
    <s v="Yes"/>
    <x v="1"/>
    <n v="81.900000000000006"/>
    <n v="1028.9000000000001"/>
    <s v="No"/>
    <n v="0"/>
    <x v="2"/>
  </r>
  <r>
    <s v="4625-EWPTF"/>
    <x v="1"/>
    <x v="0"/>
    <s v="No"/>
    <s v="No"/>
    <n v="8"/>
    <s v="No"/>
    <s v="No phone service"/>
    <x v="0"/>
    <s v="Yes"/>
    <s v="No"/>
    <s v="No"/>
    <s v="No"/>
    <s v="No"/>
    <s v="No"/>
    <x v="0"/>
    <s v="Yes"/>
    <x v="0"/>
    <n v="30.45"/>
    <n v="226.45"/>
    <s v="Yes"/>
    <n v="1"/>
    <x v="0"/>
  </r>
  <r>
    <s v="5980-NOPLP"/>
    <x v="0"/>
    <x v="0"/>
    <s v="Yes"/>
    <s v="No"/>
    <n v="44"/>
    <s v="Yes"/>
    <s v="Yes"/>
    <x v="1"/>
    <s v="No"/>
    <s v="No"/>
    <s v="No"/>
    <s v="No"/>
    <s v="Yes"/>
    <s v="Yes"/>
    <x v="0"/>
    <s v="Yes"/>
    <x v="0"/>
    <n v="96.1"/>
    <n v="4364.1000000000004"/>
    <s v="Yes"/>
    <n v="1"/>
    <x v="1"/>
  </r>
  <r>
    <s v="3850-OKINF"/>
    <x v="1"/>
    <x v="0"/>
    <s v="Yes"/>
    <s v="Yes"/>
    <n v="71"/>
    <s v="Yes"/>
    <s v="Yes"/>
    <x v="0"/>
    <s v="Yes"/>
    <s v="No"/>
    <s v="No"/>
    <s v="No"/>
    <s v="Yes"/>
    <s v="No"/>
    <x v="1"/>
    <s v="Yes"/>
    <x v="0"/>
    <n v="66.2"/>
    <n v="4692.55"/>
    <s v="No"/>
    <n v="0"/>
    <x v="3"/>
  </r>
  <r>
    <s v="6892-XPFPU"/>
    <x v="1"/>
    <x v="1"/>
    <s v="Yes"/>
    <s v="No"/>
    <n v="24"/>
    <s v="Yes"/>
    <s v="Yes"/>
    <x v="1"/>
    <s v="No"/>
    <s v="Yes"/>
    <s v="Yes"/>
    <s v="No"/>
    <s v="Yes"/>
    <s v="Yes"/>
    <x v="0"/>
    <s v="Yes"/>
    <x v="0"/>
    <n v="104.25"/>
    <n v="2433.9"/>
    <s v="Yes"/>
    <n v="1"/>
    <x v="2"/>
  </r>
  <r>
    <s v="8010-EZLOU"/>
    <x v="1"/>
    <x v="1"/>
    <s v="No"/>
    <s v="No"/>
    <n v="15"/>
    <s v="Yes"/>
    <s v="Yes"/>
    <x v="1"/>
    <s v="No"/>
    <s v="Yes"/>
    <s v="No"/>
    <s v="No"/>
    <s v="No"/>
    <s v="No"/>
    <x v="0"/>
    <s v="Yes"/>
    <x v="0"/>
    <n v="80.2"/>
    <n v="1217.25"/>
    <s v="Yes"/>
    <n v="1"/>
    <x v="2"/>
  </r>
  <r>
    <s v="1156-ZFYDO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s v="No"/>
    <n v="0"/>
    <x v="0"/>
  </r>
  <r>
    <s v="3295-YVUSR"/>
    <x v="1"/>
    <x v="1"/>
    <s v="No"/>
    <s v="No"/>
    <n v="2"/>
    <s v="Yes"/>
    <s v="Yes"/>
    <x v="1"/>
    <s v="No"/>
    <s v="No"/>
    <s v="No"/>
    <s v="No"/>
    <s v="No"/>
    <s v="No"/>
    <x v="0"/>
    <s v="Yes"/>
    <x v="1"/>
    <n v="72.599999999999994"/>
    <n v="154.30000000000001"/>
    <s v="No"/>
    <n v="0"/>
    <x v="0"/>
  </r>
  <r>
    <s v="8016-NCFVO"/>
    <x v="1"/>
    <x v="1"/>
    <s v="No"/>
    <s v="No"/>
    <n v="55"/>
    <s v="Yes"/>
    <s v="Yes"/>
    <x v="1"/>
    <s v="Yes"/>
    <s v="Yes"/>
    <s v="Yes"/>
    <s v="Yes"/>
    <s v="Yes"/>
    <s v="Yes"/>
    <x v="0"/>
    <s v="Yes"/>
    <x v="0"/>
    <n v="116.5"/>
    <n v="6382.55"/>
    <s v="No"/>
    <n v="0"/>
    <x v="3"/>
  </r>
  <r>
    <s v="4119-ZYPZY"/>
    <x v="1"/>
    <x v="1"/>
    <s v="No"/>
    <s v="No"/>
    <n v="71"/>
    <s v="Yes"/>
    <s v="Yes"/>
    <x v="1"/>
    <s v="No"/>
    <s v="Yes"/>
    <s v="No"/>
    <s v="Yes"/>
    <s v="Yes"/>
    <s v="Yes"/>
    <x v="2"/>
    <s v="Yes"/>
    <x v="0"/>
    <n v="106.8"/>
    <n v="7623.2"/>
    <s v="No"/>
    <n v="0"/>
    <x v="3"/>
  </r>
  <r>
    <s v="5549-ZGHFB"/>
    <x v="1"/>
    <x v="0"/>
    <s v="Yes"/>
    <s v="Yes"/>
    <n v="5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95"/>
    <n v="1261.45"/>
    <s v="No"/>
    <n v="0"/>
    <x v="3"/>
  </r>
  <r>
    <s v="7577-SWIFR"/>
    <x v="1"/>
    <x v="0"/>
    <s v="No"/>
    <s v="No"/>
    <n v="1"/>
    <s v="Yes"/>
    <s v="No"/>
    <x v="1"/>
    <s v="No"/>
    <s v="No"/>
    <s v="No"/>
    <s v="No"/>
    <s v="Yes"/>
    <s v="Yes"/>
    <x v="0"/>
    <s v="Yes"/>
    <x v="0"/>
    <n v="89.25"/>
    <n v="89.25"/>
    <s v="No"/>
    <n v="0"/>
    <x v="0"/>
  </r>
  <r>
    <s v="0303-WMMRN"/>
    <x v="1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25"/>
    <n v="86.05"/>
    <s v="No"/>
    <n v="0"/>
    <x v="0"/>
  </r>
  <r>
    <s v="6408-OTUBZ"/>
    <x v="0"/>
    <x v="0"/>
    <s v="No"/>
    <s v="No"/>
    <n v="66"/>
    <s v="Yes"/>
    <s v="Yes"/>
    <x v="1"/>
    <s v="Yes"/>
    <s v="Yes"/>
    <s v="Yes"/>
    <s v="Yes"/>
    <s v="Yes"/>
    <s v="No"/>
    <x v="1"/>
    <s v="Yes"/>
    <x v="2"/>
    <n v="104.55"/>
    <n v="6779.05"/>
    <s v="No"/>
    <n v="0"/>
    <x v="3"/>
  </r>
  <r>
    <s v="5204-HMGYF"/>
    <x v="0"/>
    <x v="0"/>
    <s v="Yes"/>
    <s v="Yes"/>
    <n v="49"/>
    <s v="Yes"/>
    <s v="No"/>
    <x v="0"/>
    <s v="Yes"/>
    <s v="Yes"/>
    <s v="Yes"/>
    <s v="Yes"/>
    <s v="Yes"/>
    <s v="Yes"/>
    <x v="1"/>
    <s v="Yes"/>
    <x v="1"/>
    <n v="87.2"/>
    <n v="4345"/>
    <s v="No"/>
    <n v="0"/>
    <x v="3"/>
  </r>
  <r>
    <s v="1078-TDCRN"/>
    <x v="0"/>
    <x v="1"/>
    <s v="Yes"/>
    <s v="No"/>
    <n v="3"/>
    <s v="No"/>
    <s v="No phone service"/>
    <x v="0"/>
    <s v="No"/>
    <s v="Yes"/>
    <s v="No"/>
    <s v="No"/>
    <s v="No"/>
    <s v="No"/>
    <x v="0"/>
    <s v="Yes"/>
    <x v="0"/>
    <n v="30.75"/>
    <n v="82.85"/>
    <s v="No"/>
    <n v="0"/>
    <x v="0"/>
  </r>
  <r>
    <s v="3727-OVPRY"/>
    <x v="1"/>
    <x v="0"/>
    <s v="Yes"/>
    <s v="Yes"/>
    <n v="66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3"/>
    <n v="25.7"/>
    <n v="1714.55"/>
    <s v="No"/>
    <n v="0"/>
    <x v="3"/>
  </r>
  <r>
    <s v="3797-FKOGQ"/>
    <x v="1"/>
    <x v="0"/>
    <s v="No"/>
    <s v="Yes"/>
    <n v="11"/>
    <s v="Yes"/>
    <s v="Yes"/>
    <x v="1"/>
    <s v="No"/>
    <s v="No"/>
    <s v="No"/>
    <s v="No"/>
    <s v="No"/>
    <s v="Yes"/>
    <x v="0"/>
    <s v="No"/>
    <x v="0"/>
    <n v="86.2"/>
    <n v="893.2"/>
    <s v="No"/>
    <n v="0"/>
    <x v="0"/>
  </r>
  <r>
    <s v="7622-NXQZR"/>
    <x v="1"/>
    <x v="0"/>
    <s v="No"/>
    <s v="No"/>
    <n v="28"/>
    <s v="No"/>
    <s v="No phone service"/>
    <x v="0"/>
    <s v="No"/>
    <s v="No"/>
    <s v="No"/>
    <s v="Yes"/>
    <s v="No"/>
    <s v="No"/>
    <x v="0"/>
    <s v="Yes"/>
    <x v="3"/>
    <n v="30.1"/>
    <n v="810.85"/>
    <s v="No"/>
    <n v="0"/>
    <x v="1"/>
  </r>
  <r>
    <s v="6196-HBOBZ"/>
    <x v="1"/>
    <x v="0"/>
    <s v="Yes"/>
    <s v="No"/>
    <n v="65"/>
    <s v="Yes"/>
    <s v="Yes"/>
    <x v="1"/>
    <s v="Yes"/>
    <s v="Yes"/>
    <s v="Yes"/>
    <s v="No"/>
    <s v="Yes"/>
    <s v="No"/>
    <x v="2"/>
    <s v="Yes"/>
    <x v="0"/>
    <n v="99.35"/>
    <n v="6347.55"/>
    <s v="No"/>
    <n v="0"/>
    <x v="3"/>
  </r>
  <r>
    <s v="3970-XGJDU"/>
    <x v="0"/>
    <x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2"/>
    <n v="1123.6500000000001"/>
    <s v="No"/>
    <n v="0"/>
    <x v="3"/>
  </r>
  <r>
    <s v="7017-VFULY"/>
    <x v="0"/>
    <x v="0"/>
    <s v="Yes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00000000000001"/>
    <n v="43.15"/>
    <s v="No"/>
    <n v="0"/>
    <x v="0"/>
  </r>
  <r>
    <s v="5562-YJQGT"/>
    <x v="0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35.1"/>
    <s v="No"/>
    <n v="0"/>
    <x v="0"/>
  </r>
  <r>
    <s v="8807-OPMBM"/>
    <x v="0"/>
    <x v="0"/>
    <s v="Yes"/>
    <s v="Yes"/>
    <n v="5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65"/>
    <n v="1388"/>
    <s v="No"/>
    <n v="0"/>
    <x v="3"/>
  </r>
  <r>
    <s v="5439-WIKXB"/>
    <x v="1"/>
    <x v="1"/>
    <s v="Yes"/>
    <s v="No"/>
    <n v="41"/>
    <s v="Yes"/>
    <s v="No"/>
    <x v="1"/>
    <s v="No"/>
    <s v="Yes"/>
    <s v="No"/>
    <s v="No"/>
    <s v="Yes"/>
    <s v="Yes"/>
    <x v="0"/>
    <s v="Yes"/>
    <x v="0"/>
    <n v="94.55"/>
    <n v="3851.45"/>
    <s v="No"/>
    <n v="0"/>
    <x v="1"/>
  </r>
  <r>
    <s v="9874-QLCLH"/>
    <x v="0"/>
    <x v="0"/>
    <s v="Yes"/>
    <s v="Yes"/>
    <n v="17"/>
    <s v="Yes"/>
    <s v="Yes"/>
    <x v="1"/>
    <s v="Yes"/>
    <s v="No"/>
    <s v="Yes"/>
    <s v="No"/>
    <s v="Yes"/>
    <s v="Yes"/>
    <x v="0"/>
    <s v="Yes"/>
    <x v="0"/>
    <n v="104.2"/>
    <n v="1743.5"/>
    <s v="Yes"/>
    <n v="1"/>
    <x v="2"/>
  </r>
  <r>
    <s v="8294-UIMBA"/>
    <x v="0"/>
    <x v="0"/>
    <s v="No"/>
    <s v="No"/>
    <n v="30"/>
    <s v="Yes"/>
    <s v="No"/>
    <x v="1"/>
    <s v="No"/>
    <s v="No"/>
    <s v="No"/>
    <s v="Yes"/>
    <s v="Yes"/>
    <s v="Yes"/>
    <x v="1"/>
    <s v="Yes"/>
    <x v="2"/>
    <n v="94.4"/>
    <n v="2638.1"/>
    <s v="No"/>
    <n v="0"/>
    <x v="1"/>
  </r>
  <r>
    <s v="8109-YUOHE"/>
    <x v="1"/>
    <x v="0"/>
    <s v="No"/>
    <s v="No"/>
    <n v="17"/>
    <s v="Yes"/>
    <s v="No"/>
    <x v="0"/>
    <s v="Yes"/>
    <s v="Yes"/>
    <s v="No"/>
    <s v="No"/>
    <s v="No"/>
    <s v="No"/>
    <x v="1"/>
    <s v="No"/>
    <x v="1"/>
    <n v="56.1"/>
    <n v="946.95"/>
    <s v="No"/>
    <n v="0"/>
    <x v="2"/>
  </r>
  <r>
    <s v="5840-NVDCG"/>
    <x v="0"/>
    <x v="0"/>
    <s v="Yes"/>
    <s v="Yes"/>
    <n v="16"/>
    <s v="Yes"/>
    <s v="No"/>
    <x v="0"/>
    <s v="Yes"/>
    <s v="Yes"/>
    <s v="No"/>
    <s v="Yes"/>
    <s v="No"/>
    <s v="Yes"/>
    <x v="2"/>
    <s v="No"/>
    <x v="2"/>
    <n v="68.25"/>
    <n v="1114.8499999999999"/>
    <s v="No"/>
    <n v="0"/>
    <x v="2"/>
  </r>
  <r>
    <s v="8092-NLTGF"/>
    <x v="1"/>
    <x v="0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5"/>
    <n v="1777.6"/>
    <s v="No"/>
    <n v="0"/>
    <x v="3"/>
  </r>
  <r>
    <s v="5928-QLDHB"/>
    <x v="1"/>
    <x v="0"/>
    <s v="No"/>
    <s v="No"/>
    <n v="9"/>
    <s v="Yes"/>
    <s v="Yes"/>
    <x v="1"/>
    <s v="No"/>
    <s v="No"/>
    <s v="No"/>
    <s v="No"/>
    <s v="No"/>
    <s v="No"/>
    <x v="0"/>
    <s v="Yes"/>
    <x v="0"/>
    <n v="76.25"/>
    <n v="684.85"/>
    <s v="No"/>
    <n v="0"/>
    <x v="0"/>
  </r>
  <r>
    <s v="9840-EFJQB"/>
    <x v="0"/>
    <x v="0"/>
    <s v="No"/>
    <s v="No"/>
    <n v="1"/>
    <s v="Yes"/>
    <s v="No"/>
    <x v="1"/>
    <s v="No"/>
    <s v="Yes"/>
    <s v="No"/>
    <s v="No"/>
    <s v="No"/>
    <s v="No"/>
    <x v="0"/>
    <s v="No"/>
    <x v="0"/>
    <n v="74.349999999999994"/>
    <n v="74.349999999999994"/>
    <s v="No"/>
    <n v="0"/>
    <x v="0"/>
  </r>
  <r>
    <s v="0696-UKTOX"/>
    <x v="1"/>
    <x v="0"/>
    <s v="No"/>
    <s v="Yes"/>
    <n v="23"/>
    <s v="Yes"/>
    <s v="No"/>
    <x v="0"/>
    <s v="No"/>
    <s v="Yes"/>
    <s v="No"/>
    <s v="Yes"/>
    <s v="No"/>
    <s v="No"/>
    <x v="0"/>
    <s v="No"/>
    <x v="0"/>
    <n v="54.15"/>
    <n v="1312.45"/>
    <s v="No"/>
    <n v="0"/>
    <x v="2"/>
  </r>
  <r>
    <s v="4801-KFYKL"/>
    <x v="1"/>
    <x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45"/>
    <n v="159.19999999999999"/>
    <s v="No"/>
    <n v="0"/>
    <x v="0"/>
  </r>
  <r>
    <s v="3472-OAOOR"/>
    <x v="1"/>
    <x v="0"/>
    <s v="Yes"/>
    <s v="Yes"/>
    <n v="19"/>
    <s v="No"/>
    <s v="No phone service"/>
    <x v="0"/>
    <s v="Yes"/>
    <s v="Yes"/>
    <s v="No"/>
    <s v="No"/>
    <s v="No"/>
    <s v="No"/>
    <x v="0"/>
    <s v="Yes"/>
    <x v="1"/>
    <n v="34.950000000000003"/>
    <n v="610.20000000000005"/>
    <s v="No"/>
    <n v="0"/>
    <x v="2"/>
  </r>
  <r>
    <s v="6135-OZQVA"/>
    <x v="0"/>
    <x v="0"/>
    <s v="No"/>
    <s v="No"/>
    <n v="7"/>
    <s v="Yes"/>
    <s v="Yes"/>
    <x v="0"/>
    <s v="Yes"/>
    <s v="No"/>
    <s v="No"/>
    <s v="No"/>
    <s v="No"/>
    <s v="No"/>
    <x v="0"/>
    <s v="Yes"/>
    <x v="0"/>
    <n v="53.65"/>
    <n v="404.35"/>
    <s v="No"/>
    <n v="0"/>
    <x v="0"/>
  </r>
  <r>
    <s v="8062-YBDOE"/>
    <x v="1"/>
    <x v="1"/>
    <s v="No"/>
    <s v="No"/>
    <n v="1"/>
    <s v="Yes"/>
    <s v="No"/>
    <x v="1"/>
    <s v="No"/>
    <s v="No"/>
    <s v="No"/>
    <s v="No"/>
    <s v="No"/>
    <s v="No"/>
    <x v="0"/>
    <s v="Yes"/>
    <x v="0"/>
    <n v="69.650000000000006"/>
    <n v="69.650000000000006"/>
    <s v="Yes"/>
    <n v="1"/>
    <x v="0"/>
  </r>
  <r>
    <s v="2252-JHJGE"/>
    <x v="1"/>
    <x v="0"/>
    <s v="No"/>
    <s v="No"/>
    <n v="61"/>
    <s v="Yes"/>
    <s v="Yes"/>
    <x v="1"/>
    <s v="Yes"/>
    <s v="No"/>
    <s v="Yes"/>
    <s v="No"/>
    <s v="Yes"/>
    <s v="Yes"/>
    <x v="1"/>
    <s v="No"/>
    <x v="0"/>
    <n v="104"/>
    <n v="6363.45"/>
    <s v="No"/>
    <n v="0"/>
    <x v="3"/>
  </r>
  <r>
    <s v="4188-PCPIG"/>
    <x v="0"/>
    <x v="0"/>
    <s v="Yes"/>
    <s v="No"/>
    <n v="57"/>
    <s v="Yes"/>
    <s v="No"/>
    <x v="0"/>
    <s v="Yes"/>
    <s v="Yes"/>
    <s v="No"/>
    <s v="Yes"/>
    <s v="Yes"/>
    <s v="No"/>
    <x v="2"/>
    <s v="Yes"/>
    <x v="3"/>
    <n v="70.349999999999994"/>
    <n v="4124.6499999999996"/>
    <s v="No"/>
    <n v="0"/>
    <x v="3"/>
  </r>
  <r>
    <s v="6000-APYLU"/>
    <x v="1"/>
    <x v="0"/>
    <s v="No"/>
    <s v="No"/>
    <n v="9"/>
    <s v="Yes"/>
    <s v="No"/>
    <x v="1"/>
    <s v="No"/>
    <s v="No"/>
    <s v="No"/>
    <s v="No"/>
    <s v="No"/>
    <s v="Yes"/>
    <x v="0"/>
    <s v="Yes"/>
    <x v="0"/>
    <n v="80.8"/>
    <n v="713.1"/>
    <s v="Yes"/>
    <n v="1"/>
    <x v="0"/>
  </r>
  <r>
    <s v="7105-BENQF"/>
    <x v="1"/>
    <x v="0"/>
    <s v="No"/>
    <s v="Yes"/>
    <n v="15"/>
    <s v="Yes"/>
    <s v="No"/>
    <x v="0"/>
    <s v="Yes"/>
    <s v="No"/>
    <s v="Yes"/>
    <s v="No"/>
    <s v="No"/>
    <s v="Yes"/>
    <x v="1"/>
    <s v="No"/>
    <x v="1"/>
    <n v="64.849999999999994"/>
    <n v="950.75"/>
    <s v="No"/>
    <n v="0"/>
    <x v="2"/>
  </r>
  <r>
    <s v="7721-DVEKZ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s v="No"/>
    <n v="0"/>
    <x v="0"/>
  </r>
  <r>
    <s v="3566-VVORZ"/>
    <x v="0"/>
    <x v="0"/>
    <s v="Yes"/>
    <s v="No"/>
    <n v="12"/>
    <s v="Yes"/>
    <s v="No"/>
    <x v="0"/>
    <s v="No"/>
    <s v="No"/>
    <s v="No"/>
    <s v="No"/>
    <s v="No"/>
    <s v="No"/>
    <x v="0"/>
    <s v="No"/>
    <x v="2"/>
    <n v="45.9"/>
    <n v="505.95"/>
    <s v="No"/>
    <n v="0"/>
    <x v="0"/>
  </r>
  <r>
    <s v="9507-HSMMZ"/>
    <x v="1"/>
    <x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1149.6500000000001"/>
    <s v="No"/>
    <n v="0"/>
    <x v="3"/>
  </r>
  <r>
    <s v="2480-SQIOB"/>
    <x v="1"/>
    <x v="0"/>
    <s v="Yes"/>
    <s v="Yes"/>
    <n v="4"/>
    <s v="Yes"/>
    <s v="No"/>
    <x v="0"/>
    <s v="No"/>
    <s v="No"/>
    <s v="No"/>
    <s v="No"/>
    <s v="No"/>
    <s v="No"/>
    <x v="0"/>
    <s v="No"/>
    <x v="0"/>
    <n v="44.8"/>
    <n v="169.65"/>
    <s v="No"/>
    <n v="0"/>
    <x v="0"/>
  </r>
  <r>
    <s v="0947-IDHRQ"/>
    <x v="0"/>
    <x v="0"/>
    <s v="No"/>
    <s v="No"/>
    <n v="7"/>
    <s v="Yes"/>
    <s v="No"/>
    <x v="1"/>
    <s v="No"/>
    <s v="No"/>
    <s v="No"/>
    <s v="No"/>
    <s v="Yes"/>
    <s v="No"/>
    <x v="0"/>
    <s v="Yes"/>
    <x v="1"/>
    <n v="80.3"/>
    <n v="526.70000000000005"/>
    <s v="Yes"/>
    <n v="1"/>
    <x v="0"/>
  </r>
  <r>
    <s v="7813-TKCVO"/>
    <x v="0"/>
    <x v="0"/>
    <s v="Yes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393.15"/>
    <s v="No"/>
    <n v="0"/>
    <x v="2"/>
  </r>
  <r>
    <s v="0128-MKWSG"/>
    <x v="0"/>
    <x v="0"/>
    <s v="No"/>
    <s v="Yes"/>
    <n v="26"/>
    <s v="No"/>
    <s v="No phone service"/>
    <x v="0"/>
    <s v="Yes"/>
    <s v="No"/>
    <s v="No"/>
    <s v="Yes"/>
    <s v="No"/>
    <s v="Yes"/>
    <x v="0"/>
    <s v="No"/>
    <x v="1"/>
    <n v="45.8"/>
    <n v="1147"/>
    <s v="No"/>
    <n v="0"/>
    <x v="1"/>
  </r>
  <r>
    <s v="3672-YITQD"/>
    <x v="1"/>
    <x v="1"/>
    <s v="Yes"/>
    <s v="No"/>
    <n v="36"/>
    <s v="Yes"/>
    <s v="Yes"/>
    <x v="1"/>
    <s v="No"/>
    <s v="No"/>
    <s v="No"/>
    <s v="No"/>
    <s v="No"/>
    <s v="Yes"/>
    <x v="0"/>
    <s v="Yes"/>
    <x v="0"/>
    <n v="84.1"/>
    <n v="3021.6"/>
    <s v="Yes"/>
    <n v="1"/>
    <x v="1"/>
  </r>
  <r>
    <s v="4350-ZTLPI"/>
    <x v="0"/>
    <x v="0"/>
    <s v="Yes"/>
    <s v="No"/>
    <n v="53"/>
    <s v="Yes"/>
    <s v="Yes"/>
    <x v="1"/>
    <s v="No"/>
    <s v="Yes"/>
    <s v="Yes"/>
    <s v="Yes"/>
    <s v="Yes"/>
    <s v="Yes"/>
    <x v="1"/>
    <s v="Yes"/>
    <x v="2"/>
    <n v="108.95"/>
    <n v="5718.2"/>
    <s v="No"/>
    <n v="0"/>
    <x v="3"/>
  </r>
  <r>
    <s v="9048-JVYVF"/>
    <x v="1"/>
    <x v="0"/>
    <s v="No"/>
    <s v="No"/>
    <n v="3"/>
    <s v="Yes"/>
    <s v="No"/>
    <x v="0"/>
    <s v="No"/>
    <s v="No"/>
    <s v="No"/>
    <s v="Yes"/>
    <s v="Yes"/>
    <s v="Yes"/>
    <x v="0"/>
    <s v="Yes"/>
    <x v="0"/>
    <n v="69.349999999999994"/>
    <n v="191.35"/>
    <s v="Yes"/>
    <n v="1"/>
    <x v="0"/>
  </r>
  <r>
    <s v="0361-HJRDX"/>
    <x v="0"/>
    <x v="0"/>
    <s v="No"/>
    <s v="No"/>
    <n v="68"/>
    <s v="No"/>
    <s v="No phone service"/>
    <x v="0"/>
    <s v="Yes"/>
    <s v="Yes"/>
    <s v="Yes"/>
    <s v="Yes"/>
    <s v="Yes"/>
    <s v="Yes"/>
    <x v="2"/>
    <s v="No"/>
    <x v="3"/>
    <n v="64.349999999999994"/>
    <n v="4539.6000000000004"/>
    <s v="No"/>
    <n v="0"/>
    <x v="3"/>
  </r>
  <r>
    <s v="5727-MYATE"/>
    <x v="1"/>
    <x v="0"/>
    <s v="Yes"/>
    <s v="Yes"/>
    <n v="72"/>
    <s v="Yes"/>
    <s v="Yes"/>
    <x v="0"/>
    <s v="Yes"/>
    <s v="Yes"/>
    <s v="Yes"/>
    <s v="Yes"/>
    <s v="Yes"/>
    <s v="Yes"/>
    <x v="2"/>
    <s v="Yes"/>
    <x v="3"/>
    <n v="90.8"/>
    <n v="6397.6"/>
    <s v="No"/>
    <n v="0"/>
    <x v="3"/>
  </r>
  <r>
    <s v="3823-KYNQY"/>
    <x v="1"/>
    <x v="0"/>
    <s v="No"/>
    <s v="No"/>
    <n v="12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95"/>
    <n v="280.39999999999998"/>
    <s v="No"/>
    <n v="0"/>
    <x v="0"/>
  </r>
  <r>
    <s v="8988-ECPJR"/>
    <x v="0"/>
    <x v="1"/>
    <s v="Yes"/>
    <s v="Yes"/>
    <n v="34"/>
    <s v="Yes"/>
    <s v="Yes"/>
    <x v="1"/>
    <s v="No"/>
    <s v="Yes"/>
    <s v="No"/>
    <s v="No"/>
    <s v="No"/>
    <s v="No"/>
    <x v="0"/>
    <s v="Yes"/>
    <x v="1"/>
    <n v="79.599999999999994"/>
    <n v="2718.3"/>
    <s v="Yes"/>
    <n v="1"/>
    <x v="1"/>
  </r>
  <r>
    <s v="7570-WELNY"/>
    <x v="0"/>
    <x v="0"/>
    <s v="Yes"/>
    <s v="No"/>
    <n v="68"/>
    <s v="Yes"/>
    <s v="Yes"/>
    <x v="1"/>
    <s v="Yes"/>
    <s v="Yes"/>
    <s v="No"/>
    <s v="No"/>
    <s v="No"/>
    <s v="No"/>
    <x v="2"/>
    <s v="Yes"/>
    <x v="2"/>
    <n v="84.7"/>
    <n v="5711.05"/>
    <s v="No"/>
    <n v="0"/>
    <x v="3"/>
  </r>
  <r>
    <s v="3021-VLNRJ"/>
    <x v="0"/>
    <x v="0"/>
    <s v="No"/>
    <s v="Yes"/>
    <n v="50"/>
    <s v="Yes"/>
    <s v="No"/>
    <x v="0"/>
    <s v="Yes"/>
    <s v="No"/>
    <s v="Yes"/>
    <s v="Yes"/>
    <s v="Yes"/>
    <s v="No"/>
    <x v="1"/>
    <s v="Yes"/>
    <x v="3"/>
    <n v="70.8"/>
    <n v="3478.15"/>
    <s v="No"/>
    <n v="0"/>
    <x v="3"/>
  </r>
  <r>
    <s v="3776-EKTKM"/>
    <x v="0"/>
    <x v="1"/>
    <s v="No"/>
    <s v="No"/>
    <n v="1"/>
    <s v="No"/>
    <s v="No phone service"/>
    <x v="0"/>
    <s v="No"/>
    <s v="No"/>
    <s v="No"/>
    <s v="No"/>
    <s v="Yes"/>
    <s v="No"/>
    <x v="0"/>
    <s v="Yes"/>
    <x v="0"/>
    <n v="36.450000000000003"/>
    <n v="36.450000000000003"/>
    <s v="Yes"/>
    <n v="1"/>
    <x v="0"/>
  </r>
  <r>
    <s v="2080-CAZNM"/>
    <x v="0"/>
    <x v="1"/>
    <s v="No"/>
    <s v="No"/>
    <n v="41"/>
    <s v="Yes"/>
    <s v="Yes"/>
    <x v="1"/>
    <s v="No"/>
    <s v="Yes"/>
    <s v="Yes"/>
    <s v="No"/>
    <s v="Yes"/>
    <s v="Yes"/>
    <x v="0"/>
    <s v="Yes"/>
    <x v="0"/>
    <n v="104.4"/>
    <n v="4133.95"/>
    <s v="No"/>
    <n v="0"/>
    <x v="1"/>
  </r>
  <r>
    <s v="1028-FFNJK"/>
    <x v="1"/>
    <x v="1"/>
    <s v="Yes"/>
    <s v="No"/>
    <n v="30"/>
    <s v="Yes"/>
    <s v="Yes"/>
    <x v="1"/>
    <s v="No"/>
    <s v="No"/>
    <s v="No"/>
    <s v="Yes"/>
    <s v="Yes"/>
    <s v="Yes"/>
    <x v="0"/>
    <s v="Yes"/>
    <x v="0"/>
    <n v="101.5"/>
    <n v="2917.65"/>
    <s v="No"/>
    <n v="0"/>
    <x v="1"/>
  </r>
  <r>
    <s v="6907-FLBER"/>
    <x v="1"/>
    <x v="0"/>
    <s v="No"/>
    <s v="No"/>
    <n v="1"/>
    <s v="Yes"/>
    <s v="Yes"/>
    <x v="0"/>
    <s v="No"/>
    <s v="Yes"/>
    <s v="No"/>
    <s v="No"/>
    <s v="No"/>
    <s v="No"/>
    <x v="0"/>
    <s v="No"/>
    <x v="0"/>
    <n v="54.3"/>
    <n v="54.3"/>
    <s v="No"/>
    <n v="0"/>
    <x v="0"/>
  </r>
  <r>
    <s v="3001-UNBTL"/>
    <x v="1"/>
    <x v="1"/>
    <s v="Yes"/>
    <s v="Yes"/>
    <n v="29"/>
    <s v="Yes"/>
    <s v="Yes"/>
    <x v="1"/>
    <s v="No"/>
    <s v="No"/>
    <s v="Yes"/>
    <s v="No"/>
    <s v="Yes"/>
    <s v="Yes"/>
    <x v="0"/>
    <s v="Yes"/>
    <x v="0"/>
    <n v="103.95"/>
    <n v="2964.8"/>
    <s v="No"/>
    <n v="0"/>
    <x v="1"/>
  </r>
  <r>
    <s v="5982-PSMKW"/>
    <x v="0"/>
    <x v="0"/>
    <s v="Yes"/>
    <s v="Yes"/>
    <n v="23"/>
    <s v="Yes"/>
    <s v="Yes"/>
    <x v="0"/>
    <s v="Yes"/>
    <s v="Yes"/>
    <s v="Yes"/>
    <s v="Yes"/>
    <s v="Yes"/>
    <s v="Yes"/>
    <x v="2"/>
    <s v="Yes"/>
    <x v="3"/>
    <n v="91.1"/>
    <n v="2198.3000000000002"/>
    <s v="No"/>
    <n v="0"/>
    <x v="2"/>
  </r>
  <r>
    <s v="3507-GASNP"/>
    <x v="1"/>
    <x v="0"/>
    <s v="No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189.9000000000001"/>
    <s v="No"/>
    <n v="0"/>
    <x v="3"/>
  </r>
  <r>
    <s v="7096-ZNBZI"/>
    <x v="0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6.45"/>
    <n v="1914.5"/>
    <s v="No"/>
    <n v="0"/>
    <x v="3"/>
  </r>
  <r>
    <s v="1902-XBTFB"/>
    <x v="1"/>
    <x v="0"/>
    <s v="No"/>
    <s v="Yes"/>
    <n v="22"/>
    <s v="Yes"/>
    <s v="No"/>
    <x v="1"/>
    <s v="No"/>
    <s v="Yes"/>
    <s v="Yes"/>
    <s v="No"/>
    <s v="Yes"/>
    <s v="No"/>
    <x v="0"/>
    <s v="Yes"/>
    <x v="0"/>
    <n v="89.4"/>
    <n v="2001.5"/>
    <s v="Yes"/>
    <n v="1"/>
    <x v="2"/>
  </r>
  <r>
    <s v="1676-MQAOA"/>
    <x v="1"/>
    <x v="0"/>
    <s v="No"/>
    <s v="No"/>
    <n v="72"/>
    <s v="Yes"/>
    <s v="No"/>
    <x v="0"/>
    <s v="Yes"/>
    <s v="Yes"/>
    <s v="Yes"/>
    <s v="Yes"/>
    <s v="Yes"/>
    <s v="No"/>
    <x v="2"/>
    <s v="Yes"/>
    <x v="2"/>
    <n v="75.099999999999994"/>
    <n v="5336.35"/>
    <s v="No"/>
    <n v="0"/>
    <x v="3"/>
  </r>
  <r>
    <s v="0786-IVLAW"/>
    <x v="0"/>
    <x v="1"/>
    <s v="No"/>
    <s v="No"/>
    <n v="66"/>
    <s v="Yes"/>
    <s v="Yes"/>
    <x v="1"/>
    <s v="No"/>
    <s v="Yes"/>
    <s v="Yes"/>
    <s v="No"/>
    <s v="Yes"/>
    <s v="Yes"/>
    <x v="1"/>
    <s v="No"/>
    <x v="2"/>
    <n v="108.1"/>
    <n v="7238.6"/>
    <s v="No"/>
    <n v="0"/>
    <x v="3"/>
  </r>
  <r>
    <s v="7566-DSRLQ"/>
    <x v="0"/>
    <x v="0"/>
    <s v="Yes"/>
    <s v="No"/>
    <n v="72"/>
    <s v="Yes"/>
    <s v="Yes"/>
    <x v="1"/>
    <s v="No"/>
    <s v="Yes"/>
    <s v="Yes"/>
    <s v="Yes"/>
    <s v="Yes"/>
    <s v="Yes"/>
    <x v="2"/>
    <s v="Yes"/>
    <x v="0"/>
    <n v="110.15"/>
    <n v="7998.8"/>
    <s v="No"/>
    <n v="0"/>
    <x v="3"/>
  </r>
  <r>
    <s v="0643-OKLRP"/>
    <x v="0"/>
    <x v="1"/>
    <s v="Yes"/>
    <s v="No"/>
    <n v="47"/>
    <s v="Yes"/>
    <s v="Yes"/>
    <x v="1"/>
    <s v="Yes"/>
    <s v="No"/>
    <s v="No"/>
    <s v="No"/>
    <s v="No"/>
    <s v="No"/>
    <x v="0"/>
    <s v="No"/>
    <x v="0"/>
    <n v="80.349999999999994"/>
    <n v="3825.85"/>
    <s v="Yes"/>
    <n v="1"/>
    <x v="1"/>
  </r>
  <r>
    <s v="7245-JMTTQ"/>
    <x v="0"/>
    <x v="0"/>
    <s v="No"/>
    <s v="No"/>
    <n v="51"/>
    <s v="Yes"/>
    <s v="Yes"/>
    <x v="1"/>
    <s v="No"/>
    <s v="Yes"/>
    <s v="Yes"/>
    <s v="Yes"/>
    <s v="Yes"/>
    <s v="Yes"/>
    <x v="1"/>
    <s v="Yes"/>
    <x v="0"/>
    <n v="111.5"/>
    <n v="5703.25"/>
    <s v="No"/>
    <n v="0"/>
    <x v="3"/>
  </r>
  <r>
    <s v="6050-IJRHS"/>
    <x v="0"/>
    <x v="0"/>
    <s v="Yes"/>
    <s v="Yes"/>
    <n v="70"/>
    <s v="Yes"/>
    <s v="Yes"/>
    <x v="1"/>
    <s v="No"/>
    <s v="Yes"/>
    <s v="Yes"/>
    <s v="No"/>
    <s v="Yes"/>
    <s v="Yes"/>
    <x v="1"/>
    <s v="Yes"/>
    <x v="0"/>
    <n v="106.5"/>
    <n v="7397"/>
    <s v="No"/>
    <n v="0"/>
    <x v="3"/>
  </r>
  <r>
    <s v="6202-JVYEU"/>
    <x v="1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99999999999999"/>
    <n v="164.6"/>
    <s v="No"/>
    <n v="0"/>
    <x v="0"/>
  </r>
  <r>
    <s v="8591-TKMZH"/>
    <x v="1"/>
    <x v="0"/>
    <s v="Yes"/>
    <s v="Yes"/>
    <n v="59"/>
    <s v="Yes"/>
    <s v="Yes"/>
    <x v="1"/>
    <s v="Yes"/>
    <s v="Yes"/>
    <s v="No"/>
    <s v="Yes"/>
    <s v="Yes"/>
    <s v="Yes"/>
    <x v="2"/>
    <s v="Yes"/>
    <x v="1"/>
    <n v="111.1"/>
    <n v="6555.2"/>
    <s v="No"/>
    <n v="0"/>
    <x v="3"/>
  </r>
  <r>
    <s v="0734-OXWBT"/>
    <x v="1"/>
    <x v="0"/>
    <s v="No"/>
    <s v="Yes"/>
    <n v="3"/>
    <s v="Yes"/>
    <s v="No"/>
    <x v="0"/>
    <s v="No"/>
    <s v="No"/>
    <s v="No"/>
    <s v="Yes"/>
    <s v="Yes"/>
    <s v="Yes"/>
    <x v="0"/>
    <s v="No"/>
    <x v="1"/>
    <n v="70.7"/>
    <n v="225.65"/>
    <s v="No"/>
    <n v="0"/>
    <x v="0"/>
  </r>
  <r>
    <s v="4282-ACRXS"/>
    <x v="1"/>
    <x v="1"/>
    <s v="Yes"/>
    <s v="No"/>
    <n v="38"/>
    <s v="No"/>
    <s v="No phone service"/>
    <x v="0"/>
    <s v="No"/>
    <s v="No"/>
    <s v="No"/>
    <s v="No"/>
    <s v="No"/>
    <s v="No"/>
    <x v="0"/>
    <s v="Yes"/>
    <x v="0"/>
    <n v="24.85"/>
    <n v="955.75"/>
    <s v="No"/>
    <n v="0"/>
    <x v="1"/>
  </r>
  <r>
    <s v="0365-TRTPY"/>
    <x v="0"/>
    <x v="0"/>
    <s v="No"/>
    <s v="No"/>
    <n v="37"/>
    <s v="Yes"/>
    <s v="Yes"/>
    <x v="1"/>
    <s v="Yes"/>
    <s v="Yes"/>
    <s v="Yes"/>
    <s v="No"/>
    <s v="No"/>
    <s v="No"/>
    <x v="0"/>
    <s v="No"/>
    <x v="2"/>
    <n v="91.2"/>
    <n v="3382.3"/>
    <s v="No"/>
    <n v="0"/>
    <x v="1"/>
  </r>
  <r>
    <s v="7349-ALMUX"/>
    <x v="1"/>
    <x v="0"/>
    <s v="No"/>
    <s v="No"/>
    <n v="37"/>
    <s v="Yes"/>
    <s v="No"/>
    <x v="0"/>
    <s v="Yes"/>
    <s v="Yes"/>
    <s v="Yes"/>
    <s v="Yes"/>
    <s v="No"/>
    <s v="No"/>
    <x v="2"/>
    <s v="No"/>
    <x v="2"/>
    <n v="65.599999999999994"/>
    <n v="2313.8000000000002"/>
    <s v="No"/>
    <n v="0"/>
    <x v="1"/>
  </r>
  <r>
    <s v="9381-NDKME"/>
    <x v="0"/>
    <x v="1"/>
    <s v="Yes"/>
    <s v="No"/>
    <n v="24"/>
    <s v="No"/>
    <s v="No phone service"/>
    <x v="0"/>
    <s v="No"/>
    <s v="No"/>
    <s v="Yes"/>
    <s v="No"/>
    <s v="No"/>
    <s v="Yes"/>
    <x v="0"/>
    <s v="Yes"/>
    <x v="3"/>
    <n v="40.65"/>
    <n v="933.3"/>
    <s v="Yes"/>
    <n v="1"/>
    <x v="2"/>
  </r>
  <r>
    <s v="6502-KUGLL"/>
    <x v="0"/>
    <x v="0"/>
    <s v="Yes"/>
    <s v="Yes"/>
    <n v="14"/>
    <s v="Yes"/>
    <s v="No"/>
    <x v="0"/>
    <s v="Yes"/>
    <s v="Yes"/>
    <s v="No"/>
    <s v="Yes"/>
    <s v="No"/>
    <s v="No"/>
    <x v="0"/>
    <s v="No"/>
    <x v="2"/>
    <n v="59.45"/>
    <n v="780.85"/>
    <s v="No"/>
    <n v="0"/>
    <x v="2"/>
  </r>
  <r>
    <s v="1841-YSJGV"/>
    <x v="1"/>
    <x v="0"/>
    <s v="Yes"/>
    <s v="No"/>
    <n v="72"/>
    <s v="Yes"/>
    <s v="Yes"/>
    <x v="1"/>
    <s v="Yes"/>
    <s v="Yes"/>
    <s v="No"/>
    <s v="Yes"/>
    <s v="Yes"/>
    <s v="Yes"/>
    <x v="2"/>
    <s v="Yes"/>
    <x v="3"/>
    <n v="109.95"/>
    <n v="7852.4"/>
    <s v="No"/>
    <n v="0"/>
    <x v="3"/>
  </r>
  <r>
    <s v="2794-XIMMO"/>
    <x v="1"/>
    <x v="0"/>
    <s v="Yes"/>
    <s v="No"/>
    <n v="53"/>
    <s v="No"/>
    <s v="No phone service"/>
    <x v="0"/>
    <s v="No"/>
    <s v="Yes"/>
    <s v="Yes"/>
    <s v="Yes"/>
    <s v="Yes"/>
    <s v="Yes"/>
    <x v="1"/>
    <s v="Yes"/>
    <x v="0"/>
    <n v="60.45"/>
    <n v="3184.25"/>
    <s v="Yes"/>
    <n v="1"/>
    <x v="3"/>
  </r>
  <r>
    <s v="8382-SHQEH"/>
    <x v="0"/>
    <x v="0"/>
    <s v="Yes"/>
    <s v="No"/>
    <n v="8"/>
    <s v="Yes"/>
    <s v="Yes"/>
    <x v="1"/>
    <s v="No"/>
    <s v="No"/>
    <s v="No"/>
    <s v="No"/>
    <s v="No"/>
    <s v="Yes"/>
    <x v="0"/>
    <s v="Yes"/>
    <x v="0"/>
    <n v="84.9"/>
    <n v="764.95"/>
    <s v="Yes"/>
    <n v="1"/>
    <x v="0"/>
  </r>
  <r>
    <s v="3511-BFTJW"/>
    <x v="1"/>
    <x v="0"/>
    <s v="Yes"/>
    <s v="Yes"/>
    <n v="72"/>
    <s v="No"/>
    <s v="No phone service"/>
    <x v="0"/>
    <s v="Yes"/>
    <s v="Yes"/>
    <s v="Yes"/>
    <s v="No"/>
    <s v="No"/>
    <s v="No"/>
    <x v="2"/>
    <s v="No"/>
    <x v="3"/>
    <n v="38.5"/>
    <n v="2763"/>
    <s v="No"/>
    <n v="0"/>
    <x v="3"/>
  </r>
  <r>
    <s v="7668-XCFYV"/>
    <x v="0"/>
    <x v="1"/>
    <s v="Yes"/>
    <s v="No"/>
    <n v="17"/>
    <s v="Yes"/>
    <s v="Yes"/>
    <x v="1"/>
    <s v="No"/>
    <s v="No"/>
    <s v="No"/>
    <s v="No"/>
    <s v="Yes"/>
    <s v="Yes"/>
    <x v="0"/>
    <s v="Yes"/>
    <x v="0"/>
    <n v="92.55"/>
    <n v="1614.7"/>
    <s v="No"/>
    <n v="0"/>
    <x v="2"/>
  </r>
  <r>
    <s v="2983-ZANRP"/>
    <x v="0"/>
    <x v="0"/>
    <s v="Yes"/>
    <s v="Yes"/>
    <n v="2"/>
    <s v="Yes"/>
    <s v="No"/>
    <x v="1"/>
    <s v="No"/>
    <s v="Yes"/>
    <s v="No"/>
    <s v="No"/>
    <s v="No"/>
    <s v="No"/>
    <x v="0"/>
    <s v="Yes"/>
    <x v="2"/>
    <n v="73.55"/>
    <n v="145.4"/>
    <s v="Yes"/>
    <n v="1"/>
    <x v="0"/>
  </r>
  <r>
    <s v="7845-URHJN"/>
    <x v="0"/>
    <x v="0"/>
    <s v="Yes"/>
    <s v="No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56.25"/>
    <s v="Yes"/>
    <n v="1"/>
    <x v="0"/>
  </r>
  <r>
    <s v="3034-ZBEQN"/>
    <x v="0"/>
    <x v="0"/>
    <s v="Yes"/>
    <s v="No"/>
    <n v="48"/>
    <s v="No"/>
    <s v="No phone service"/>
    <x v="0"/>
    <s v="No"/>
    <s v="Yes"/>
    <s v="Yes"/>
    <s v="No"/>
    <s v="No"/>
    <s v="No"/>
    <x v="1"/>
    <s v="No"/>
    <x v="1"/>
    <n v="34.700000000000003"/>
    <n v="1604.5"/>
    <s v="Yes"/>
    <n v="1"/>
    <x v="1"/>
  </r>
  <r>
    <s v="5018-HEKFO"/>
    <x v="0"/>
    <x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4.5"/>
    <n v="270.14999999999998"/>
    <s v="No"/>
    <n v="0"/>
    <x v="0"/>
  </r>
  <r>
    <s v="2923-ARZLG"/>
    <x v="1"/>
    <x v="0"/>
    <s v="Yes"/>
    <s v="Yes"/>
    <n v="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7"/>
    <n v="0"/>
    <s v="No"/>
    <n v="0"/>
    <x v="0"/>
  </r>
  <r>
    <s v="3976-NLDEZ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s v="No"/>
    <n v="0"/>
    <x v="0"/>
  </r>
  <r>
    <s v="2282-YGNOR"/>
    <x v="0"/>
    <x v="0"/>
    <s v="No"/>
    <s v="No"/>
    <n v="29"/>
    <s v="Yes"/>
    <s v="No"/>
    <x v="0"/>
    <s v="Yes"/>
    <s v="No"/>
    <s v="Yes"/>
    <s v="Yes"/>
    <s v="No"/>
    <s v="No"/>
    <x v="1"/>
    <s v="No"/>
    <x v="3"/>
    <n v="58"/>
    <n v="1734.5"/>
    <s v="No"/>
    <n v="0"/>
    <x v="1"/>
  </r>
  <r>
    <s v="5336-UFNZP"/>
    <x v="0"/>
    <x v="1"/>
    <s v="Yes"/>
    <s v="Yes"/>
    <n v="65"/>
    <s v="Yes"/>
    <s v="Yes"/>
    <x v="1"/>
    <s v="No"/>
    <s v="Yes"/>
    <s v="Yes"/>
    <s v="No"/>
    <s v="Yes"/>
    <s v="Yes"/>
    <x v="1"/>
    <s v="Yes"/>
    <x v="0"/>
    <n v="107.45"/>
    <n v="7047.5"/>
    <s v="No"/>
    <n v="0"/>
    <x v="3"/>
  </r>
  <r>
    <s v="6854-EXGSF"/>
    <x v="0"/>
    <x v="0"/>
    <s v="No"/>
    <s v="No"/>
    <n v="8"/>
    <s v="Yes"/>
    <s v="Yes"/>
    <x v="0"/>
    <s v="Yes"/>
    <s v="Yes"/>
    <s v="Yes"/>
    <s v="No"/>
    <s v="No"/>
    <s v="No"/>
    <x v="0"/>
    <s v="Yes"/>
    <x v="2"/>
    <n v="65.5"/>
    <n v="573.15"/>
    <s v="No"/>
    <n v="0"/>
    <x v="0"/>
  </r>
  <r>
    <s v="1241-EZFMJ"/>
    <x v="1"/>
    <x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1538.6"/>
    <s v="No"/>
    <n v="0"/>
    <x v="3"/>
  </r>
  <r>
    <s v="9233-PSYHO"/>
    <x v="0"/>
    <x v="1"/>
    <s v="No"/>
    <s v="No"/>
    <n v="45"/>
    <s v="Yes"/>
    <s v="Yes"/>
    <x v="1"/>
    <s v="No"/>
    <s v="No"/>
    <s v="Yes"/>
    <s v="No"/>
    <s v="Yes"/>
    <s v="Yes"/>
    <x v="1"/>
    <s v="Yes"/>
    <x v="2"/>
    <n v="100.15"/>
    <n v="4459.8"/>
    <s v="No"/>
    <n v="0"/>
    <x v="1"/>
  </r>
  <r>
    <s v="5376-PCKNB"/>
    <x v="1"/>
    <x v="0"/>
    <s v="Yes"/>
    <s v="Yes"/>
    <n v="72"/>
    <s v="Yes"/>
    <s v="Yes"/>
    <x v="1"/>
    <s v="No"/>
    <s v="Yes"/>
    <s v="Yes"/>
    <s v="No"/>
    <s v="Yes"/>
    <s v="Yes"/>
    <x v="1"/>
    <s v="Yes"/>
    <x v="3"/>
    <n v="104.45"/>
    <n v="7459"/>
    <s v="No"/>
    <n v="0"/>
    <x v="3"/>
  </r>
  <r>
    <s v="8044-BGWPI"/>
    <x v="1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1.15"/>
    <n v="306.05"/>
    <s v="No"/>
    <n v="0"/>
    <x v="0"/>
  </r>
  <r>
    <s v="4060-LDNLU"/>
    <x v="1"/>
    <x v="0"/>
    <s v="No"/>
    <s v="No"/>
    <n v="7"/>
    <s v="Yes"/>
    <s v="Yes"/>
    <x v="1"/>
    <s v="No"/>
    <s v="No"/>
    <s v="No"/>
    <s v="No"/>
    <s v="Yes"/>
    <s v="Yes"/>
    <x v="0"/>
    <s v="No"/>
    <x v="0"/>
    <n v="96.2"/>
    <n v="639.70000000000005"/>
    <s v="No"/>
    <n v="0"/>
    <x v="0"/>
  </r>
  <r>
    <s v="3589-PPVKW"/>
    <x v="1"/>
    <x v="0"/>
    <s v="No"/>
    <s v="No"/>
    <n v="9"/>
    <s v="Yes"/>
    <s v="No"/>
    <x v="0"/>
    <s v="No"/>
    <s v="No"/>
    <s v="No"/>
    <s v="No"/>
    <s v="No"/>
    <s v="No"/>
    <x v="0"/>
    <s v="Yes"/>
    <x v="1"/>
    <n v="44.4"/>
    <n v="348.15"/>
    <s v="No"/>
    <n v="0"/>
    <x v="0"/>
  </r>
  <r>
    <s v="8327-LZKAS"/>
    <x v="0"/>
    <x v="1"/>
    <s v="Yes"/>
    <s v="No"/>
    <n v="43"/>
    <s v="Yes"/>
    <s v="Yes"/>
    <x v="1"/>
    <s v="No"/>
    <s v="No"/>
    <s v="Yes"/>
    <s v="Yes"/>
    <s v="Yes"/>
    <s v="Yes"/>
    <x v="1"/>
    <s v="Yes"/>
    <x v="0"/>
    <n v="107.55"/>
    <n v="4533.8999999999996"/>
    <s v="Yes"/>
    <n v="1"/>
    <x v="1"/>
  </r>
  <r>
    <s v="5887-IKKYO"/>
    <x v="1"/>
    <x v="0"/>
    <s v="Yes"/>
    <s v="Yes"/>
    <n v="58"/>
    <s v="Yes"/>
    <s v="Yes"/>
    <x v="1"/>
    <s v="No"/>
    <s v="No"/>
    <s v="Yes"/>
    <s v="Yes"/>
    <s v="No"/>
    <s v="Yes"/>
    <x v="2"/>
    <s v="No"/>
    <x v="2"/>
    <n v="94.35"/>
    <n v="5563.65"/>
    <s v="No"/>
    <n v="0"/>
    <x v="3"/>
  </r>
  <r>
    <s v="1075-BGWOH"/>
    <x v="1"/>
    <x v="1"/>
    <s v="Yes"/>
    <s v="No"/>
    <n v="16"/>
    <s v="Yes"/>
    <s v="Yes"/>
    <x v="1"/>
    <s v="No"/>
    <s v="No"/>
    <s v="Yes"/>
    <s v="No"/>
    <s v="Yes"/>
    <s v="Yes"/>
    <x v="0"/>
    <s v="Yes"/>
    <x v="0"/>
    <n v="98.75"/>
    <n v="1587.55"/>
    <s v="Yes"/>
    <n v="1"/>
    <x v="2"/>
  </r>
  <r>
    <s v="1755-RMCXH"/>
    <x v="1"/>
    <x v="0"/>
    <s v="Yes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40.25"/>
    <s v="No"/>
    <n v="0"/>
    <x v="0"/>
  </r>
  <r>
    <s v="0302-JOIVN"/>
    <x v="0"/>
    <x v="0"/>
    <s v="Yes"/>
    <s v="No"/>
    <n v="8"/>
    <s v="Yes"/>
    <s v="No"/>
    <x v="1"/>
    <s v="No"/>
    <s v="Yes"/>
    <s v="Yes"/>
    <s v="No"/>
    <s v="Yes"/>
    <s v="Yes"/>
    <x v="0"/>
    <s v="No"/>
    <x v="0"/>
    <n v="101.15"/>
    <n v="842.9"/>
    <s v="Yes"/>
    <n v="1"/>
    <x v="0"/>
  </r>
  <r>
    <s v="3858-XHYJO"/>
    <x v="0"/>
    <x v="0"/>
    <s v="Yes"/>
    <s v="No"/>
    <n v="40"/>
    <s v="Yes"/>
    <s v="Yes"/>
    <x v="1"/>
    <s v="Yes"/>
    <s v="No"/>
    <s v="Yes"/>
    <s v="No"/>
    <s v="Yes"/>
    <s v="Yes"/>
    <x v="1"/>
    <s v="No"/>
    <x v="2"/>
    <n v="105.75"/>
    <n v="4228.55"/>
    <s v="No"/>
    <n v="0"/>
    <x v="1"/>
  </r>
  <r>
    <s v="4299-SIMNS"/>
    <x v="1"/>
    <x v="0"/>
    <s v="No"/>
    <s v="No"/>
    <n v="9"/>
    <s v="Yes"/>
    <s v="Yes"/>
    <x v="1"/>
    <s v="Yes"/>
    <s v="No"/>
    <s v="No"/>
    <s v="No"/>
    <s v="No"/>
    <s v="No"/>
    <x v="0"/>
    <s v="Yes"/>
    <x v="0"/>
    <n v="81.150000000000006"/>
    <n v="784.45"/>
    <s v="No"/>
    <n v="0"/>
    <x v="0"/>
  </r>
  <r>
    <s v="7025-IWFHT"/>
    <x v="1"/>
    <x v="0"/>
    <s v="No"/>
    <s v="No"/>
    <n v="41"/>
    <s v="Yes"/>
    <s v="No"/>
    <x v="1"/>
    <s v="No"/>
    <s v="Yes"/>
    <s v="No"/>
    <s v="Yes"/>
    <s v="Yes"/>
    <s v="No"/>
    <x v="1"/>
    <s v="Yes"/>
    <x v="0"/>
    <n v="89.55"/>
    <n v="3729.75"/>
    <s v="No"/>
    <n v="0"/>
    <x v="1"/>
  </r>
  <r>
    <s v="6261-LHRTG"/>
    <x v="0"/>
    <x v="0"/>
    <s v="No"/>
    <s v="No"/>
    <n v="26"/>
    <s v="Yes"/>
    <s v="No"/>
    <x v="0"/>
    <s v="No"/>
    <s v="Yes"/>
    <s v="Yes"/>
    <s v="No"/>
    <s v="No"/>
    <s v="No"/>
    <x v="0"/>
    <s v="Yes"/>
    <x v="3"/>
    <n v="54.75"/>
    <n v="1406.9"/>
    <s v="No"/>
    <n v="0"/>
    <x v="1"/>
  </r>
  <r>
    <s v="7841-FCRQD"/>
    <x v="0"/>
    <x v="0"/>
    <s v="Yes"/>
    <s v="No"/>
    <n v="33"/>
    <s v="Yes"/>
    <s v="No"/>
    <x v="0"/>
    <s v="No"/>
    <s v="Yes"/>
    <s v="No"/>
    <s v="Yes"/>
    <s v="No"/>
    <s v="No"/>
    <x v="1"/>
    <s v="Yes"/>
    <x v="3"/>
    <n v="53.75"/>
    <n v="1857.3"/>
    <s v="No"/>
    <n v="0"/>
    <x v="1"/>
  </r>
  <r>
    <s v="2056-EVGZL"/>
    <x v="1"/>
    <x v="0"/>
    <s v="Yes"/>
    <s v="Yes"/>
    <n v="68"/>
    <s v="Yes"/>
    <s v="No"/>
    <x v="1"/>
    <s v="No"/>
    <s v="Yes"/>
    <s v="Yes"/>
    <s v="Yes"/>
    <s v="Yes"/>
    <s v="Yes"/>
    <x v="1"/>
    <s v="No"/>
    <x v="3"/>
    <n v="105.75"/>
    <n v="7322.5"/>
    <s v="No"/>
    <n v="0"/>
    <x v="3"/>
  </r>
  <r>
    <s v="8777-MBMTS"/>
    <x v="0"/>
    <x v="1"/>
    <s v="Yes"/>
    <s v="No"/>
    <n v="65"/>
    <s v="Yes"/>
    <s v="No"/>
    <x v="1"/>
    <s v="No"/>
    <s v="Yes"/>
    <s v="Yes"/>
    <s v="Yes"/>
    <s v="Yes"/>
    <s v="Yes"/>
    <x v="2"/>
    <s v="Yes"/>
    <x v="3"/>
    <n v="105.85"/>
    <n v="6725.5"/>
    <s v="No"/>
    <n v="0"/>
    <x v="3"/>
  </r>
  <r>
    <s v="7753-USQYQ"/>
    <x v="1"/>
    <x v="0"/>
    <s v="No"/>
    <s v="No"/>
    <n v="55"/>
    <s v="Yes"/>
    <s v="No"/>
    <x v="0"/>
    <s v="No"/>
    <s v="Yes"/>
    <s v="No"/>
    <s v="Yes"/>
    <s v="No"/>
    <s v="Yes"/>
    <x v="1"/>
    <s v="Yes"/>
    <x v="0"/>
    <n v="64.2"/>
    <n v="3627.3"/>
    <s v="No"/>
    <n v="0"/>
    <x v="3"/>
  </r>
  <r>
    <s v="5366-IJEQJ"/>
    <x v="1"/>
    <x v="0"/>
    <s v="No"/>
    <s v="No"/>
    <n v="20"/>
    <s v="Yes"/>
    <s v="Yes"/>
    <x v="1"/>
    <s v="No"/>
    <s v="No"/>
    <s v="Yes"/>
    <s v="No"/>
    <s v="Yes"/>
    <s v="No"/>
    <x v="0"/>
    <s v="Yes"/>
    <x v="0"/>
    <n v="88.7"/>
    <n v="1761.45"/>
    <s v="Yes"/>
    <n v="1"/>
    <x v="2"/>
  </r>
  <r>
    <s v="7661-CPURM"/>
    <x v="1"/>
    <x v="0"/>
    <s v="No"/>
    <s v="No"/>
    <n v="19"/>
    <s v="Yes"/>
    <s v="No"/>
    <x v="1"/>
    <s v="No"/>
    <s v="No"/>
    <s v="No"/>
    <s v="Yes"/>
    <s v="No"/>
    <s v="Yes"/>
    <x v="1"/>
    <s v="Yes"/>
    <x v="3"/>
    <n v="87.7"/>
    <n v="1725.95"/>
    <s v="No"/>
    <n v="0"/>
    <x v="2"/>
  </r>
  <r>
    <s v="6233-HXJMX"/>
    <x v="0"/>
    <x v="0"/>
    <s v="No"/>
    <s v="No"/>
    <n v="45"/>
    <s v="Yes"/>
    <s v="Yes"/>
    <x v="1"/>
    <s v="No"/>
    <s v="No"/>
    <s v="Yes"/>
    <s v="No"/>
    <s v="No"/>
    <s v="Yes"/>
    <x v="0"/>
    <s v="Yes"/>
    <x v="3"/>
    <n v="89.3"/>
    <n v="4192.1499999999996"/>
    <s v="No"/>
    <n v="0"/>
    <x v="1"/>
  </r>
  <r>
    <s v="5902-WBLSE"/>
    <x v="0"/>
    <x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149999999999999"/>
    <n v="1411.2"/>
    <s v="No"/>
    <n v="0"/>
    <x v="3"/>
  </r>
  <r>
    <s v="1981-INRFU"/>
    <x v="0"/>
    <x v="0"/>
    <s v="No"/>
    <s v="No"/>
    <n v="2"/>
    <s v="Yes"/>
    <s v="No"/>
    <x v="1"/>
    <s v="No"/>
    <s v="No"/>
    <s v="No"/>
    <s v="No"/>
    <s v="Yes"/>
    <s v="No"/>
    <x v="0"/>
    <s v="Yes"/>
    <x v="0"/>
    <n v="79.75"/>
    <n v="164.5"/>
    <s v="Yes"/>
    <n v="1"/>
    <x v="0"/>
  </r>
  <r>
    <s v="4971-PUYQO"/>
    <x v="0"/>
    <x v="0"/>
    <s v="No"/>
    <s v="No"/>
    <n v="27"/>
    <s v="Yes"/>
    <s v="Yes"/>
    <x v="1"/>
    <s v="No"/>
    <s v="No"/>
    <s v="No"/>
    <s v="No"/>
    <s v="Yes"/>
    <s v="Yes"/>
    <x v="0"/>
    <s v="Yes"/>
    <x v="1"/>
    <n v="94.55"/>
    <n v="2724.6"/>
    <s v="Yes"/>
    <n v="1"/>
    <x v="1"/>
  </r>
  <r>
    <s v="3239-TPHPZ"/>
    <x v="0"/>
    <x v="0"/>
    <s v="Yes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0"/>
    <n v="20.05"/>
    <n v="264.55"/>
    <s v="No"/>
    <n v="0"/>
    <x v="0"/>
  </r>
  <r>
    <s v="5115-GZDEL"/>
    <x v="1"/>
    <x v="0"/>
    <s v="No"/>
    <s v="Yes"/>
    <n v="72"/>
    <s v="No"/>
    <s v="No phone service"/>
    <x v="0"/>
    <s v="Yes"/>
    <s v="Yes"/>
    <s v="Yes"/>
    <s v="Yes"/>
    <s v="Yes"/>
    <s v="Yes"/>
    <x v="2"/>
    <s v="No"/>
    <x v="3"/>
    <n v="67.2"/>
    <n v="4671.7"/>
    <s v="No"/>
    <n v="0"/>
    <x v="3"/>
  </r>
  <r>
    <s v="3338-CVVEH"/>
    <x v="1"/>
    <x v="0"/>
    <s v="No"/>
    <s v="No"/>
    <n v="12"/>
    <s v="Yes"/>
    <s v="Yes"/>
    <x v="1"/>
    <s v="No"/>
    <s v="No"/>
    <s v="No"/>
    <s v="No"/>
    <s v="Yes"/>
    <s v="Yes"/>
    <x v="0"/>
    <s v="No"/>
    <x v="0"/>
    <n v="94.55"/>
    <n v="1173.55"/>
    <s v="No"/>
    <n v="0"/>
    <x v="0"/>
  </r>
  <r>
    <s v="8485-GJCDN"/>
    <x v="0"/>
    <x v="1"/>
    <s v="No"/>
    <s v="No"/>
    <n v="5"/>
    <s v="Yes"/>
    <s v="No"/>
    <x v="1"/>
    <s v="No"/>
    <s v="No"/>
    <s v="No"/>
    <s v="No"/>
    <s v="No"/>
    <s v="No"/>
    <x v="0"/>
    <s v="Yes"/>
    <x v="1"/>
    <n v="69.05"/>
    <n v="318.5"/>
    <s v="Yes"/>
    <n v="1"/>
    <x v="0"/>
  </r>
  <r>
    <s v="2615-YVMYX"/>
    <x v="1"/>
    <x v="1"/>
    <s v="Yes"/>
    <s v="No"/>
    <n v="71"/>
    <s v="Yes"/>
    <s v="Yes"/>
    <x v="1"/>
    <s v="Yes"/>
    <s v="Yes"/>
    <s v="Yes"/>
    <s v="No"/>
    <s v="Yes"/>
    <s v="Yes"/>
    <x v="0"/>
    <s v="Yes"/>
    <x v="0"/>
    <n v="107.5"/>
    <n v="7713.55"/>
    <s v="No"/>
    <n v="0"/>
    <x v="3"/>
  </r>
  <r>
    <s v="2851-STERV"/>
    <x v="1"/>
    <x v="1"/>
    <s v="No"/>
    <s v="No"/>
    <n v="35"/>
    <s v="Yes"/>
    <s v="No"/>
    <x v="0"/>
    <s v="No"/>
    <s v="No"/>
    <s v="Yes"/>
    <s v="Yes"/>
    <s v="Yes"/>
    <s v="Yes"/>
    <x v="1"/>
    <s v="Yes"/>
    <x v="0"/>
    <n v="73"/>
    <n v="2471.25"/>
    <s v="No"/>
    <n v="0"/>
    <x v="1"/>
  </r>
  <r>
    <s v="4393-GEADV"/>
    <x v="1"/>
    <x v="0"/>
    <s v="Yes"/>
    <s v="Yes"/>
    <n v="70"/>
    <s v="Yes"/>
    <s v="Yes"/>
    <x v="1"/>
    <s v="Yes"/>
    <s v="Yes"/>
    <s v="Yes"/>
    <s v="Yes"/>
    <s v="Yes"/>
    <s v="Yes"/>
    <x v="2"/>
    <s v="No"/>
    <x v="3"/>
    <n v="114.75"/>
    <n v="7842.3"/>
    <s v="No"/>
    <n v="0"/>
    <x v="3"/>
  </r>
  <r>
    <s v="8486-AYEQH"/>
    <x v="0"/>
    <x v="0"/>
    <s v="No"/>
    <s v="No"/>
    <n v="31"/>
    <s v="Yes"/>
    <s v="Yes"/>
    <x v="1"/>
    <s v="No"/>
    <s v="No"/>
    <s v="No"/>
    <s v="No"/>
    <s v="No"/>
    <s v="No"/>
    <x v="0"/>
    <s v="Yes"/>
    <x v="0"/>
    <n v="76.05"/>
    <n v="2227.8000000000002"/>
    <s v="No"/>
    <n v="0"/>
    <x v="1"/>
  </r>
  <r>
    <s v="1527-SXDPN"/>
    <x v="1"/>
    <x v="0"/>
    <s v="Yes"/>
    <s v="Yes"/>
    <n v="52"/>
    <s v="Yes"/>
    <s v="Yes"/>
    <x v="1"/>
    <s v="No"/>
    <s v="No"/>
    <s v="Yes"/>
    <s v="Yes"/>
    <s v="No"/>
    <s v="Yes"/>
    <x v="2"/>
    <s v="Yes"/>
    <x v="2"/>
    <n v="96.25"/>
    <n v="4990.25"/>
    <s v="Yes"/>
    <n v="1"/>
    <x v="3"/>
  </r>
  <r>
    <s v="6029-WTIPC"/>
    <x v="1"/>
    <x v="1"/>
    <s v="No"/>
    <s v="No"/>
    <n v="37"/>
    <s v="Yes"/>
    <s v="Yes"/>
    <x v="1"/>
    <s v="No"/>
    <s v="No"/>
    <s v="Yes"/>
    <s v="No"/>
    <s v="Yes"/>
    <s v="Yes"/>
    <x v="0"/>
    <s v="Yes"/>
    <x v="0"/>
    <n v="101.1"/>
    <n v="3744.05"/>
    <s v="Yes"/>
    <n v="1"/>
    <x v="1"/>
  </r>
  <r>
    <s v="8634-CILSZ"/>
    <x v="1"/>
    <x v="0"/>
    <s v="No"/>
    <s v="No"/>
    <n v="69"/>
    <s v="Yes"/>
    <s v="Yes"/>
    <x v="1"/>
    <s v="No"/>
    <s v="Yes"/>
    <s v="No"/>
    <s v="Yes"/>
    <s v="Yes"/>
    <s v="Yes"/>
    <x v="1"/>
    <s v="Yes"/>
    <x v="2"/>
    <n v="104.7"/>
    <n v="7220.35"/>
    <s v="Yes"/>
    <n v="1"/>
    <x v="3"/>
  </r>
  <r>
    <s v="5419-JKZNQ"/>
    <x v="1"/>
    <x v="1"/>
    <s v="Yes"/>
    <s v="No"/>
    <n v="30"/>
    <s v="Yes"/>
    <s v="Yes"/>
    <x v="1"/>
    <s v="No"/>
    <s v="No"/>
    <s v="No"/>
    <s v="No"/>
    <s v="No"/>
    <s v="No"/>
    <x v="0"/>
    <s v="No"/>
    <x v="1"/>
    <n v="77.900000000000006"/>
    <n v="2351.4499999999998"/>
    <s v="No"/>
    <n v="0"/>
    <x v="1"/>
  </r>
  <r>
    <s v="2495-KZNFB"/>
    <x v="0"/>
    <x v="0"/>
    <s v="No"/>
    <s v="No"/>
    <n v="33"/>
    <s v="Yes"/>
    <s v="Yes"/>
    <x v="1"/>
    <s v="Yes"/>
    <s v="No"/>
    <s v="No"/>
    <s v="No"/>
    <s v="No"/>
    <s v="Yes"/>
    <x v="0"/>
    <s v="Yes"/>
    <x v="0"/>
    <n v="90.65"/>
    <n v="2989.6"/>
    <s v="No"/>
    <n v="0"/>
    <x v="1"/>
  </r>
  <r>
    <s v="1409-PHXTF"/>
    <x v="1"/>
    <x v="1"/>
    <s v="Yes"/>
    <s v="No"/>
    <n v="54"/>
    <s v="Yes"/>
    <s v="Yes"/>
    <x v="1"/>
    <s v="No"/>
    <s v="Yes"/>
    <s v="Yes"/>
    <s v="Yes"/>
    <s v="Yes"/>
    <s v="Yes"/>
    <x v="2"/>
    <s v="Yes"/>
    <x v="0"/>
    <n v="110.45"/>
    <n v="6077.75"/>
    <s v="No"/>
    <n v="0"/>
    <x v="3"/>
  </r>
  <r>
    <s v="4560-WQAQW"/>
    <x v="0"/>
    <x v="0"/>
    <s v="No"/>
    <s v="No"/>
    <n v="59"/>
    <s v="Yes"/>
    <s v="Yes"/>
    <x v="0"/>
    <s v="Yes"/>
    <s v="No"/>
    <s v="No"/>
    <s v="Yes"/>
    <s v="No"/>
    <s v="Yes"/>
    <x v="1"/>
    <s v="No"/>
    <x v="2"/>
    <n v="68.7"/>
    <n v="4070.95"/>
    <s v="No"/>
    <n v="0"/>
    <x v="3"/>
  </r>
  <r>
    <s v="9591-YVTEB"/>
    <x v="1"/>
    <x v="1"/>
    <s v="No"/>
    <s v="No"/>
    <n v="55"/>
    <s v="No"/>
    <s v="No phone service"/>
    <x v="0"/>
    <s v="Yes"/>
    <s v="Yes"/>
    <s v="No"/>
    <s v="No"/>
    <s v="Yes"/>
    <s v="No"/>
    <x v="0"/>
    <s v="Yes"/>
    <x v="0"/>
    <n v="44.85"/>
    <n v="2479.0500000000002"/>
    <s v="No"/>
    <n v="0"/>
    <x v="3"/>
  </r>
  <r>
    <s v="9309-BZGNT"/>
    <x v="1"/>
    <x v="1"/>
    <s v="Yes"/>
    <s v="No"/>
    <n v="69"/>
    <s v="No"/>
    <s v="No phone service"/>
    <x v="0"/>
    <s v="No"/>
    <s v="No"/>
    <s v="Yes"/>
    <s v="No"/>
    <s v="No"/>
    <s v="No"/>
    <x v="1"/>
    <s v="Yes"/>
    <x v="3"/>
    <n v="29.8"/>
    <n v="2134.3000000000002"/>
    <s v="No"/>
    <n v="0"/>
    <x v="3"/>
  </r>
  <r>
    <s v="4274-DRSQT"/>
    <x v="0"/>
    <x v="0"/>
    <s v="No"/>
    <s v="No"/>
    <n v="66"/>
    <s v="Yes"/>
    <s v="Yes"/>
    <x v="1"/>
    <s v="No"/>
    <s v="Yes"/>
    <s v="No"/>
    <s v="No"/>
    <s v="Yes"/>
    <s v="No"/>
    <x v="1"/>
    <s v="Yes"/>
    <x v="2"/>
    <n v="88.9"/>
    <n v="6000.1"/>
    <s v="No"/>
    <n v="0"/>
    <x v="3"/>
  </r>
  <r>
    <s v="2027-DNKIV"/>
    <x v="1"/>
    <x v="0"/>
    <s v="Yes"/>
    <s v="Yes"/>
    <n v="37"/>
    <s v="Yes"/>
    <s v="No"/>
    <x v="0"/>
    <s v="Yes"/>
    <s v="No"/>
    <s v="Yes"/>
    <s v="Yes"/>
    <s v="No"/>
    <s v="No"/>
    <x v="1"/>
    <s v="Yes"/>
    <x v="1"/>
    <n v="58.75"/>
    <n v="2203.1"/>
    <s v="No"/>
    <n v="0"/>
    <x v="1"/>
  </r>
  <r>
    <s v="8075-GXIUB"/>
    <x v="1"/>
    <x v="1"/>
    <s v="Yes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83.15"/>
    <s v="No"/>
    <n v="0"/>
    <x v="0"/>
  </r>
  <r>
    <s v="2885-HIJDH"/>
    <x v="1"/>
    <x v="0"/>
    <s v="Yes"/>
    <s v="Yes"/>
    <n v="69"/>
    <s v="Yes"/>
    <s v="Yes"/>
    <x v="0"/>
    <s v="Yes"/>
    <s v="No"/>
    <s v="Yes"/>
    <s v="Yes"/>
    <s v="Yes"/>
    <s v="Yes"/>
    <x v="2"/>
    <s v="No"/>
    <x v="2"/>
    <n v="86.9"/>
    <n v="6194.1"/>
    <s v="No"/>
    <n v="0"/>
    <x v="3"/>
  </r>
  <r>
    <s v="5424-RLQLC"/>
    <x v="1"/>
    <x v="0"/>
    <s v="No"/>
    <s v="No"/>
    <n v="10"/>
    <s v="Yes"/>
    <s v="No"/>
    <x v="0"/>
    <s v="No"/>
    <s v="Yes"/>
    <s v="No"/>
    <s v="No"/>
    <s v="Yes"/>
    <s v="No"/>
    <x v="0"/>
    <s v="Yes"/>
    <x v="1"/>
    <n v="59.65"/>
    <n v="638.95000000000005"/>
    <s v="No"/>
    <n v="0"/>
    <x v="0"/>
  </r>
  <r>
    <s v="6682-QJDGB"/>
    <x v="1"/>
    <x v="0"/>
    <s v="No"/>
    <s v="Yes"/>
    <n v="40"/>
    <s v="Yes"/>
    <s v="No"/>
    <x v="0"/>
    <s v="Yes"/>
    <s v="Yes"/>
    <s v="No"/>
    <s v="No"/>
    <s v="No"/>
    <s v="No"/>
    <x v="0"/>
    <s v="Yes"/>
    <x v="1"/>
    <n v="55.25"/>
    <n v="2139.1999999999998"/>
    <s v="Yes"/>
    <n v="1"/>
    <x v="1"/>
  </r>
  <r>
    <s v="6507-DTJZV"/>
    <x v="1"/>
    <x v="0"/>
    <s v="No"/>
    <s v="Yes"/>
    <n v="13"/>
    <s v="Yes"/>
    <s v="No"/>
    <x v="0"/>
    <s v="No"/>
    <s v="No"/>
    <s v="No"/>
    <s v="No"/>
    <s v="Yes"/>
    <s v="Yes"/>
    <x v="0"/>
    <s v="No"/>
    <x v="3"/>
    <n v="66.400000000000006"/>
    <n v="831.75"/>
    <s v="No"/>
    <n v="0"/>
    <x v="2"/>
  </r>
  <r>
    <s v="8780-IXSTS"/>
    <x v="0"/>
    <x v="0"/>
    <s v="No"/>
    <s v="No"/>
    <n v="6"/>
    <s v="Yes"/>
    <s v="Yes"/>
    <x v="1"/>
    <s v="No"/>
    <s v="Yes"/>
    <s v="No"/>
    <s v="No"/>
    <s v="Yes"/>
    <s v="No"/>
    <x v="0"/>
    <s v="Yes"/>
    <x v="0"/>
    <n v="90.1"/>
    <n v="521.29999999999995"/>
    <s v="Yes"/>
    <n v="1"/>
    <x v="0"/>
  </r>
  <r>
    <s v="7673-BQGKU"/>
    <x v="0"/>
    <x v="0"/>
    <s v="Yes"/>
    <s v="Yes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1337.5"/>
    <s v="No"/>
    <n v="0"/>
    <x v="3"/>
  </r>
  <r>
    <s v="6723-WSNTY"/>
    <x v="0"/>
    <x v="1"/>
    <s v="Yes"/>
    <s v="No"/>
    <n v="66"/>
    <s v="Yes"/>
    <s v="Yes"/>
    <x v="1"/>
    <s v="No"/>
    <s v="Yes"/>
    <s v="Yes"/>
    <s v="Yes"/>
    <s v="Yes"/>
    <s v="Yes"/>
    <x v="1"/>
    <s v="Yes"/>
    <x v="3"/>
    <n v="108.1"/>
    <n v="7181.95"/>
    <s v="No"/>
    <n v="0"/>
    <x v="3"/>
  </r>
  <r>
    <s v="9530-EHPOH"/>
    <x v="1"/>
    <x v="0"/>
    <s v="No"/>
    <s v="No"/>
    <n v="11"/>
    <s v="Yes"/>
    <s v="Yes"/>
    <x v="0"/>
    <s v="No"/>
    <s v="No"/>
    <s v="Yes"/>
    <s v="No"/>
    <s v="No"/>
    <s v="No"/>
    <x v="0"/>
    <s v="No"/>
    <x v="0"/>
    <n v="53.75"/>
    <n v="608"/>
    <s v="Yes"/>
    <n v="1"/>
    <x v="0"/>
  </r>
  <r>
    <s v="2725-IWWBA"/>
    <x v="1"/>
    <x v="0"/>
    <s v="Yes"/>
    <s v="Yes"/>
    <n v="46"/>
    <s v="Yes"/>
    <s v="No"/>
    <x v="0"/>
    <s v="Yes"/>
    <s v="No"/>
    <s v="Yes"/>
    <s v="Yes"/>
    <s v="No"/>
    <s v="No"/>
    <x v="1"/>
    <s v="No"/>
    <x v="1"/>
    <n v="56.9"/>
    <n v="2560.1"/>
    <s v="No"/>
    <n v="0"/>
    <x v="1"/>
  </r>
  <r>
    <s v="0345-HKJVM"/>
    <x v="0"/>
    <x v="0"/>
    <s v="No"/>
    <s v="No"/>
    <n v="6"/>
    <s v="Yes"/>
    <s v="No"/>
    <x v="1"/>
    <s v="No"/>
    <s v="No"/>
    <s v="No"/>
    <s v="No"/>
    <s v="Yes"/>
    <s v="Yes"/>
    <x v="0"/>
    <s v="No"/>
    <x v="0"/>
    <n v="89.3"/>
    <n v="577.6"/>
    <s v="Yes"/>
    <n v="1"/>
    <x v="0"/>
  </r>
  <r>
    <s v="1061-PNTHC"/>
    <x v="0"/>
    <x v="0"/>
    <s v="Yes"/>
    <s v="Yes"/>
    <n v="56"/>
    <s v="Yes"/>
    <s v="Yes"/>
    <x v="1"/>
    <s v="Yes"/>
    <s v="No"/>
    <s v="Yes"/>
    <s v="Yes"/>
    <s v="Yes"/>
    <s v="Yes"/>
    <x v="0"/>
    <s v="Yes"/>
    <x v="1"/>
    <n v="109.6"/>
    <n v="5953"/>
    <s v="No"/>
    <n v="0"/>
    <x v="3"/>
  </r>
  <r>
    <s v="0394-YONDK"/>
    <x v="1"/>
    <x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1790.15"/>
    <s v="No"/>
    <n v="0"/>
    <x v="3"/>
  </r>
  <r>
    <s v="6574-MCOEH"/>
    <x v="0"/>
    <x v="0"/>
    <s v="Yes"/>
    <s v="Yes"/>
    <n v="33"/>
    <s v="Yes"/>
    <s v="Yes"/>
    <x v="0"/>
    <s v="No"/>
    <s v="No"/>
    <s v="Yes"/>
    <s v="Yes"/>
    <s v="Yes"/>
    <s v="Yes"/>
    <x v="1"/>
    <s v="Yes"/>
    <x v="0"/>
    <n v="79.150000000000006"/>
    <n v="2531.4"/>
    <s v="No"/>
    <n v="0"/>
    <x v="1"/>
  </r>
  <r>
    <s v="7399-QHBJS"/>
    <x v="0"/>
    <x v="0"/>
    <s v="Yes"/>
    <s v="Yes"/>
    <n v="72"/>
    <s v="Yes"/>
    <s v="Yes"/>
    <x v="0"/>
    <s v="Yes"/>
    <s v="Yes"/>
    <s v="No"/>
    <s v="Yes"/>
    <s v="No"/>
    <s v="No"/>
    <x v="2"/>
    <s v="No"/>
    <x v="3"/>
    <n v="66.75"/>
    <n v="4760.3"/>
    <s v="No"/>
    <n v="0"/>
    <x v="3"/>
  </r>
  <r>
    <s v="3049-SOLAY"/>
    <x v="0"/>
    <x v="0"/>
    <s v="Yes"/>
    <s v="No"/>
    <n v="3"/>
    <s v="Yes"/>
    <s v="Yes"/>
    <x v="1"/>
    <s v="No"/>
    <s v="No"/>
    <s v="No"/>
    <s v="No"/>
    <s v="Yes"/>
    <s v="Yes"/>
    <x v="0"/>
    <s v="Yes"/>
    <x v="0"/>
    <n v="95.2"/>
    <n v="292.85000000000002"/>
    <s v="Yes"/>
    <n v="1"/>
    <x v="0"/>
  </r>
  <r>
    <s v="0997-YTLNY"/>
    <x v="0"/>
    <x v="0"/>
    <s v="No"/>
    <s v="Yes"/>
    <n v="19"/>
    <s v="Yes"/>
    <s v="No"/>
    <x v="0"/>
    <s v="No"/>
    <s v="No"/>
    <s v="No"/>
    <s v="Yes"/>
    <s v="No"/>
    <s v="No"/>
    <x v="0"/>
    <s v="No"/>
    <x v="1"/>
    <n v="48.8"/>
    <n v="953.65"/>
    <s v="No"/>
    <n v="0"/>
    <x v="2"/>
  </r>
  <r>
    <s v="3317-HRTNN"/>
    <x v="0"/>
    <x v="1"/>
    <s v="No"/>
    <s v="No"/>
    <n v="5"/>
    <s v="No"/>
    <s v="No phone service"/>
    <x v="0"/>
    <s v="No"/>
    <s v="No"/>
    <s v="No"/>
    <s v="No"/>
    <s v="Yes"/>
    <s v="Yes"/>
    <x v="0"/>
    <s v="No"/>
    <x v="0"/>
    <n v="45.7"/>
    <n v="198"/>
    <s v="Yes"/>
    <n v="1"/>
    <x v="0"/>
  </r>
  <r>
    <s v="9479-HYNYL"/>
    <x v="0"/>
    <x v="0"/>
    <s v="Yes"/>
    <s v="No"/>
    <n v="71"/>
    <s v="Yes"/>
    <s v="No"/>
    <x v="0"/>
    <s v="No"/>
    <s v="Yes"/>
    <s v="Yes"/>
    <s v="Yes"/>
    <s v="Yes"/>
    <s v="Yes"/>
    <x v="2"/>
    <s v="Yes"/>
    <x v="3"/>
    <n v="80.7"/>
    <n v="5705.05"/>
    <s v="No"/>
    <n v="0"/>
    <x v="3"/>
  </r>
  <r>
    <s v="3235-ETOOB"/>
    <x v="1"/>
    <x v="0"/>
    <s v="Yes"/>
    <s v="No"/>
    <n v="8"/>
    <s v="Yes"/>
    <s v="No"/>
    <x v="1"/>
    <s v="Yes"/>
    <s v="No"/>
    <s v="No"/>
    <s v="No"/>
    <s v="No"/>
    <s v="No"/>
    <x v="0"/>
    <s v="Yes"/>
    <x v="0"/>
    <n v="74.5"/>
    <n v="609.9"/>
    <s v="Yes"/>
    <n v="1"/>
    <x v="0"/>
  </r>
  <r>
    <s v="9708-KFDBY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55"/>
    <n v="20.55"/>
    <s v="No"/>
    <n v="0"/>
    <x v="0"/>
  </r>
  <r>
    <s v="8058-INTPH"/>
    <x v="0"/>
    <x v="0"/>
    <s v="No"/>
    <s v="No"/>
    <n v="1"/>
    <s v="Yes"/>
    <s v="No"/>
    <x v="1"/>
    <s v="No"/>
    <s v="No"/>
    <s v="No"/>
    <s v="No"/>
    <s v="Yes"/>
    <s v="No"/>
    <x v="0"/>
    <s v="Yes"/>
    <x v="0"/>
    <n v="79.650000000000006"/>
    <n v="79.650000000000006"/>
    <s v="Yes"/>
    <n v="1"/>
    <x v="0"/>
  </r>
  <r>
    <s v="3642-GKTCT"/>
    <x v="0"/>
    <x v="0"/>
    <s v="No"/>
    <s v="No"/>
    <n v="61"/>
    <s v="Yes"/>
    <s v="Yes"/>
    <x v="1"/>
    <s v="Yes"/>
    <s v="Yes"/>
    <s v="Yes"/>
    <s v="Yes"/>
    <s v="Yes"/>
    <s v="Yes"/>
    <x v="1"/>
    <s v="Yes"/>
    <x v="1"/>
    <n v="115.1"/>
    <n v="6993.65"/>
    <s v="No"/>
    <n v="0"/>
    <x v="3"/>
  </r>
  <r>
    <s v="0774-RMNUW"/>
    <x v="0"/>
    <x v="0"/>
    <s v="Yes"/>
    <s v="Yes"/>
    <n v="71"/>
    <s v="No"/>
    <s v="No phone service"/>
    <x v="0"/>
    <s v="Yes"/>
    <s v="Yes"/>
    <s v="No"/>
    <s v="Yes"/>
    <s v="Yes"/>
    <s v="Yes"/>
    <x v="2"/>
    <s v="No"/>
    <x v="2"/>
    <n v="59.7"/>
    <n v="4122.6499999999996"/>
    <s v="No"/>
    <n v="0"/>
    <x v="3"/>
  </r>
  <r>
    <s v="1334-PDUKM"/>
    <x v="0"/>
    <x v="0"/>
    <s v="Yes"/>
    <s v="No"/>
    <n v="68"/>
    <s v="Yes"/>
    <s v="Yes"/>
    <x v="1"/>
    <s v="No"/>
    <s v="Yes"/>
    <s v="Yes"/>
    <s v="No"/>
    <s v="No"/>
    <s v="No"/>
    <x v="1"/>
    <s v="No"/>
    <x v="3"/>
    <n v="86.45"/>
    <n v="5762.95"/>
    <s v="No"/>
    <n v="0"/>
    <x v="3"/>
  </r>
  <r>
    <s v="0756-MPZRL"/>
    <x v="1"/>
    <x v="0"/>
    <s v="No"/>
    <s v="No"/>
    <n v="46"/>
    <s v="No"/>
    <s v="No phone service"/>
    <x v="0"/>
    <s v="No"/>
    <s v="No"/>
    <s v="Yes"/>
    <s v="Yes"/>
    <s v="No"/>
    <s v="No"/>
    <x v="1"/>
    <s v="No"/>
    <x v="3"/>
    <n v="33.700000000000003"/>
    <n v="1537.85"/>
    <s v="No"/>
    <n v="0"/>
    <x v="1"/>
  </r>
  <r>
    <s v="2242-MFOTG"/>
    <x v="1"/>
    <x v="0"/>
    <s v="No"/>
    <s v="No"/>
    <n v="33"/>
    <s v="Yes"/>
    <s v="Yes"/>
    <x v="1"/>
    <s v="Yes"/>
    <s v="No"/>
    <s v="No"/>
    <s v="No"/>
    <s v="No"/>
    <s v="No"/>
    <x v="1"/>
    <s v="No"/>
    <x v="2"/>
    <n v="80.099999999999994"/>
    <n v="2603.3000000000002"/>
    <s v="No"/>
    <n v="0"/>
    <x v="1"/>
  </r>
  <r>
    <s v="2927-CVULT"/>
    <x v="0"/>
    <x v="0"/>
    <s v="Yes"/>
    <s v="Yes"/>
    <n v="53"/>
    <s v="Yes"/>
    <s v="Yes"/>
    <x v="1"/>
    <s v="Yes"/>
    <s v="Yes"/>
    <s v="Yes"/>
    <s v="Yes"/>
    <s v="No"/>
    <s v="Yes"/>
    <x v="2"/>
    <s v="Yes"/>
    <x v="2"/>
    <n v="104.05"/>
    <n v="5566.4"/>
    <s v="No"/>
    <n v="0"/>
    <x v="3"/>
  </r>
  <r>
    <s v="2144-BFDSO"/>
    <x v="0"/>
    <x v="1"/>
    <s v="Yes"/>
    <s v="No"/>
    <n v="50"/>
    <s v="Yes"/>
    <s v="Yes"/>
    <x v="1"/>
    <s v="Yes"/>
    <s v="Yes"/>
    <s v="Yes"/>
    <s v="No"/>
    <s v="Yes"/>
    <s v="Yes"/>
    <x v="0"/>
    <s v="No"/>
    <x v="2"/>
    <n v="108.75"/>
    <n v="5431.9"/>
    <s v="No"/>
    <n v="0"/>
    <x v="3"/>
  </r>
  <r>
    <s v="8745-PVESG"/>
    <x v="0"/>
    <x v="0"/>
    <s v="No"/>
    <s v="No"/>
    <n v="57"/>
    <s v="No"/>
    <s v="No phone service"/>
    <x v="0"/>
    <s v="Yes"/>
    <s v="No"/>
    <s v="Yes"/>
    <s v="Yes"/>
    <s v="No"/>
    <s v="No"/>
    <x v="1"/>
    <s v="Yes"/>
    <x v="3"/>
    <n v="41.1"/>
    <n v="2258.25"/>
    <s v="No"/>
    <n v="0"/>
    <x v="3"/>
  </r>
  <r>
    <s v="7647-GYYKX"/>
    <x v="0"/>
    <x v="0"/>
    <s v="Yes"/>
    <s v="Yes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350000000000001"/>
    <n v="1092.3499999999999"/>
    <s v="No"/>
    <n v="0"/>
    <x v="3"/>
  </r>
  <r>
    <s v="5647-FXOTP"/>
    <x v="0"/>
    <x v="1"/>
    <s v="Yes"/>
    <s v="No"/>
    <n v="60"/>
    <s v="Yes"/>
    <s v="Yes"/>
    <x v="1"/>
    <s v="No"/>
    <s v="Yes"/>
    <s v="Yes"/>
    <s v="No"/>
    <s v="Yes"/>
    <s v="Yes"/>
    <x v="0"/>
    <s v="Yes"/>
    <x v="0"/>
    <n v="105.9"/>
    <n v="6401.25"/>
    <s v="No"/>
    <n v="0"/>
    <x v="3"/>
  </r>
  <r>
    <s v="5569-OUICF"/>
    <x v="0"/>
    <x v="1"/>
    <s v="Yes"/>
    <s v="No"/>
    <n v="28"/>
    <s v="Yes"/>
    <s v="Yes"/>
    <x v="1"/>
    <s v="No"/>
    <s v="No"/>
    <s v="No"/>
    <s v="Yes"/>
    <s v="Yes"/>
    <s v="Yes"/>
    <x v="0"/>
    <s v="Yes"/>
    <x v="3"/>
    <n v="101.3"/>
    <n v="2812.2"/>
    <s v="Yes"/>
    <n v="1"/>
    <x v="1"/>
  </r>
  <r>
    <s v="8821-XNHVZ"/>
    <x v="0"/>
    <x v="0"/>
    <s v="Yes"/>
    <s v="Yes"/>
    <n v="1"/>
    <s v="Yes"/>
    <s v="No"/>
    <x v="1"/>
    <s v="No"/>
    <s v="No"/>
    <s v="No"/>
    <s v="No"/>
    <s v="Yes"/>
    <s v="No"/>
    <x v="0"/>
    <s v="Yes"/>
    <x v="1"/>
    <n v="80.05"/>
    <n v="80.05"/>
    <s v="Yes"/>
    <n v="1"/>
    <x v="0"/>
  </r>
  <r>
    <s v="2082-OJVTK"/>
    <x v="1"/>
    <x v="0"/>
    <s v="Yes"/>
    <s v="Yes"/>
    <n v="29"/>
    <s v="Yes"/>
    <s v="Yes"/>
    <x v="1"/>
    <s v="No"/>
    <s v="No"/>
    <s v="Yes"/>
    <s v="No"/>
    <s v="No"/>
    <s v="Yes"/>
    <x v="0"/>
    <s v="Yes"/>
    <x v="0"/>
    <n v="89.2"/>
    <n v="2698.35"/>
    <s v="Yes"/>
    <n v="1"/>
    <x v="1"/>
  </r>
  <r>
    <s v="9700-ISPUP"/>
    <x v="0"/>
    <x v="0"/>
    <s v="Yes"/>
    <s v="Yes"/>
    <n v="10"/>
    <s v="Yes"/>
    <s v="No"/>
    <x v="0"/>
    <s v="No"/>
    <s v="Yes"/>
    <s v="No"/>
    <s v="Yes"/>
    <s v="No"/>
    <s v="Yes"/>
    <x v="0"/>
    <s v="Yes"/>
    <x v="0"/>
    <n v="65.5"/>
    <n v="616.9"/>
    <s v="No"/>
    <n v="0"/>
    <x v="0"/>
  </r>
  <r>
    <s v="9839-ETQOE"/>
    <x v="1"/>
    <x v="0"/>
    <s v="No"/>
    <s v="Yes"/>
    <n v="43"/>
    <s v="No"/>
    <s v="No phone service"/>
    <x v="0"/>
    <s v="Yes"/>
    <s v="Yes"/>
    <s v="Yes"/>
    <s v="No"/>
    <s v="No"/>
    <s v="No"/>
    <x v="0"/>
    <s v="Yes"/>
    <x v="0"/>
    <n v="40.450000000000003"/>
    <n v="1912.85"/>
    <s v="No"/>
    <n v="0"/>
    <x v="1"/>
  </r>
  <r>
    <s v="6078-VESFR"/>
    <x v="1"/>
    <x v="1"/>
    <s v="Yes"/>
    <s v="No"/>
    <n v="13"/>
    <s v="Yes"/>
    <s v="No"/>
    <x v="1"/>
    <s v="No"/>
    <s v="No"/>
    <s v="No"/>
    <s v="No"/>
    <s v="No"/>
    <s v="No"/>
    <x v="0"/>
    <s v="No"/>
    <x v="2"/>
    <n v="70.45"/>
    <n v="849.1"/>
    <s v="No"/>
    <n v="0"/>
    <x v="2"/>
  </r>
  <r>
    <s v="9027-TMATR"/>
    <x v="0"/>
    <x v="0"/>
    <s v="Yes"/>
    <s v="No"/>
    <n v="43"/>
    <s v="Yes"/>
    <s v="No"/>
    <x v="0"/>
    <s v="Yes"/>
    <s v="No"/>
    <s v="Yes"/>
    <s v="Yes"/>
    <s v="Yes"/>
    <s v="Yes"/>
    <x v="2"/>
    <s v="Yes"/>
    <x v="0"/>
    <n v="78.8"/>
    <n v="3460.3"/>
    <s v="No"/>
    <n v="0"/>
    <x v="1"/>
  </r>
  <r>
    <s v="5940-NFXKV"/>
    <x v="1"/>
    <x v="0"/>
    <s v="Yes"/>
    <s v="Yes"/>
    <n v="19"/>
    <s v="Yes"/>
    <s v="Yes"/>
    <x v="1"/>
    <s v="No"/>
    <s v="No"/>
    <s v="No"/>
    <s v="No"/>
    <s v="No"/>
    <s v="Yes"/>
    <x v="0"/>
    <s v="Yes"/>
    <x v="0"/>
    <n v="83.65"/>
    <n v="1465.75"/>
    <s v="Yes"/>
    <n v="1"/>
    <x v="2"/>
  </r>
  <r>
    <s v="1941-HOSAM"/>
    <x v="1"/>
    <x v="0"/>
    <s v="Yes"/>
    <s v="Yes"/>
    <n v="1"/>
    <s v="Yes"/>
    <s v="No"/>
    <x v="1"/>
    <s v="No"/>
    <s v="No"/>
    <s v="No"/>
    <s v="No"/>
    <s v="Yes"/>
    <s v="Yes"/>
    <x v="0"/>
    <s v="Yes"/>
    <x v="0"/>
    <n v="90.1"/>
    <n v="90.1"/>
    <s v="No"/>
    <n v="0"/>
    <x v="0"/>
  </r>
  <r>
    <s v="9110-HSGTV"/>
    <x v="0"/>
    <x v="0"/>
    <s v="No"/>
    <s v="No"/>
    <n v="69"/>
    <s v="Yes"/>
    <s v="No"/>
    <x v="0"/>
    <s v="Yes"/>
    <s v="No"/>
    <s v="Yes"/>
    <s v="Yes"/>
    <s v="Yes"/>
    <s v="Yes"/>
    <x v="2"/>
    <s v="Yes"/>
    <x v="3"/>
    <n v="82.45"/>
    <n v="5555.3"/>
    <s v="No"/>
    <n v="0"/>
    <x v="3"/>
  </r>
  <r>
    <s v="0704-VCUMB"/>
    <x v="0"/>
    <x v="0"/>
    <s v="Yes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278.8"/>
    <s v="No"/>
    <n v="0"/>
    <x v="3"/>
  </r>
  <r>
    <s v="6171-ZTVYB"/>
    <x v="1"/>
    <x v="0"/>
    <s v="Yes"/>
    <s v="No"/>
    <n v="43"/>
    <s v="Yes"/>
    <s v="Yes"/>
    <x v="0"/>
    <s v="Yes"/>
    <s v="Yes"/>
    <s v="No"/>
    <s v="Yes"/>
    <s v="No"/>
    <s v="No"/>
    <x v="0"/>
    <s v="No"/>
    <x v="2"/>
    <n v="66.25"/>
    <n v="2907.35"/>
    <s v="No"/>
    <n v="0"/>
    <x v="1"/>
  </r>
  <r>
    <s v="8053-WWDRO"/>
    <x v="0"/>
    <x v="0"/>
    <s v="Yes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46.30000000000001"/>
    <s v="Yes"/>
    <n v="1"/>
    <x v="0"/>
  </r>
  <r>
    <s v="9564-KCLHR"/>
    <x v="1"/>
    <x v="0"/>
    <s v="No"/>
    <s v="No"/>
    <n v="1"/>
    <s v="Yes"/>
    <s v="No"/>
    <x v="0"/>
    <s v="No"/>
    <s v="No"/>
    <s v="No"/>
    <s v="Yes"/>
    <s v="No"/>
    <s v="No"/>
    <x v="0"/>
    <s v="No"/>
    <x v="1"/>
    <n v="51.25"/>
    <n v="51.25"/>
    <s v="Yes"/>
    <n v="1"/>
    <x v="0"/>
  </r>
  <r>
    <s v="1935-IMVBB"/>
    <x v="1"/>
    <x v="0"/>
    <s v="Yes"/>
    <s v="No"/>
    <n v="56"/>
    <s v="Yes"/>
    <s v="No"/>
    <x v="1"/>
    <s v="No"/>
    <s v="No"/>
    <s v="No"/>
    <s v="No"/>
    <s v="Yes"/>
    <s v="Yes"/>
    <x v="0"/>
    <s v="No"/>
    <x v="1"/>
    <n v="89.7"/>
    <n v="4952.95"/>
    <s v="No"/>
    <n v="0"/>
    <x v="3"/>
  </r>
  <r>
    <s v="2535-PBCGC"/>
    <x v="0"/>
    <x v="0"/>
    <s v="Yes"/>
    <s v="No"/>
    <n v="70"/>
    <s v="No"/>
    <s v="No phone service"/>
    <x v="0"/>
    <s v="Yes"/>
    <s v="Yes"/>
    <s v="Yes"/>
    <s v="Yes"/>
    <s v="Yes"/>
    <s v="Yes"/>
    <x v="2"/>
    <s v="No"/>
    <x v="2"/>
    <n v="64.55"/>
    <n v="4504.8999999999996"/>
    <s v="No"/>
    <n v="0"/>
    <x v="3"/>
  </r>
  <r>
    <s v="2082-CEFLT"/>
    <x v="1"/>
    <x v="0"/>
    <s v="No"/>
    <s v="No"/>
    <n v="1"/>
    <s v="Yes"/>
    <s v="No"/>
    <x v="0"/>
    <s v="No"/>
    <s v="No"/>
    <s v="No"/>
    <s v="No"/>
    <s v="No"/>
    <s v="No"/>
    <x v="0"/>
    <s v="Yes"/>
    <x v="0"/>
    <n v="45.6"/>
    <n v="45.6"/>
    <s v="Yes"/>
    <n v="1"/>
    <x v="0"/>
  </r>
  <r>
    <s v="1470-PSXNM"/>
    <x v="1"/>
    <x v="0"/>
    <s v="Yes"/>
    <s v="Yes"/>
    <n v="49"/>
    <s v="Yes"/>
    <s v="Yes"/>
    <x v="1"/>
    <s v="No"/>
    <s v="Yes"/>
    <s v="Yes"/>
    <s v="No"/>
    <s v="Yes"/>
    <s v="No"/>
    <x v="1"/>
    <s v="Yes"/>
    <x v="0"/>
    <n v="93.65"/>
    <n v="4520.1499999999996"/>
    <s v="No"/>
    <n v="0"/>
    <x v="3"/>
  </r>
  <r>
    <s v="1213-NGCUN"/>
    <x v="0"/>
    <x v="0"/>
    <s v="No"/>
    <s v="No"/>
    <n v="6"/>
    <s v="Yes"/>
    <s v="No"/>
    <x v="0"/>
    <s v="No"/>
    <s v="No"/>
    <s v="No"/>
    <s v="Yes"/>
    <s v="No"/>
    <s v="No"/>
    <x v="0"/>
    <s v="Yes"/>
    <x v="2"/>
    <n v="49.65"/>
    <n v="267.35000000000002"/>
    <s v="Yes"/>
    <n v="1"/>
    <x v="0"/>
  </r>
  <r>
    <s v="2498-XLDZR"/>
    <x v="0"/>
    <x v="0"/>
    <s v="Yes"/>
    <s v="Yes"/>
    <n v="32"/>
    <s v="Yes"/>
    <s v="No"/>
    <x v="0"/>
    <s v="Yes"/>
    <s v="Yes"/>
    <s v="Yes"/>
    <s v="Yes"/>
    <s v="No"/>
    <s v="Yes"/>
    <x v="2"/>
    <s v="No"/>
    <x v="1"/>
    <n v="73.599999999999994"/>
    <n v="2316.85"/>
    <s v="No"/>
    <n v="0"/>
    <x v="1"/>
  </r>
  <r>
    <s v="9866-OCCKE"/>
    <x v="0"/>
    <x v="1"/>
    <s v="Yes"/>
    <s v="No"/>
    <n v="72"/>
    <s v="Yes"/>
    <s v="Yes"/>
    <x v="1"/>
    <s v="Yes"/>
    <s v="No"/>
    <s v="Yes"/>
    <s v="Yes"/>
    <s v="Yes"/>
    <s v="Yes"/>
    <x v="2"/>
    <s v="Yes"/>
    <x v="1"/>
    <n v="109.75"/>
    <n v="8075.35"/>
    <s v="No"/>
    <n v="0"/>
    <x v="3"/>
  </r>
  <r>
    <s v="5338-YHWYT"/>
    <x v="1"/>
    <x v="0"/>
    <s v="No"/>
    <s v="Yes"/>
    <n v="37"/>
    <s v="Yes"/>
    <s v="No"/>
    <x v="0"/>
    <s v="Yes"/>
    <s v="Yes"/>
    <s v="No"/>
    <s v="Yes"/>
    <s v="No"/>
    <s v="No"/>
    <x v="2"/>
    <s v="No"/>
    <x v="3"/>
    <n v="61.45"/>
    <n v="2302.35"/>
    <s v="No"/>
    <n v="0"/>
    <x v="1"/>
  </r>
  <r>
    <s v="7718-UPSKJ"/>
    <x v="0"/>
    <x v="0"/>
    <s v="Yes"/>
    <s v="No"/>
    <n v="69"/>
    <s v="Yes"/>
    <s v="No"/>
    <x v="1"/>
    <s v="Yes"/>
    <s v="Yes"/>
    <s v="No"/>
    <s v="Yes"/>
    <s v="Yes"/>
    <s v="Yes"/>
    <x v="1"/>
    <s v="Yes"/>
    <x v="3"/>
    <n v="106.4"/>
    <n v="7251.9"/>
    <s v="No"/>
    <n v="0"/>
    <x v="3"/>
  </r>
  <r>
    <s v="8731-WBBMB"/>
    <x v="0"/>
    <x v="0"/>
    <s v="Yes"/>
    <s v="No"/>
    <n v="26"/>
    <s v="Yes"/>
    <s v="No"/>
    <x v="0"/>
    <s v="No"/>
    <s v="Yes"/>
    <s v="Yes"/>
    <s v="Yes"/>
    <s v="Yes"/>
    <s v="Yes"/>
    <x v="0"/>
    <s v="No"/>
    <x v="2"/>
    <n v="81.900000000000006"/>
    <n v="2078.5500000000002"/>
    <s v="No"/>
    <n v="0"/>
    <x v="1"/>
  </r>
  <r>
    <s v="1448-CYWKC"/>
    <x v="0"/>
    <x v="0"/>
    <s v="Yes"/>
    <s v="Yes"/>
    <n v="58"/>
    <s v="Yes"/>
    <s v="Yes"/>
    <x v="1"/>
    <s v="No"/>
    <s v="Yes"/>
    <s v="Yes"/>
    <s v="No"/>
    <s v="Yes"/>
    <s v="Yes"/>
    <x v="1"/>
    <s v="Yes"/>
    <x v="3"/>
    <n v="105.2"/>
    <n v="6225.4"/>
    <s v="No"/>
    <n v="0"/>
    <x v="3"/>
  </r>
  <r>
    <s v="7901-IIDQV"/>
    <x v="1"/>
    <x v="0"/>
    <s v="No"/>
    <s v="No"/>
    <n v="24"/>
    <s v="Yes"/>
    <s v="Yes"/>
    <x v="0"/>
    <s v="No"/>
    <s v="No"/>
    <s v="No"/>
    <s v="Yes"/>
    <s v="No"/>
    <s v="No"/>
    <x v="1"/>
    <s v="No"/>
    <x v="2"/>
    <n v="54.6"/>
    <n v="1242.25"/>
    <s v="No"/>
    <n v="0"/>
    <x v="2"/>
  </r>
  <r>
    <s v="2690-DVRVK"/>
    <x v="1"/>
    <x v="0"/>
    <s v="Yes"/>
    <s v="Yes"/>
    <n v="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5"/>
    <n v="99.45"/>
    <s v="No"/>
    <n v="0"/>
    <x v="0"/>
  </r>
  <r>
    <s v="5688-KZTSN"/>
    <x v="1"/>
    <x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"/>
    <n v="288.05"/>
    <s v="Yes"/>
    <n v="1"/>
    <x v="2"/>
  </r>
  <r>
    <s v="1270-XKUCC"/>
    <x v="0"/>
    <x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599.25"/>
    <s v="No"/>
    <n v="0"/>
    <x v="1"/>
  </r>
  <r>
    <s v="0334-ZFJSR"/>
    <x v="0"/>
    <x v="0"/>
    <s v="Yes"/>
    <s v="No"/>
    <n v="55"/>
    <s v="Yes"/>
    <s v="Yes"/>
    <x v="0"/>
    <s v="Yes"/>
    <s v="Yes"/>
    <s v="No"/>
    <s v="Yes"/>
    <s v="No"/>
    <s v="No"/>
    <x v="1"/>
    <s v="Yes"/>
    <x v="3"/>
    <n v="66.05"/>
    <n v="3462.1"/>
    <s v="No"/>
    <n v="0"/>
    <x v="3"/>
  </r>
  <r>
    <s v="2894-QOJRX"/>
    <x v="0"/>
    <x v="0"/>
    <s v="Yes"/>
    <s v="No"/>
    <n v="25"/>
    <s v="No"/>
    <s v="No phone service"/>
    <x v="0"/>
    <s v="No"/>
    <s v="No"/>
    <s v="No"/>
    <s v="No"/>
    <s v="Yes"/>
    <s v="No"/>
    <x v="0"/>
    <s v="Yes"/>
    <x v="2"/>
    <n v="34"/>
    <n v="853"/>
    <s v="Yes"/>
    <n v="1"/>
    <x v="1"/>
  </r>
  <r>
    <s v="5747-PMBSQ"/>
    <x v="1"/>
    <x v="1"/>
    <s v="Yes"/>
    <s v="No"/>
    <n v="10"/>
    <s v="Yes"/>
    <s v="No"/>
    <x v="1"/>
    <s v="No"/>
    <s v="Yes"/>
    <s v="Yes"/>
    <s v="Yes"/>
    <s v="Yes"/>
    <s v="No"/>
    <x v="0"/>
    <s v="Yes"/>
    <x v="1"/>
    <n v="92.5"/>
    <n v="934.1"/>
    <s v="Yes"/>
    <n v="1"/>
    <x v="0"/>
  </r>
  <r>
    <s v="5583-EJXRD"/>
    <x v="1"/>
    <x v="0"/>
    <s v="Yes"/>
    <s v="Yes"/>
    <n v="44"/>
    <s v="No"/>
    <s v="No phone service"/>
    <x v="0"/>
    <s v="Yes"/>
    <s v="Yes"/>
    <s v="Yes"/>
    <s v="Yes"/>
    <s v="No"/>
    <s v="Yes"/>
    <x v="2"/>
    <s v="Yes"/>
    <x v="3"/>
    <n v="54.05"/>
    <n v="2375.1999999999998"/>
    <s v="No"/>
    <n v="0"/>
    <x v="1"/>
  </r>
  <r>
    <s v="4565-EVZMJ"/>
    <x v="0"/>
    <x v="0"/>
    <s v="No"/>
    <s v="No"/>
    <n v="47"/>
    <s v="Yes"/>
    <s v="No"/>
    <x v="0"/>
    <s v="Yes"/>
    <s v="Yes"/>
    <s v="No"/>
    <s v="Yes"/>
    <s v="No"/>
    <s v="No"/>
    <x v="1"/>
    <s v="Yes"/>
    <x v="1"/>
    <n v="58.9"/>
    <n v="2813.05"/>
    <s v="No"/>
    <n v="0"/>
    <x v="1"/>
  </r>
  <r>
    <s v="3143-JQEGI"/>
    <x v="0"/>
    <x v="0"/>
    <s v="Yes"/>
    <s v="Yes"/>
    <n v="13"/>
    <s v="Yes"/>
    <s v="No"/>
    <x v="1"/>
    <s v="No"/>
    <s v="No"/>
    <s v="No"/>
    <s v="No"/>
    <s v="Yes"/>
    <s v="Yes"/>
    <x v="0"/>
    <s v="No"/>
    <x v="0"/>
    <n v="88.35"/>
    <n v="1222.8"/>
    <s v="Yes"/>
    <n v="1"/>
    <x v="2"/>
  </r>
  <r>
    <s v="6386-SZZKH"/>
    <x v="0"/>
    <x v="0"/>
    <s v="Yes"/>
    <s v="Yes"/>
    <n v="49"/>
    <s v="Yes"/>
    <s v="Yes"/>
    <x v="1"/>
    <s v="No"/>
    <s v="Yes"/>
    <s v="Yes"/>
    <s v="Yes"/>
    <s v="Yes"/>
    <s v="Yes"/>
    <x v="2"/>
    <s v="Yes"/>
    <x v="2"/>
    <n v="107.95"/>
    <n v="5293.2"/>
    <s v="Yes"/>
    <n v="1"/>
    <x v="3"/>
  </r>
  <r>
    <s v="3327-YBAKM"/>
    <x v="0"/>
    <x v="0"/>
    <s v="Yes"/>
    <s v="No"/>
    <n v="64"/>
    <s v="Yes"/>
    <s v="No"/>
    <x v="1"/>
    <s v="Yes"/>
    <s v="No"/>
    <s v="No"/>
    <s v="Yes"/>
    <s v="Yes"/>
    <s v="Yes"/>
    <x v="1"/>
    <s v="Yes"/>
    <x v="1"/>
    <n v="96.9"/>
    <n v="6314.35"/>
    <s v="No"/>
    <n v="0"/>
    <x v="3"/>
  </r>
  <r>
    <s v="9441-QHEVC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s v="No"/>
    <n v="0"/>
    <x v="0"/>
  </r>
  <r>
    <s v="6705-LNMDD"/>
    <x v="1"/>
    <x v="0"/>
    <s v="No"/>
    <s v="No"/>
    <n v="20"/>
    <s v="Yes"/>
    <s v="No"/>
    <x v="0"/>
    <s v="No"/>
    <s v="No"/>
    <s v="No"/>
    <s v="Yes"/>
    <s v="No"/>
    <s v="No"/>
    <x v="0"/>
    <s v="No"/>
    <x v="1"/>
    <n v="50"/>
    <n v="1003.05"/>
    <s v="No"/>
    <n v="0"/>
    <x v="2"/>
  </r>
  <r>
    <s v="2580-ASVVY"/>
    <x v="0"/>
    <x v="0"/>
    <s v="Yes"/>
    <s v="No"/>
    <n v="37"/>
    <s v="No"/>
    <s v="No phone service"/>
    <x v="0"/>
    <s v="Yes"/>
    <s v="No"/>
    <s v="No"/>
    <s v="Yes"/>
    <s v="Yes"/>
    <s v="No"/>
    <x v="2"/>
    <s v="No"/>
    <x v="0"/>
    <n v="45.4"/>
    <n v="1593.1"/>
    <s v="No"/>
    <n v="0"/>
    <x v="1"/>
  </r>
  <r>
    <s v="3370-GQEAL"/>
    <x v="1"/>
    <x v="0"/>
    <s v="Yes"/>
    <s v="Yes"/>
    <n v="30"/>
    <s v="Yes"/>
    <s v="Yes"/>
    <x v="1"/>
    <s v="No"/>
    <s v="No"/>
    <s v="No"/>
    <s v="No"/>
    <s v="Yes"/>
    <s v="No"/>
    <x v="0"/>
    <s v="No"/>
    <x v="0"/>
    <n v="85.45"/>
    <n v="2509.9499999999998"/>
    <s v="No"/>
    <n v="0"/>
    <x v="1"/>
  </r>
  <r>
    <s v="5032-USPKF"/>
    <x v="0"/>
    <x v="0"/>
    <s v="No"/>
    <s v="No"/>
    <n v="38"/>
    <s v="Yes"/>
    <s v="Yes"/>
    <x v="0"/>
    <s v="Yes"/>
    <s v="Yes"/>
    <s v="Yes"/>
    <s v="No"/>
    <s v="Yes"/>
    <s v="Yes"/>
    <x v="1"/>
    <s v="No"/>
    <x v="2"/>
    <n v="84.1"/>
    <n v="3187.65"/>
    <s v="No"/>
    <n v="0"/>
    <x v="1"/>
  </r>
  <r>
    <s v="2982-IHMFT"/>
    <x v="0"/>
    <x v="1"/>
    <s v="No"/>
    <s v="No"/>
    <n v="1"/>
    <s v="Yes"/>
    <s v="Yes"/>
    <x v="1"/>
    <s v="No"/>
    <s v="No"/>
    <s v="No"/>
    <s v="No"/>
    <s v="No"/>
    <s v="No"/>
    <x v="0"/>
    <s v="Yes"/>
    <x v="1"/>
    <n v="74.45"/>
    <n v="74.45"/>
    <s v="Yes"/>
    <n v="1"/>
    <x v="0"/>
  </r>
  <r>
    <s v="3521-SYVOR"/>
    <x v="0"/>
    <x v="0"/>
    <s v="No"/>
    <s v="No"/>
    <n v="37"/>
    <s v="Yes"/>
    <s v="No"/>
    <x v="0"/>
    <s v="No"/>
    <s v="No"/>
    <s v="No"/>
    <s v="No"/>
    <s v="Yes"/>
    <s v="Yes"/>
    <x v="0"/>
    <s v="Yes"/>
    <x v="0"/>
    <n v="64.75"/>
    <n v="2345.1999999999998"/>
    <s v="Yes"/>
    <n v="1"/>
    <x v="1"/>
  </r>
  <r>
    <s v="4254-QPEDE"/>
    <x v="0"/>
    <x v="0"/>
    <s v="Yes"/>
    <s v="No"/>
    <n v="52"/>
    <s v="No"/>
    <s v="No phone service"/>
    <x v="0"/>
    <s v="Yes"/>
    <s v="Yes"/>
    <s v="Yes"/>
    <s v="Yes"/>
    <s v="Yes"/>
    <s v="Yes"/>
    <x v="2"/>
    <s v="No"/>
    <x v="3"/>
    <n v="66.25"/>
    <n v="3330.1"/>
    <s v="No"/>
    <n v="0"/>
    <x v="3"/>
  </r>
  <r>
    <s v="6283-GITPX"/>
    <x v="1"/>
    <x v="0"/>
    <s v="No"/>
    <s v="Yes"/>
    <n v="71"/>
    <s v="Yes"/>
    <s v="No"/>
    <x v="0"/>
    <s v="Yes"/>
    <s v="Yes"/>
    <s v="Yes"/>
    <s v="Yes"/>
    <s v="Yes"/>
    <s v="No"/>
    <x v="2"/>
    <s v="Yes"/>
    <x v="3"/>
    <n v="76.900000000000006"/>
    <n v="5522.7"/>
    <s v="No"/>
    <n v="0"/>
    <x v="3"/>
  </r>
  <r>
    <s v="9526-JAWYF"/>
    <x v="1"/>
    <x v="0"/>
    <s v="No"/>
    <s v="No"/>
    <n v="26"/>
    <s v="Yes"/>
    <s v="No"/>
    <x v="1"/>
    <s v="No"/>
    <s v="Yes"/>
    <s v="Yes"/>
    <s v="No"/>
    <s v="Yes"/>
    <s v="No"/>
    <x v="0"/>
    <s v="No"/>
    <x v="0"/>
    <n v="89.8"/>
    <n v="2335.3000000000002"/>
    <s v="Yes"/>
    <n v="1"/>
    <x v="1"/>
  </r>
  <r>
    <s v="0771-CHWSK"/>
    <x v="1"/>
    <x v="0"/>
    <s v="No"/>
    <s v="No"/>
    <n v="66"/>
    <s v="Yes"/>
    <s v="Yes"/>
    <x v="0"/>
    <s v="Yes"/>
    <s v="Yes"/>
    <s v="Yes"/>
    <s v="No"/>
    <s v="No"/>
    <s v="Yes"/>
    <x v="2"/>
    <s v="Yes"/>
    <x v="3"/>
    <n v="74.599999999999994"/>
    <n v="4798.3999999999996"/>
    <s v="No"/>
    <n v="0"/>
    <x v="3"/>
  </r>
  <r>
    <s v="9788-HNGUT"/>
    <x v="1"/>
    <x v="0"/>
    <s v="Yes"/>
    <s v="No"/>
    <n v="72"/>
    <s v="Yes"/>
    <s v="Yes"/>
    <x v="1"/>
    <s v="Yes"/>
    <s v="Yes"/>
    <s v="Yes"/>
    <s v="Yes"/>
    <s v="Yes"/>
    <s v="Yes"/>
    <x v="2"/>
    <s v="Yes"/>
    <x v="3"/>
    <n v="116.95"/>
    <n v="8594.4"/>
    <s v="No"/>
    <n v="0"/>
    <x v="3"/>
  </r>
  <r>
    <s v="9495-REDIY"/>
    <x v="1"/>
    <x v="0"/>
    <s v="No"/>
    <s v="Yes"/>
    <n v="25"/>
    <s v="No"/>
    <s v="No phone service"/>
    <x v="0"/>
    <s v="Yes"/>
    <s v="No"/>
    <s v="No"/>
    <s v="No"/>
    <s v="Yes"/>
    <s v="No"/>
    <x v="1"/>
    <s v="Yes"/>
    <x v="3"/>
    <n v="40.65"/>
    <n v="970.55"/>
    <s v="No"/>
    <n v="0"/>
    <x v="1"/>
  </r>
  <r>
    <s v="5375-XLDOF"/>
    <x v="1"/>
    <x v="0"/>
    <s v="Yes"/>
    <s v="Yes"/>
    <n v="69"/>
    <s v="Yes"/>
    <s v="Yes"/>
    <x v="1"/>
    <s v="Yes"/>
    <s v="Yes"/>
    <s v="Yes"/>
    <s v="Yes"/>
    <s v="Yes"/>
    <s v="Yes"/>
    <x v="2"/>
    <s v="Yes"/>
    <x v="2"/>
    <n v="114.35"/>
    <n v="7665.8"/>
    <s v="No"/>
    <n v="0"/>
    <x v="3"/>
  </r>
  <r>
    <s v="1172-VIYBP"/>
    <x v="1"/>
    <x v="0"/>
    <s v="Yes"/>
    <s v="Yes"/>
    <n v="53"/>
    <s v="Yes"/>
    <s v="Yes"/>
    <x v="0"/>
    <s v="Yes"/>
    <s v="Yes"/>
    <s v="No"/>
    <s v="No"/>
    <s v="No"/>
    <s v="Yes"/>
    <x v="2"/>
    <s v="No"/>
    <x v="2"/>
    <n v="69.7"/>
    <n v="3686.05"/>
    <s v="No"/>
    <n v="0"/>
    <x v="3"/>
  </r>
  <r>
    <s v="5649-VUKMC"/>
    <x v="0"/>
    <x v="0"/>
    <s v="No"/>
    <s v="No"/>
    <n v="12"/>
    <s v="Yes"/>
    <s v="No"/>
    <x v="1"/>
    <s v="No"/>
    <s v="No"/>
    <s v="Yes"/>
    <s v="No"/>
    <s v="Yes"/>
    <s v="Yes"/>
    <x v="1"/>
    <s v="No"/>
    <x v="1"/>
    <n v="95.5"/>
    <n v="1115.1500000000001"/>
    <s v="Yes"/>
    <n v="1"/>
    <x v="0"/>
  </r>
  <r>
    <s v="6559-PDZLR"/>
    <x v="1"/>
    <x v="0"/>
    <s v="No"/>
    <s v="No"/>
    <n v="26"/>
    <s v="Yes"/>
    <s v="No"/>
    <x v="1"/>
    <s v="No"/>
    <s v="No"/>
    <s v="Yes"/>
    <s v="Yes"/>
    <s v="Yes"/>
    <s v="Yes"/>
    <x v="0"/>
    <s v="Yes"/>
    <x v="0"/>
    <n v="98.65"/>
    <n v="2537"/>
    <s v="No"/>
    <n v="0"/>
    <x v="1"/>
  </r>
  <r>
    <s v="8992-OBVDG"/>
    <x v="1"/>
    <x v="0"/>
    <s v="No"/>
    <s v="No"/>
    <n v="21"/>
    <s v="Yes"/>
    <s v="No"/>
    <x v="0"/>
    <s v="No"/>
    <s v="No"/>
    <s v="Yes"/>
    <s v="No"/>
    <s v="No"/>
    <s v="Yes"/>
    <x v="0"/>
    <s v="No"/>
    <x v="1"/>
    <n v="61.65"/>
    <n v="1393.6"/>
    <s v="No"/>
    <n v="0"/>
    <x v="2"/>
  </r>
  <r>
    <s v="4273-MBHYA"/>
    <x v="0"/>
    <x v="0"/>
    <s v="No"/>
    <s v="Yes"/>
    <n v="1"/>
    <s v="Yes"/>
    <s v="No"/>
    <x v="1"/>
    <s v="No"/>
    <s v="No"/>
    <s v="No"/>
    <s v="No"/>
    <s v="Yes"/>
    <s v="Yes"/>
    <x v="0"/>
    <s v="Yes"/>
    <x v="0"/>
    <n v="89.35"/>
    <n v="89.35"/>
    <s v="No"/>
    <n v="0"/>
    <x v="0"/>
  </r>
  <r>
    <s v="4724-WXVWF"/>
    <x v="1"/>
    <x v="0"/>
    <s v="No"/>
    <s v="No"/>
    <n v="48"/>
    <s v="Yes"/>
    <s v="Yes"/>
    <x v="1"/>
    <s v="Yes"/>
    <s v="No"/>
    <s v="No"/>
    <s v="Yes"/>
    <s v="No"/>
    <s v="Yes"/>
    <x v="0"/>
    <s v="Yes"/>
    <x v="0"/>
    <n v="95.4"/>
    <n v="4445.3"/>
    <s v="No"/>
    <n v="0"/>
    <x v="1"/>
  </r>
  <r>
    <s v="5701-GUXDC"/>
    <x v="0"/>
    <x v="0"/>
    <s v="Yes"/>
    <s v="No"/>
    <n v="26"/>
    <s v="No"/>
    <s v="No phone service"/>
    <x v="0"/>
    <s v="Yes"/>
    <s v="No"/>
    <s v="Yes"/>
    <s v="No"/>
    <s v="No"/>
    <s v="No"/>
    <x v="1"/>
    <s v="No"/>
    <x v="3"/>
    <n v="35.4"/>
    <n v="978.6"/>
    <s v="No"/>
    <n v="0"/>
    <x v="1"/>
  </r>
  <r>
    <s v="1460-UZPRJ"/>
    <x v="1"/>
    <x v="0"/>
    <s v="Yes"/>
    <s v="No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95"/>
    <n v="1258.1500000000001"/>
    <s v="No"/>
    <n v="0"/>
    <x v="3"/>
  </r>
  <r>
    <s v="6082-GLJIX"/>
    <x v="1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331.35"/>
    <s v="No"/>
    <n v="0"/>
    <x v="2"/>
  </r>
  <r>
    <s v="5143-EGQFK"/>
    <x v="0"/>
    <x v="1"/>
    <s v="No"/>
    <s v="No"/>
    <n v="10"/>
    <s v="No"/>
    <s v="No phone service"/>
    <x v="0"/>
    <s v="No"/>
    <s v="No"/>
    <s v="No"/>
    <s v="Yes"/>
    <s v="No"/>
    <s v="No"/>
    <x v="0"/>
    <s v="Yes"/>
    <x v="0"/>
    <n v="29.65"/>
    <n v="291.39999999999998"/>
    <s v="Yes"/>
    <n v="1"/>
    <x v="0"/>
  </r>
  <r>
    <s v="4919-IKATY"/>
    <x v="1"/>
    <x v="0"/>
    <s v="Yes"/>
    <s v="Yes"/>
    <n v="5"/>
    <s v="Yes"/>
    <s v="Yes"/>
    <x v="1"/>
    <s v="Yes"/>
    <s v="No"/>
    <s v="Yes"/>
    <s v="No"/>
    <s v="No"/>
    <s v="No"/>
    <x v="0"/>
    <s v="Yes"/>
    <x v="0"/>
    <n v="84.5"/>
    <n v="453.75"/>
    <s v="Yes"/>
    <n v="1"/>
    <x v="0"/>
  </r>
  <r>
    <s v="2495-TTHBQ"/>
    <x v="0"/>
    <x v="0"/>
    <s v="No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99999999999999"/>
    <n v="84.75"/>
    <s v="No"/>
    <n v="0"/>
    <x v="0"/>
  </r>
  <r>
    <s v="0485-ZBSLN"/>
    <x v="1"/>
    <x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75"/>
    <n v="1715.1"/>
    <s v="No"/>
    <n v="0"/>
    <x v="3"/>
  </r>
  <r>
    <s v="3810-PJUHR"/>
    <x v="1"/>
    <x v="0"/>
    <s v="Yes"/>
    <s v="Yes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35"/>
    <n v="1715.15"/>
    <s v="No"/>
    <n v="0"/>
    <x v="3"/>
  </r>
  <r>
    <s v="9050-QLROH"/>
    <x v="1"/>
    <x v="0"/>
    <s v="No"/>
    <s v="No"/>
    <n v="18"/>
    <s v="Yes"/>
    <s v="Yes"/>
    <x v="1"/>
    <s v="No"/>
    <s v="No"/>
    <s v="Yes"/>
    <s v="No"/>
    <s v="No"/>
    <s v="Yes"/>
    <x v="0"/>
    <s v="Yes"/>
    <x v="3"/>
    <n v="90.7"/>
    <n v="1597.25"/>
    <s v="Yes"/>
    <n v="1"/>
    <x v="2"/>
  </r>
  <r>
    <s v="0847-HGRML"/>
    <x v="1"/>
    <x v="0"/>
    <s v="No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"/>
    <n v="1250.0999999999999"/>
    <s v="No"/>
    <n v="0"/>
    <x v="3"/>
  </r>
  <r>
    <s v="8232-CTLKO"/>
    <x v="0"/>
    <x v="0"/>
    <s v="Yes"/>
    <s v="Yes"/>
    <n v="66"/>
    <s v="Yes"/>
    <s v="No"/>
    <x v="0"/>
    <s v="Yes"/>
    <s v="No"/>
    <s v="No"/>
    <s v="No"/>
    <s v="Yes"/>
    <s v="No"/>
    <x v="2"/>
    <s v="Yes"/>
    <x v="0"/>
    <n v="59.75"/>
    <n v="3996.8"/>
    <s v="No"/>
    <n v="0"/>
    <x v="3"/>
  </r>
  <r>
    <s v="9227-YBAXE"/>
    <x v="0"/>
    <x v="0"/>
    <s v="Yes"/>
    <s v="Yes"/>
    <n v="65"/>
    <s v="Yes"/>
    <s v="Yes"/>
    <x v="0"/>
    <s v="Yes"/>
    <s v="Yes"/>
    <s v="No"/>
    <s v="Yes"/>
    <s v="Yes"/>
    <s v="Yes"/>
    <x v="2"/>
    <s v="Yes"/>
    <x v="2"/>
    <n v="82.5"/>
    <n v="5215.1000000000004"/>
    <s v="No"/>
    <n v="0"/>
    <x v="3"/>
  </r>
  <r>
    <s v="6168-WFVVF"/>
    <x v="0"/>
    <x v="1"/>
    <s v="No"/>
    <s v="No"/>
    <n v="3"/>
    <s v="Yes"/>
    <s v="No"/>
    <x v="1"/>
    <s v="No"/>
    <s v="No"/>
    <s v="No"/>
    <s v="No"/>
    <s v="No"/>
    <s v="No"/>
    <x v="0"/>
    <s v="Yes"/>
    <x v="0"/>
    <n v="70.3"/>
    <n v="235.5"/>
    <s v="Yes"/>
    <n v="1"/>
    <x v="0"/>
  </r>
  <r>
    <s v="9860-LISIZ"/>
    <x v="0"/>
    <x v="0"/>
    <s v="No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673.2"/>
    <s v="No"/>
    <n v="0"/>
    <x v="1"/>
  </r>
  <r>
    <s v="0112-QAWRZ"/>
    <x v="1"/>
    <x v="0"/>
    <s v="Yes"/>
    <s v="Yes"/>
    <n v="16"/>
    <s v="Yes"/>
    <s v="Yes"/>
    <x v="1"/>
    <s v="No"/>
    <s v="No"/>
    <s v="Yes"/>
    <s v="No"/>
    <s v="Yes"/>
    <s v="No"/>
    <x v="0"/>
    <s v="Yes"/>
    <x v="2"/>
    <n v="90.8"/>
    <n v="1442.2"/>
    <s v="No"/>
    <n v="0"/>
    <x v="2"/>
  </r>
  <r>
    <s v="0877-SDMBN"/>
    <x v="0"/>
    <x v="0"/>
    <s v="No"/>
    <s v="No"/>
    <n v="54"/>
    <s v="Yes"/>
    <s v="Yes"/>
    <x v="1"/>
    <s v="Yes"/>
    <s v="No"/>
    <s v="Yes"/>
    <s v="No"/>
    <s v="Yes"/>
    <s v="Yes"/>
    <x v="1"/>
    <s v="Yes"/>
    <x v="2"/>
    <n v="103.95"/>
    <n v="5639.05"/>
    <s v="Yes"/>
    <n v="1"/>
    <x v="3"/>
  </r>
  <r>
    <s v="2786-GCDPI"/>
    <x v="0"/>
    <x v="1"/>
    <s v="No"/>
    <s v="No"/>
    <n v="50"/>
    <s v="Yes"/>
    <s v="Yes"/>
    <x v="1"/>
    <s v="No"/>
    <s v="No"/>
    <s v="Yes"/>
    <s v="Yes"/>
    <s v="Yes"/>
    <s v="Yes"/>
    <x v="0"/>
    <s v="Yes"/>
    <x v="0"/>
    <n v="104.95"/>
    <n v="5222.3500000000004"/>
    <s v="No"/>
    <n v="0"/>
    <x v="3"/>
  </r>
  <r>
    <s v="4043-MKDTV"/>
    <x v="1"/>
    <x v="0"/>
    <s v="Yes"/>
    <s v="No"/>
    <n v="71"/>
    <s v="Yes"/>
    <s v="No"/>
    <x v="1"/>
    <s v="No"/>
    <s v="Yes"/>
    <s v="Yes"/>
    <s v="Yes"/>
    <s v="Yes"/>
    <s v="Yes"/>
    <x v="2"/>
    <s v="Yes"/>
    <x v="0"/>
    <n v="105.25"/>
    <n v="7291.75"/>
    <s v="No"/>
    <n v="0"/>
    <x v="3"/>
  </r>
  <r>
    <s v="8065-YKXKD"/>
    <x v="0"/>
    <x v="0"/>
    <s v="No"/>
    <s v="No"/>
    <n v="10"/>
    <s v="Yes"/>
    <s v="Yes"/>
    <x v="1"/>
    <s v="No"/>
    <s v="No"/>
    <s v="No"/>
    <s v="No"/>
    <s v="No"/>
    <s v="No"/>
    <x v="0"/>
    <s v="Yes"/>
    <x v="0"/>
    <n v="74.75"/>
    <n v="799.65"/>
    <s v="Yes"/>
    <n v="1"/>
    <x v="0"/>
  </r>
  <r>
    <s v="9637-EIHEQ"/>
    <x v="0"/>
    <x v="0"/>
    <s v="No"/>
    <s v="No"/>
    <n v="1"/>
    <s v="Yes"/>
    <s v="No"/>
    <x v="0"/>
    <s v="No"/>
    <s v="No"/>
    <s v="No"/>
    <s v="Yes"/>
    <s v="No"/>
    <s v="No"/>
    <x v="0"/>
    <s v="Yes"/>
    <x v="0"/>
    <n v="50.8"/>
    <n v="50.8"/>
    <s v="Yes"/>
    <n v="1"/>
    <x v="0"/>
  </r>
  <r>
    <s v="9229-RQABD"/>
    <x v="1"/>
    <x v="0"/>
    <s v="No"/>
    <s v="No"/>
    <n v="18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3.75"/>
    <n v="424.5"/>
    <s v="No"/>
    <n v="0"/>
    <x v="2"/>
  </r>
  <r>
    <s v="8313-KTIHG"/>
    <x v="1"/>
    <x v="0"/>
    <s v="No"/>
    <s v="No"/>
    <n v="4"/>
    <s v="Yes"/>
    <s v="No"/>
    <x v="0"/>
    <s v="No"/>
    <s v="No"/>
    <s v="No"/>
    <s v="Yes"/>
    <s v="Yes"/>
    <s v="No"/>
    <x v="0"/>
    <s v="Yes"/>
    <x v="0"/>
    <n v="61.3"/>
    <n v="249.4"/>
    <s v="No"/>
    <n v="0"/>
    <x v="0"/>
  </r>
  <r>
    <s v="5320-BRKGK"/>
    <x v="0"/>
    <x v="0"/>
    <s v="Yes"/>
    <s v="Yes"/>
    <n v="58"/>
    <s v="Yes"/>
    <s v="Yes"/>
    <x v="0"/>
    <s v="Yes"/>
    <s v="No"/>
    <s v="Yes"/>
    <s v="Yes"/>
    <s v="Yes"/>
    <s v="No"/>
    <x v="2"/>
    <s v="No"/>
    <x v="1"/>
    <n v="75.8"/>
    <n v="4415.75"/>
    <s v="No"/>
    <n v="0"/>
    <x v="3"/>
  </r>
  <r>
    <s v="6284-KMNUF"/>
    <x v="0"/>
    <x v="0"/>
    <s v="Yes"/>
    <s v="No"/>
    <n v="56"/>
    <s v="Yes"/>
    <s v="Yes"/>
    <x v="1"/>
    <s v="Yes"/>
    <s v="No"/>
    <s v="No"/>
    <s v="No"/>
    <s v="Yes"/>
    <s v="Yes"/>
    <x v="1"/>
    <s v="Yes"/>
    <x v="0"/>
    <n v="98"/>
    <n v="5270.6"/>
    <s v="No"/>
    <n v="0"/>
    <x v="3"/>
  </r>
  <r>
    <s v="9689-PTNPG"/>
    <x v="1"/>
    <x v="0"/>
    <s v="No"/>
    <s v="No"/>
    <n v="2"/>
    <s v="Yes"/>
    <s v="No"/>
    <x v="1"/>
    <s v="No"/>
    <s v="No"/>
    <s v="No"/>
    <s v="No"/>
    <s v="Yes"/>
    <s v="No"/>
    <x v="0"/>
    <s v="Yes"/>
    <x v="0"/>
    <n v="80.25"/>
    <n v="144.55000000000001"/>
    <s v="Yes"/>
    <n v="1"/>
    <x v="0"/>
  </r>
  <r>
    <s v="9465-RWMXL"/>
    <x v="1"/>
    <x v="0"/>
    <s v="Yes"/>
    <s v="No"/>
    <n v="32"/>
    <s v="Yes"/>
    <s v="Yes"/>
    <x v="1"/>
    <s v="No"/>
    <s v="No"/>
    <s v="Yes"/>
    <s v="No"/>
    <s v="No"/>
    <s v="No"/>
    <x v="0"/>
    <s v="Yes"/>
    <x v="0"/>
    <n v="78.900000000000006"/>
    <n v="2447.9499999999998"/>
    <s v="Yes"/>
    <n v="1"/>
    <x v="1"/>
  </r>
  <r>
    <s v="6229-UOLQL"/>
    <x v="1"/>
    <x v="0"/>
    <s v="Yes"/>
    <s v="Yes"/>
    <n v="56"/>
    <s v="No"/>
    <s v="No phone service"/>
    <x v="0"/>
    <s v="Yes"/>
    <s v="Yes"/>
    <s v="No"/>
    <s v="Yes"/>
    <s v="Yes"/>
    <s v="No"/>
    <x v="1"/>
    <s v="Yes"/>
    <x v="1"/>
    <n v="52"/>
    <n v="2884.9"/>
    <s v="No"/>
    <n v="0"/>
    <x v="3"/>
  </r>
  <r>
    <s v="2362-IBOOY"/>
    <x v="1"/>
    <x v="0"/>
    <s v="No"/>
    <s v="No"/>
    <n v="36"/>
    <s v="Yes"/>
    <s v="Yes"/>
    <x v="1"/>
    <s v="No"/>
    <s v="No"/>
    <s v="No"/>
    <s v="No"/>
    <s v="No"/>
    <s v="Yes"/>
    <x v="0"/>
    <s v="Yes"/>
    <x v="0"/>
    <n v="84.75"/>
    <n v="3050.15"/>
    <s v="Yes"/>
    <n v="1"/>
    <x v="1"/>
  </r>
  <r>
    <s v="3137-LUPIX"/>
    <x v="0"/>
    <x v="0"/>
    <s v="No"/>
    <s v="No"/>
    <n v="4"/>
    <s v="Yes"/>
    <s v="Yes"/>
    <x v="0"/>
    <s v="No"/>
    <s v="No"/>
    <s v="No"/>
    <s v="Yes"/>
    <s v="Yes"/>
    <s v="No"/>
    <x v="0"/>
    <s v="Yes"/>
    <x v="1"/>
    <n v="64.400000000000006"/>
    <n v="253"/>
    <s v="No"/>
    <n v="0"/>
    <x v="0"/>
  </r>
  <r>
    <s v="0843-WTBXE"/>
    <x v="1"/>
    <x v="0"/>
    <s v="No"/>
    <s v="No"/>
    <n v="53"/>
    <s v="Yes"/>
    <s v="Yes"/>
    <x v="1"/>
    <s v="No"/>
    <s v="No"/>
    <s v="No"/>
    <s v="No"/>
    <s v="Yes"/>
    <s v="No"/>
    <x v="0"/>
    <s v="No"/>
    <x v="2"/>
    <n v="85.45"/>
    <n v="4517.25"/>
    <s v="Yes"/>
    <n v="1"/>
    <x v="3"/>
  </r>
  <r>
    <s v="6143-JQKEA"/>
    <x v="1"/>
    <x v="0"/>
    <s v="No"/>
    <s v="No"/>
    <n v="10"/>
    <s v="Yes"/>
    <s v="No"/>
    <x v="0"/>
    <s v="No"/>
    <s v="No"/>
    <s v="No"/>
    <s v="No"/>
    <s v="No"/>
    <s v="No"/>
    <x v="0"/>
    <s v="Yes"/>
    <x v="3"/>
    <n v="45.8"/>
    <n v="436.2"/>
    <s v="No"/>
    <n v="0"/>
    <x v="0"/>
  </r>
  <r>
    <s v="8676-OOQEJ"/>
    <x v="1"/>
    <x v="0"/>
    <s v="No"/>
    <s v="No"/>
    <n v="4"/>
    <s v="No"/>
    <s v="No phone service"/>
    <x v="0"/>
    <s v="No"/>
    <s v="No"/>
    <s v="No"/>
    <s v="Yes"/>
    <s v="No"/>
    <s v="No"/>
    <x v="0"/>
    <s v="No"/>
    <x v="0"/>
    <n v="30.5"/>
    <n v="118.4"/>
    <s v="No"/>
    <n v="0"/>
    <x v="0"/>
  </r>
  <r>
    <s v="5515-IDEJJ"/>
    <x v="1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s v="Yes"/>
    <n v="1"/>
    <x v="0"/>
  </r>
  <r>
    <s v="9701-CDXHR"/>
    <x v="0"/>
    <x v="0"/>
    <s v="Yes"/>
    <s v="No"/>
    <n v="51"/>
    <s v="Yes"/>
    <s v="No"/>
    <x v="1"/>
    <s v="No"/>
    <s v="No"/>
    <s v="No"/>
    <s v="No"/>
    <s v="No"/>
    <s v="No"/>
    <x v="0"/>
    <s v="No"/>
    <x v="1"/>
    <n v="69.150000000000006"/>
    <n v="3649.6"/>
    <s v="No"/>
    <n v="0"/>
    <x v="3"/>
  </r>
  <r>
    <s v="7450-NWRTR"/>
    <x v="1"/>
    <x v="1"/>
    <s v="No"/>
    <s v="No"/>
    <n v="12"/>
    <s v="Yes"/>
    <s v="Yes"/>
    <x v="1"/>
    <s v="No"/>
    <s v="No"/>
    <s v="Yes"/>
    <s v="No"/>
    <s v="Yes"/>
    <s v="Yes"/>
    <x v="0"/>
    <s v="Yes"/>
    <x v="0"/>
    <n v="99.45"/>
    <n v="1200.1500000000001"/>
    <s v="Yes"/>
    <n v="1"/>
    <x v="0"/>
  </r>
  <r>
    <s v="8124-NZVGJ"/>
    <x v="0"/>
    <x v="0"/>
    <s v="No"/>
    <s v="No"/>
    <n v="6"/>
    <s v="No"/>
    <s v="No phone service"/>
    <x v="0"/>
    <s v="No"/>
    <s v="No"/>
    <s v="No"/>
    <s v="Yes"/>
    <s v="Yes"/>
    <s v="Yes"/>
    <x v="1"/>
    <s v="Yes"/>
    <x v="1"/>
    <n v="49.25"/>
    <n v="255.6"/>
    <s v="No"/>
    <n v="0"/>
    <x v="0"/>
  </r>
  <r>
    <s v="2162-FRZAA"/>
    <x v="1"/>
    <x v="0"/>
    <s v="Yes"/>
    <s v="Yes"/>
    <n v="63"/>
    <s v="No"/>
    <s v="No phone service"/>
    <x v="0"/>
    <s v="No"/>
    <s v="Yes"/>
    <s v="Yes"/>
    <s v="Yes"/>
    <s v="No"/>
    <s v="No"/>
    <x v="2"/>
    <s v="No"/>
    <x v="2"/>
    <n v="39.35"/>
    <n v="2395.0500000000002"/>
    <s v="No"/>
    <n v="0"/>
    <x v="3"/>
  </r>
  <r>
    <s v="5376-DEQCP"/>
    <x v="0"/>
    <x v="0"/>
    <s v="No"/>
    <s v="No"/>
    <n v="1"/>
    <s v="Yes"/>
    <s v="No"/>
    <x v="1"/>
    <s v="No"/>
    <s v="No"/>
    <s v="No"/>
    <s v="No"/>
    <s v="No"/>
    <s v="No"/>
    <x v="0"/>
    <s v="Yes"/>
    <x v="0"/>
    <n v="70.599999999999994"/>
    <n v="70.599999999999994"/>
    <s v="Yes"/>
    <n v="1"/>
    <x v="0"/>
  </r>
  <r>
    <s v="5118-MUEYH"/>
    <x v="0"/>
    <x v="0"/>
    <s v="Yes"/>
    <s v="No"/>
    <n v="48"/>
    <s v="Yes"/>
    <s v="Yes"/>
    <x v="1"/>
    <s v="No"/>
    <s v="Yes"/>
    <s v="No"/>
    <s v="Yes"/>
    <s v="Yes"/>
    <s v="Yes"/>
    <x v="0"/>
    <s v="Yes"/>
    <x v="3"/>
    <n v="105.1"/>
    <n v="5083.55"/>
    <s v="No"/>
    <n v="0"/>
    <x v="1"/>
  </r>
  <r>
    <s v="9095-HFAFX"/>
    <x v="0"/>
    <x v="0"/>
    <s v="No"/>
    <s v="No"/>
    <n v="5"/>
    <s v="Yes"/>
    <s v="No"/>
    <x v="1"/>
    <s v="No"/>
    <s v="No"/>
    <s v="No"/>
    <s v="No"/>
    <s v="Yes"/>
    <s v="No"/>
    <x v="0"/>
    <s v="Yes"/>
    <x v="3"/>
    <n v="81"/>
    <n v="389.6"/>
    <s v="Yes"/>
    <n v="1"/>
    <x v="0"/>
  </r>
  <r>
    <s v="5627-TVBPP"/>
    <x v="0"/>
    <x v="0"/>
    <s v="No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3"/>
    <n v="20.100000000000001"/>
    <n v="644.5"/>
    <s v="No"/>
    <n v="0"/>
    <x v="1"/>
  </r>
  <r>
    <s v="2379-ENZGV"/>
    <x v="1"/>
    <x v="0"/>
    <s v="No"/>
    <s v="No"/>
    <n v="6"/>
    <s v="Yes"/>
    <s v="No"/>
    <x v="1"/>
    <s v="No"/>
    <s v="Yes"/>
    <s v="No"/>
    <s v="No"/>
    <s v="Yes"/>
    <s v="No"/>
    <x v="0"/>
    <s v="Yes"/>
    <x v="0"/>
    <n v="84.85"/>
    <n v="523.5"/>
    <s v="Yes"/>
    <n v="1"/>
    <x v="0"/>
  </r>
  <r>
    <s v="3936-QQFLL"/>
    <x v="1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5"/>
    <n v="39.299999999999997"/>
    <s v="No"/>
    <n v="0"/>
    <x v="0"/>
  </r>
  <r>
    <s v="2589-AYCRP"/>
    <x v="0"/>
    <x v="0"/>
    <s v="No"/>
    <s v="No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75"/>
    <n v="989.05"/>
    <s v="No"/>
    <n v="0"/>
    <x v="3"/>
  </r>
  <r>
    <s v="4067-HLYQI"/>
    <x v="0"/>
    <x v="0"/>
    <s v="No"/>
    <s v="No"/>
    <n v="33"/>
    <s v="Yes"/>
    <s v="No"/>
    <x v="1"/>
    <s v="No"/>
    <s v="No"/>
    <s v="No"/>
    <s v="No"/>
    <s v="No"/>
    <s v="No"/>
    <x v="0"/>
    <s v="Yes"/>
    <x v="2"/>
    <n v="70.400000000000006"/>
    <n v="2406.1"/>
    <s v="No"/>
    <n v="0"/>
    <x v="1"/>
  </r>
  <r>
    <s v="5124-EOGYE"/>
    <x v="1"/>
    <x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45"/>
    <n v="638.54999999999995"/>
    <s v="No"/>
    <n v="0"/>
    <x v="1"/>
  </r>
  <r>
    <s v="5057-RKGLH"/>
    <x v="0"/>
    <x v="0"/>
    <s v="Yes"/>
    <s v="Yes"/>
    <n v="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191.1"/>
    <s v="No"/>
    <n v="0"/>
    <x v="0"/>
  </r>
  <r>
    <s v="0292-WEGCH"/>
    <x v="0"/>
    <x v="0"/>
    <s v="Yes"/>
    <s v="Yes"/>
    <n v="54"/>
    <s v="Yes"/>
    <s v="Yes"/>
    <x v="0"/>
    <s v="No"/>
    <s v="Yes"/>
    <s v="Yes"/>
    <s v="Yes"/>
    <s v="Yes"/>
    <s v="Yes"/>
    <x v="0"/>
    <s v="Yes"/>
    <x v="0"/>
    <n v="86.2"/>
    <n v="4524.05"/>
    <s v="No"/>
    <n v="0"/>
    <x v="3"/>
  </r>
  <r>
    <s v="8910-ICHIU"/>
    <x v="0"/>
    <x v="0"/>
    <s v="No"/>
    <s v="No"/>
    <n v="46"/>
    <s v="Yes"/>
    <s v="No"/>
    <x v="1"/>
    <s v="Yes"/>
    <s v="Yes"/>
    <s v="Yes"/>
    <s v="No"/>
    <s v="Yes"/>
    <s v="No"/>
    <x v="1"/>
    <s v="Yes"/>
    <x v="3"/>
    <n v="95.65"/>
    <n v="4664.2"/>
    <s v="No"/>
    <n v="0"/>
    <x v="1"/>
  </r>
  <r>
    <s v="4097-YODCF"/>
    <x v="1"/>
    <x v="0"/>
    <s v="No"/>
    <s v="Yes"/>
    <n v="34"/>
    <s v="Yes"/>
    <s v="Yes"/>
    <x v="1"/>
    <s v="Yes"/>
    <s v="Yes"/>
    <s v="No"/>
    <s v="No"/>
    <s v="Yes"/>
    <s v="Yes"/>
    <x v="1"/>
    <s v="Yes"/>
    <x v="0"/>
    <n v="103.8"/>
    <n v="3470.8"/>
    <s v="No"/>
    <n v="0"/>
    <x v="1"/>
  </r>
  <r>
    <s v="9715-WZCLW"/>
    <x v="1"/>
    <x v="0"/>
    <s v="Yes"/>
    <s v="Yes"/>
    <n v="71"/>
    <s v="Yes"/>
    <s v="Yes"/>
    <x v="1"/>
    <s v="Yes"/>
    <s v="No"/>
    <s v="No"/>
    <s v="No"/>
    <s v="Yes"/>
    <s v="Yes"/>
    <x v="2"/>
    <s v="Yes"/>
    <x v="0"/>
    <n v="97.2"/>
    <n v="6910.3"/>
    <s v="No"/>
    <n v="0"/>
    <x v="3"/>
  </r>
  <r>
    <s v="9786-YWNHU"/>
    <x v="0"/>
    <x v="0"/>
    <s v="Yes"/>
    <s v="Yes"/>
    <n v="63"/>
    <s v="Yes"/>
    <s v="No"/>
    <x v="0"/>
    <s v="Yes"/>
    <s v="Yes"/>
    <s v="Yes"/>
    <s v="Yes"/>
    <s v="No"/>
    <s v="No"/>
    <x v="2"/>
    <s v="No"/>
    <x v="1"/>
    <n v="63.55"/>
    <n v="4014.2"/>
    <s v="No"/>
    <n v="0"/>
    <x v="3"/>
  </r>
  <r>
    <s v="6407-GSJNL"/>
    <x v="0"/>
    <x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95"/>
    <n v="1288"/>
    <s v="No"/>
    <n v="0"/>
    <x v="3"/>
  </r>
  <r>
    <s v="6005-OBZPH"/>
    <x v="0"/>
    <x v="1"/>
    <s v="No"/>
    <s v="No"/>
    <n v="26"/>
    <s v="Yes"/>
    <s v="Yes"/>
    <x v="1"/>
    <s v="No"/>
    <s v="Yes"/>
    <s v="No"/>
    <s v="No"/>
    <s v="Yes"/>
    <s v="No"/>
    <x v="0"/>
    <s v="Yes"/>
    <x v="0"/>
    <n v="89.15"/>
    <n v="2277.65"/>
    <s v="Yes"/>
    <n v="1"/>
    <x v="1"/>
  </r>
  <r>
    <s v="4049-ZPALD"/>
    <x v="0"/>
    <x v="0"/>
    <s v="Yes"/>
    <s v="No"/>
    <n v="64"/>
    <s v="Yes"/>
    <s v="No"/>
    <x v="1"/>
    <s v="Yes"/>
    <s v="No"/>
    <s v="Yes"/>
    <s v="No"/>
    <s v="Yes"/>
    <s v="Yes"/>
    <x v="2"/>
    <s v="Yes"/>
    <x v="2"/>
    <n v="99"/>
    <n v="6375.8"/>
    <s v="No"/>
    <n v="0"/>
    <x v="3"/>
  </r>
  <r>
    <s v="7932-WPTDS"/>
    <x v="0"/>
    <x v="1"/>
    <s v="Yes"/>
    <s v="No"/>
    <n v="1"/>
    <s v="No"/>
    <s v="No phone service"/>
    <x v="0"/>
    <s v="No"/>
    <s v="No"/>
    <s v="No"/>
    <s v="No"/>
    <s v="No"/>
    <s v="No"/>
    <x v="0"/>
    <s v="Yes"/>
    <x v="0"/>
    <n v="24.8"/>
    <n v="24.8"/>
    <s v="Yes"/>
    <n v="1"/>
    <x v="0"/>
  </r>
  <r>
    <s v="3733-UOCWF"/>
    <x v="1"/>
    <x v="1"/>
    <s v="Yes"/>
    <s v="No"/>
    <n v="61"/>
    <s v="Yes"/>
    <s v="Yes"/>
    <x v="1"/>
    <s v="No"/>
    <s v="Yes"/>
    <s v="No"/>
    <s v="Yes"/>
    <s v="No"/>
    <s v="No"/>
    <x v="1"/>
    <s v="Yes"/>
    <x v="2"/>
    <n v="85.55"/>
    <n v="5251.75"/>
    <s v="No"/>
    <n v="0"/>
    <x v="3"/>
  </r>
  <r>
    <s v="6833-JMZYP"/>
    <x v="0"/>
    <x v="0"/>
    <s v="No"/>
    <s v="No"/>
    <n v="15"/>
    <s v="Yes"/>
    <s v="No"/>
    <x v="1"/>
    <s v="No"/>
    <s v="No"/>
    <s v="Yes"/>
    <s v="No"/>
    <s v="Yes"/>
    <s v="Yes"/>
    <x v="0"/>
    <s v="Yes"/>
    <x v="3"/>
    <n v="94"/>
    <n v="1505.45"/>
    <s v="No"/>
    <n v="0"/>
    <x v="2"/>
  </r>
  <r>
    <s v="2722-VOJQL"/>
    <x v="1"/>
    <x v="0"/>
    <s v="No"/>
    <s v="No"/>
    <n v="64"/>
    <s v="Yes"/>
    <s v="Yes"/>
    <x v="1"/>
    <s v="No"/>
    <s v="Yes"/>
    <s v="No"/>
    <s v="Yes"/>
    <s v="Yes"/>
    <s v="Yes"/>
    <x v="1"/>
    <s v="Yes"/>
    <x v="3"/>
    <n v="105.65"/>
    <n v="6903.1"/>
    <s v="Yes"/>
    <n v="1"/>
    <x v="3"/>
  </r>
  <r>
    <s v="1310-QRITU"/>
    <x v="0"/>
    <x v="0"/>
    <s v="No"/>
    <s v="No"/>
    <n v="18"/>
    <s v="Yes"/>
    <s v="Yes"/>
    <x v="0"/>
    <s v="No"/>
    <s v="No"/>
    <s v="No"/>
    <s v="No"/>
    <s v="No"/>
    <s v="No"/>
    <x v="0"/>
    <s v="Yes"/>
    <x v="0"/>
    <n v="50.3"/>
    <n v="913.3"/>
    <s v="No"/>
    <n v="0"/>
    <x v="2"/>
  </r>
  <r>
    <s v="8961-QDZZJ"/>
    <x v="0"/>
    <x v="0"/>
    <s v="Yes"/>
    <s v="Yes"/>
    <n v="57"/>
    <s v="Yes"/>
    <s v="No"/>
    <x v="1"/>
    <s v="No"/>
    <s v="Yes"/>
    <s v="No"/>
    <s v="No"/>
    <s v="Yes"/>
    <s v="Yes"/>
    <x v="1"/>
    <s v="Yes"/>
    <x v="0"/>
    <n v="95"/>
    <n v="5535.8"/>
    <s v="No"/>
    <n v="0"/>
    <x v="3"/>
  </r>
  <r>
    <s v="9715-SBVSU"/>
    <x v="1"/>
    <x v="0"/>
    <s v="Yes"/>
    <s v="Yes"/>
    <n v="14"/>
    <s v="Yes"/>
    <s v="No"/>
    <x v="0"/>
    <s v="Yes"/>
    <s v="Yes"/>
    <s v="No"/>
    <s v="No"/>
    <s v="No"/>
    <s v="Yes"/>
    <x v="2"/>
    <s v="Yes"/>
    <x v="2"/>
    <n v="61.4"/>
    <n v="815.55"/>
    <s v="No"/>
    <n v="0"/>
    <x v="2"/>
  </r>
  <r>
    <s v="8490-BXHEO"/>
    <x v="1"/>
    <x v="1"/>
    <s v="No"/>
    <s v="No"/>
    <n v="18"/>
    <s v="Yes"/>
    <s v="Yes"/>
    <x v="1"/>
    <s v="No"/>
    <s v="Yes"/>
    <s v="No"/>
    <s v="No"/>
    <s v="No"/>
    <s v="No"/>
    <x v="0"/>
    <s v="Yes"/>
    <x v="3"/>
    <n v="80.55"/>
    <n v="1411.65"/>
    <s v="No"/>
    <n v="0"/>
    <x v="2"/>
  </r>
  <r>
    <s v="7173-TETGO"/>
    <x v="0"/>
    <x v="1"/>
    <s v="Yes"/>
    <s v="No"/>
    <n v="72"/>
    <s v="Yes"/>
    <s v="Yes"/>
    <x v="1"/>
    <s v="Yes"/>
    <s v="No"/>
    <s v="No"/>
    <s v="No"/>
    <s v="No"/>
    <s v="No"/>
    <x v="2"/>
    <s v="No"/>
    <x v="2"/>
    <n v="78.5"/>
    <n v="5602.25"/>
    <s v="No"/>
    <n v="0"/>
    <x v="3"/>
  </r>
  <r>
    <s v="7929-SKFGK"/>
    <x v="1"/>
    <x v="0"/>
    <s v="Yes"/>
    <s v="No"/>
    <n v="70"/>
    <s v="Yes"/>
    <s v="Yes"/>
    <x v="1"/>
    <s v="Yes"/>
    <s v="Yes"/>
    <s v="Yes"/>
    <s v="Yes"/>
    <s v="Yes"/>
    <s v="Yes"/>
    <x v="2"/>
    <s v="No"/>
    <x v="3"/>
    <n v="114.3"/>
    <n v="8244.2999999999993"/>
    <s v="No"/>
    <n v="0"/>
    <x v="3"/>
  </r>
  <r>
    <s v="2300-RQGOI"/>
    <x v="0"/>
    <x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741.5"/>
    <s v="No"/>
    <n v="0"/>
    <x v="1"/>
  </r>
  <r>
    <s v="3563-SVYLG"/>
    <x v="1"/>
    <x v="0"/>
    <s v="Yes"/>
    <s v="Yes"/>
    <n v="68"/>
    <s v="Yes"/>
    <s v="No"/>
    <x v="0"/>
    <s v="Yes"/>
    <s v="Yes"/>
    <s v="Yes"/>
    <s v="Yes"/>
    <s v="No"/>
    <s v="No"/>
    <x v="2"/>
    <s v="No"/>
    <x v="3"/>
    <n v="62.65"/>
    <n v="4375.8"/>
    <s v="No"/>
    <n v="0"/>
    <x v="3"/>
  </r>
  <r>
    <s v="5228-EXCET"/>
    <x v="1"/>
    <x v="0"/>
    <s v="No"/>
    <s v="No"/>
    <n v="13"/>
    <s v="Yes"/>
    <s v="No"/>
    <x v="1"/>
    <s v="No"/>
    <s v="No"/>
    <s v="No"/>
    <s v="No"/>
    <s v="No"/>
    <s v="Yes"/>
    <x v="0"/>
    <s v="Yes"/>
    <x v="0"/>
    <n v="80.849999999999994"/>
    <n v="1008.7"/>
    <s v="Yes"/>
    <n v="1"/>
    <x v="2"/>
  </r>
  <r>
    <s v="6435-VWCCY"/>
    <x v="1"/>
    <x v="1"/>
    <s v="Yes"/>
    <s v="No"/>
    <n v="65"/>
    <s v="Yes"/>
    <s v="Yes"/>
    <x v="1"/>
    <s v="Yes"/>
    <s v="Yes"/>
    <s v="No"/>
    <s v="No"/>
    <s v="Yes"/>
    <s v="No"/>
    <x v="2"/>
    <s v="Yes"/>
    <x v="3"/>
    <n v="92.7"/>
    <n v="5968.4"/>
    <s v="No"/>
    <n v="0"/>
    <x v="3"/>
  </r>
  <r>
    <s v="4998-IKFSE"/>
    <x v="0"/>
    <x v="0"/>
    <s v="No"/>
    <s v="No"/>
    <n v="30"/>
    <s v="Yes"/>
    <s v="Yes"/>
    <x v="1"/>
    <s v="No"/>
    <s v="No"/>
    <s v="Yes"/>
    <s v="No"/>
    <s v="Yes"/>
    <s v="Yes"/>
    <x v="0"/>
    <s v="No"/>
    <x v="0"/>
    <n v="100.45"/>
    <n v="3096.9"/>
    <s v="No"/>
    <n v="0"/>
    <x v="1"/>
  </r>
  <r>
    <s v="8630-QSGXK"/>
    <x v="1"/>
    <x v="0"/>
    <s v="Yes"/>
    <s v="No"/>
    <n v="51"/>
    <s v="Yes"/>
    <s v="Yes"/>
    <x v="0"/>
    <s v="No"/>
    <s v="No"/>
    <s v="No"/>
    <s v="Yes"/>
    <s v="Yes"/>
    <s v="Yes"/>
    <x v="2"/>
    <s v="Yes"/>
    <x v="2"/>
    <n v="75.2"/>
    <n v="3901.25"/>
    <s v="No"/>
    <n v="0"/>
    <x v="3"/>
  </r>
  <r>
    <s v="2455-USLMV"/>
    <x v="0"/>
    <x v="0"/>
    <s v="No"/>
    <s v="No"/>
    <n v="31"/>
    <s v="Yes"/>
    <s v="Yes"/>
    <x v="1"/>
    <s v="Yes"/>
    <s v="No"/>
    <s v="Yes"/>
    <s v="No"/>
    <s v="No"/>
    <s v="No"/>
    <x v="0"/>
    <s v="Yes"/>
    <x v="3"/>
    <n v="84.75"/>
    <n v="2613.4"/>
    <s v="No"/>
    <n v="0"/>
    <x v="1"/>
  </r>
  <r>
    <s v="7394-FKDNK"/>
    <x v="0"/>
    <x v="0"/>
    <s v="Yes"/>
    <s v="No"/>
    <n v="9"/>
    <s v="Yes"/>
    <s v="No"/>
    <x v="1"/>
    <s v="No"/>
    <s v="No"/>
    <s v="No"/>
    <s v="No"/>
    <s v="Yes"/>
    <s v="Yes"/>
    <x v="0"/>
    <s v="No"/>
    <x v="0"/>
    <n v="89.45"/>
    <n v="853.1"/>
    <s v="Yes"/>
    <n v="1"/>
    <x v="0"/>
  </r>
  <r>
    <s v="9488-FVZCC"/>
    <x v="0"/>
    <x v="0"/>
    <s v="Yes"/>
    <s v="Yes"/>
    <n v="72"/>
    <s v="Yes"/>
    <s v="Yes"/>
    <x v="0"/>
    <s v="Yes"/>
    <s v="Yes"/>
    <s v="Yes"/>
    <s v="Yes"/>
    <s v="No"/>
    <s v="Yes"/>
    <x v="2"/>
    <s v="Yes"/>
    <x v="2"/>
    <n v="79.5"/>
    <n v="5661.7"/>
    <s v="No"/>
    <n v="0"/>
    <x v="3"/>
  </r>
  <r>
    <s v="6331-LWDTQ"/>
    <x v="1"/>
    <x v="0"/>
    <s v="No"/>
    <s v="No"/>
    <n v="10"/>
    <s v="Yes"/>
    <s v="Yes"/>
    <x v="0"/>
    <s v="No"/>
    <s v="No"/>
    <s v="No"/>
    <s v="No"/>
    <s v="Yes"/>
    <s v="Yes"/>
    <x v="0"/>
    <s v="Yes"/>
    <x v="3"/>
    <n v="72.150000000000006"/>
    <n v="794.25"/>
    <s v="Yes"/>
    <n v="1"/>
    <x v="0"/>
  </r>
  <r>
    <s v="5995-WWKKG"/>
    <x v="0"/>
    <x v="0"/>
    <s v="No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0"/>
    <n v="19.8"/>
    <n v="695.05"/>
    <s v="No"/>
    <n v="0"/>
    <x v="1"/>
  </r>
  <r>
    <s v="1597-FZREH"/>
    <x v="0"/>
    <x v="0"/>
    <s v="No"/>
    <s v="No"/>
    <n v="2"/>
    <s v="Yes"/>
    <s v="No"/>
    <x v="0"/>
    <s v="No"/>
    <s v="No"/>
    <s v="Yes"/>
    <s v="Yes"/>
    <s v="Yes"/>
    <s v="Yes"/>
    <x v="0"/>
    <s v="No"/>
    <x v="0"/>
    <n v="76.400000000000006"/>
    <n v="160.80000000000001"/>
    <s v="Yes"/>
    <n v="1"/>
    <x v="0"/>
  </r>
  <r>
    <s v="7879-CGSFV"/>
    <x v="1"/>
    <x v="0"/>
    <s v="No"/>
    <s v="No"/>
    <n v="55"/>
    <s v="Yes"/>
    <s v="No"/>
    <x v="1"/>
    <s v="Yes"/>
    <s v="Yes"/>
    <s v="No"/>
    <s v="No"/>
    <s v="Yes"/>
    <s v="Yes"/>
    <x v="1"/>
    <s v="Yes"/>
    <x v="1"/>
    <n v="100.9"/>
    <n v="5552.05"/>
    <s v="No"/>
    <n v="0"/>
    <x v="3"/>
  </r>
  <r>
    <s v="9921-EZKBY"/>
    <x v="1"/>
    <x v="0"/>
    <s v="No"/>
    <s v="Yes"/>
    <n v="33"/>
    <s v="Yes"/>
    <s v="Yes"/>
    <x v="1"/>
    <s v="Yes"/>
    <s v="No"/>
    <s v="Yes"/>
    <s v="No"/>
    <s v="No"/>
    <s v="Yes"/>
    <x v="0"/>
    <s v="Yes"/>
    <x v="2"/>
    <n v="95.3"/>
    <n v="3275.15"/>
    <s v="No"/>
    <n v="0"/>
    <x v="1"/>
  </r>
  <r>
    <s v="7432-FFVAR"/>
    <x v="0"/>
    <x v="0"/>
    <s v="Yes"/>
    <s v="Yes"/>
    <n v="46"/>
    <s v="Yes"/>
    <s v="No"/>
    <x v="1"/>
    <s v="No"/>
    <s v="No"/>
    <s v="Yes"/>
    <s v="Yes"/>
    <s v="No"/>
    <s v="Yes"/>
    <x v="1"/>
    <s v="No"/>
    <x v="2"/>
    <n v="90.95"/>
    <n v="4236.6000000000004"/>
    <s v="No"/>
    <n v="0"/>
    <x v="1"/>
  </r>
  <r>
    <s v="7246-ZGQDF"/>
    <x v="0"/>
    <x v="0"/>
    <s v="No"/>
    <s v="Yes"/>
    <n v="1"/>
    <s v="Yes"/>
    <s v="No"/>
    <x v="0"/>
    <s v="Yes"/>
    <s v="No"/>
    <s v="No"/>
    <s v="Yes"/>
    <s v="No"/>
    <s v="No"/>
    <x v="0"/>
    <s v="No"/>
    <x v="0"/>
    <n v="54.5"/>
    <n v="54.5"/>
    <s v="No"/>
    <n v="0"/>
    <x v="0"/>
  </r>
  <r>
    <s v="7000-WCEVQ"/>
    <x v="0"/>
    <x v="1"/>
    <s v="No"/>
    <s v="No"/>
    <n v="20"/>
    <s v="Yes"/>
    <s v="Yes"/>
    <x v="0"/>
    <s v="No"/>
    <s v="No"/>
    <s v="No"/>
    <s v="No"/>
    <s v="No"/>
    <s v="Yes"/>
    <x v="0"/>
    <s v="Yes"/>
    <x v="1"/>
    <n v="61.6"/>
    <n v="1174.3499999999999"/>
    <s v="Yes"/>
    <n v="1"/>
    <x v="2"/>
  </r>
  <r>
    <s v="0727-IWKVK"/>
    <x v="1"/>
    <x v="0"/>
    <s v="Yes"/>
    <s v="No"/>
    <n v="9"/>
    <s v="Yes"/>
    <s v="No"/>
    <x v="1"/>
    <s v="No"/>
    <s v="Yes"/>
    <s v="Yes"/>
    <s v="No"/>
    <s v="No"/>
    <s v="No"/>
    <x v="0"/>
    <s v="Yes"/>
    <x v="0"/>
    <n v="79.900000000000006"/>
    <n v="741.7"/>
    <s v="Yes"/>
    <n v="1"/>
    <x v="0"/>
  </r>
  <r>
    <s v="5959-BELXA"/>
    <x v="1"/>
    <x v="1"/>
    <s v="No"/>
    <s v="No"/>
    <n v="32"/>
    <s v="Yes"/>
    <s v="Yes"/>
    <x v="1"/>
    <s v="No"/>
    <s v="No"/>
    <s v="No"/>
    <s v="No"/>
    <s v="Yes"/>
    <s v="Yes"/>
    <x v="0"/>
    <s v="Yes"/>
    <x v="3"/>
    <n v="96.15"/>
    <n v="3019.25"/>
    <s v="Yes"/>
    <n v="1"/>
    <x v="1"/>
  </r>
  <r>
    <s v="4456-RHSNB"/>
    <x v="0"/>
    <x v="0"/>
    <s v="Yes"/>
    <s v="Yes"/>
    <n v="19"/>
    <s v="Yes"/>
    <s v="No"/>
    <x v="0"/>
    <s v="No"/>
    <s v="No"/>
    <s v="Yes"/>
    <s v="No"/>
    <s v="No"/>
    <s v="No"/>
    <x v="0"/>
    <s v="Yes"/>
    <x v="2"/>
    <n v="49.6"/>
    <n v="962.9"/>
    <s v="No"/>
    <n v="0"/>
    <x v="2"/>
  </r>
  <r>
    <s v="3512-IZIKN"/>
    <x v="0"/>
    <x v="0"/>
    <s v="Yes"/>
    <s v="No"/>
    <n v="70"/>
    <s v="Yes"/>
    <s v="Yes"/>
    <x v="0"/>
    <s v="Yes"/>
    <s v="No"/>
    <s v="Yes"/>
    <s v="Yes"/>
    <s v="No"/>
    <s v="No"/>
    <x v="2"/>
    <s v="No"/>
    <x v="3"/>
    <n v="65.3"/>
    <n v="4759.75"/>
    <s v="Yes"/>
    <n v="1"/>
    <x v="3"/>
  </r>
  <r>
    <s v="2481-SBOYW"/>
    <x v="0"/>
    <x v="0"/>
    <s v="No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"/>
    <n v="1498.35"/>
    <s v="No"/>
    <n v="0"/>
    <x v="3"/>
  </r>
  <r>
    <s v="7109-MFBYV"/>
    <x v="1"/>
    <x v="0"/>
    <s v="No"/>
    <s v="No"/>
    <n v="26"/>
    <s v="Yes"/>
    <s v="No"/>
    <x v="0"/>
    <s v="No"/>
    <s v="No"/>
    <s v="No"/>
    <s v="No"/>
    <s v="No"/>
    <s v="No"/>
    <x v="0"/>
    <s v="No"/>
    <x v="0"/>
    <n v="45.45"/>
    <n v="1233.1500000000001"/>
    <s v="No"/>
    <n v="0"/>
    <x v="1"/>
  </r>
  <r>
    <s v="1833-TCXKK"/>
    <x v="1"/>
    <x v="0"/>
    <s v="Yes"/>
    <s v="No"/>
    <n v="45"/>
    <s v="Yes"/>
    <s v="Yes"/>
    <x v="1"/>
    <s v="No"/>
    <s v="Yes"/>
    <s v="Yes"/>
    <s v="No"/>
    <s v="Yes"/>
    <s v="Yes"/>
    <x v="0"/>
    <s v="Yes"/>
    <x v="2"/>
    <n v="107.75"/>
    <n v="4882.8"/>
    <s v="No"/>
    <n v="0"/>
    <x v="1"/>
  </r>
  <r>
    <s v="1832-PEUTS"/>
    <x v="1"/>
    <x v="0"/>
    <s v="Yes"/>
    <s v="Yes"/>
    <n v="62"/>
    <s v="Yes"/>
    <s v="Yes"/>
    <x v="1"/>
    <s v="No"/>
    <s v="No"/>
    <s v="Yes"/>
    <s v="No"/>
    <s v="Yes"/>
    <s v="No"/>
    <x v="2"/>
    <s v="Yes"/>
    <x v="3"/>
    <n v="89.1"/>
    <n v="5411.65"/>
    <s v="No"/>
    <n v="0"/>
    <x v="3"/>
  </r>
  <r>
    <s v="6141-OOXUQ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s v="Yes"/>
    <n v="1"/>
    <x v="0"/>
  </r>
  <r>
    <s v="8660-BUETV"/>
    <x v="0"/>
    <x v="0"/>
    <s v="No"/>
    <s v="No"/>
    <n v="3"/>
    <s v="Yes"/>
    <s v="No"/>
    <x v="0"/>
    <s v="No"/>
    <s v="No"/>
    <s v="No"/>
    <s v="No"/>
    <s v="No"/>
    <s v="No"/>
    <x v="0"/>
    <s v="No"/>
    <x v="1"/>
    <n v="44.75"/>
    <n v="148.05000000000001"/>
    <s v="No"/>
    <n v="0"/>
    <x v="0"/>
  </r>
  <r>
    <s v="0580-PIQHM"/>
    <x v="0"/>
    <x v="0"/>
    <s v="Yes"/>
    <s v="Yes"/>
    <n v="41"/>
    <s v="Yes"/>
    <s v="Yes"/>
    <x v="1"/>
    <s v="Yes"/>
    <s v="Yes"/>
    <s v="Yes"/>
    <s v="No"/>
    <s v="No"/>
    <s v="Yes"/>
    <x v="1"/>
    <s v="Yes"/>
    <x v="2"/>
    <n v="101.6"/>
    <n v="3930.55"/>
    <s v="No"/>
    <n v="0"/>
    <x v="1"/>
  </r>
  <r>
    <s v="5696-CEIQJ"/>
    <x v="1"/>
    <x v="0"/>
    <s v="Yes"/>
    <s v="Yes"/>
    <n v="67"/>
    <s v="Yes"/>
    <s v="No"/>
    <x v="1"/>
    <s v="No"/>
    <s v="Yes"/>
    <s v="Yes"/>
    <s v="Yes"/>
    <s v="Yes"/>
    <s v="Yes"/>
    <x v="2"/>
    <s v="No"/>
    <x v="2"/>
    <n v="103.15"/>
    <n v="6895.5"/>
    <s v="No"/>
    <n v="0"/>
    <x v="3"/>
  </r>
  <r>
    <s v="7503-ZGUZJ"/>
    <x v="1"/>
    <x v="0"/>
    <s v="No"/>
    <s v="No"/>
    <n v="1"/>
    <s v="Yes"/>
    <s v="Yes"/>
    <x v="1"/>
    <s v="No"/>
    <s v="No"/>
    <s v="No"/>
    <s v="No"/>
    <s v="Yes"/>
    <s v="No"/>
    <x v="0"/>
    <s v="Yes"/>
    <x v="1"/>
    <n v="84.65"/>
    <n v="84.65"/>
    <s v="Yes"/>
    <n v="1"/>
    <x v="0"/>
  </r>
  <r>
    <s v="1696-HXOWK"/>
    <x v="0"/>
    <x v="0"/>
    <s v="Yes"/>
    <s v="No"/>
    <n v="71"/>
    <s v="Yes"/>
    <s v="Yes"/>
    <x v="1"/>
    <s v="Yes"/>
    <s v="Yes"/>
    <s v="No"/>
    <s v="No"/>
    <s v="Yes"/>
    <s v="No"/>
    <x v="1"/>
    <s v="No"/>
    <x v="1"/>
    <n v="95.65"/>
    <n v="6856.95"/>
    <s v="No"/>
    <n v="0"/>
    <x v="3"/>
  </r>
  <r>
    <s v="3026-ATZYV"/>
    <x v="0"/>
    <x v="0"/>
    <s v="Yes"/>
    <s v="Yes"/>
    <n v="37"/>
    <s v="Yes"/>
    <s v="No"/>
    <x v="0"/>
    <s v="Yes"/>
    <s v="Yes"/>
    <s v="No"/>
    <s v="No"/>
    <s v="Yes"/>
    <s v="Yes"/>
    <x v="1"/>
    <s v="No"/>
    <x v="2"/>
    <n v="75.099999999999994"/>
    <n v="2658.8"/>
    <s v="No"/>
    <n v="0"/>
    <x v="1"/>
  </r>
  <r>
    <s v="4012-YCFAI"/>
    <x v="1"/>
    <x v="0"/>
    <s v="Yes"/>
    <s v="No"/>
    <n v="60"/>
    <s v="Yes"/>
    <s v="No"/>
    <x v="0"/>
    <s v="Yes"/>
    <s v="Yes"/>
    <s v="No"/>
    <s v="Yes"/>
    <s v="No"/>
    <s v="No"/>
    <x v="2"/>
    <s v="Yes"/>
    <x v="1"/>
    <n v="61.35"/>
    <n v="3766.2"/>
    <s v="No"/>
    <n v="0"/>
    <x v="3"/>
  </r>
  <r>
    <s v="2506-TNFCO"/>
    <x v="0"/>
    <x v="1"/>
    <s v="Yes"/>
    <s v="No"/>
    <n v="1"/>
    <s v="Yes"/>
    <s v="No"/>
    <x v="1"/>
    <s v="No"/>
    <s v="No"/>
    <s v="No"/>
    <s v="No"/>
    <s v="No"/>
    <s v="No"/>
    <x v="0"/>
    <s v="Yes"/>
    <x v="0"/>
    <n v="69.55"/>
    <n v="69.55"/>
    <s v="Yes"/>
    <n v="1"/>
    <x v="0"/>
  </r>
  <r>
    <s v="9970-QBCDA"/>
    <x v="0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"/>
    <n v="129.55000000000001"/>
    <s v="No"/>
    <n v="0"/>
    <x v="0"/>
  </r>
  <r>
    <s v="8718-PTMEZ"/>
    <x v="0"/>
    <x v="0"/>
    <s v="No"/>
    <s v="No"/>
    <n v="13"/>
    <s v="No"/>
    <s v="No phone service"/>
    <x v="0"/>
    <s v="No"/>
    <s v="Yes"/>
    <s v="No"/>
    <s v="No"/>
    <s v="No"/>
    <s v="No"/>
    <x v="0"/>
    <s v="Yes"/>
    <x v="0"/>
    <n v="31.05"/>
    <n v="347.25"/>
    <s v="Yes"/>
    <n v="1"/>
    <x v="2"/>
  </r>
  <r>
    <s v="9496-IVVRP"/>
    <x v="0"/>
    <x v="0"/>
    <s v="Yes"/>
    <s v="Yes"/>
    <n v="11"/>
    <s v="Yes"/>
    <s v="No"/>
    <x v="0"/>
    <s v="Yes"/>
    <s v="No"/>
    <s v="No"/>
    <s v="No"/>
    <s v="No"/>
    <s v="No"/>
    <x v="0"/>
    <s v="No"/>
    <x v="2"/>
    <n v="51"/>
    <n v="581.70000000000005"/>
    <s v="No"/>
    <n v="0"/>
    <x v="0"/>
  </r>
  <r>
    <s v="2207-OBZNX"/>
    <x v="1"/>
    <x v="0"/>
    <s v="No"/>
    <s v="No"/>
    <n v="7"/>
    <s v="Yes"/>
    <s v="No"/>
    <x v="0"/>
    <s v="Yes"/>
    <s v="No"/>
    <s v="No"/>
    <s v="No"/>
    <s v="No"/>
    <s v="No"/>
    <x v="0"/>
    <s v="Yes"/>
    <x v="1"/>
    <n v="51"/>
    <n v="354.05"/>
    <s v="Yes"/>
    <n v="1"/>
    <x v="0"/>
  </r>
  <r>
    <s v="2657-VPXTA"/>
    <x v="0"/>
    <x v="0"/>
    <s v="Yes"/>
    <s v="Yes"/>
    <n v="10"/>
    <s v="Yes"/>
    <s v="No"/>
    <x v="1"/>
    <s v="No"/>
    <s v="No"/>
    <s v="No"/>
    <s v="No"/>
    <s v="Yes"/>
    <s v="Yes"/>
    <x v="0"/>
    <s v="Yes"/>
    <x v="0"/>
    <n v="88.85"/>
    <n v="929.45"/>
    <s v="No"/>
    <n v="0"/>
    <x v="0"/>
  </r>
  <r>
    <s v="6551-VLJMV"/>
    <x v="1"/>
    <x v="0"/>
    <s v="Yes"/>
    <s v="No"/>
    <n v="3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679"/>
    <s v="No"/>
    <n v="0"/>
    <x v="1"/>
  </r>
  <r>
    <s v="1221-GHZEP"/>
    <x v="0"/>
    <x v="0"/>
    <s v="No"/>
    <s v="No"/>
    <n v="62"/>
    <s v="Yes"/>
    <s v="No"/>
    <x v="0"/>
    <s v="Yes"/>
    <s v="No"/>
    <s v="No"/>
    <s v="Yes"/>
    <s v="No"/>
    <s v="Yes"/>
    <x v="2"/>
    <s v="Yes"/>
    <x v="1"/>
    <n v="65.099999999999994"/>
    <n v="3846.75"/>
    <s v="No"/>
    <n v="0"/>
    <x v="3"/>
  </r>
  <r>
    <s v="9289-LBQVU"/>
    <x v="1"/>
    <x v="0"/>
    <s v="Yes"/>
    <s v="No"/>
    <n v="64"/>
    <s v="Yes"/>
    <s v="Yes"/>
    <x v="0"/>
    <s v="No"/>
    <s v="Yes"/>
    <s v="No"/>
    <s v="Yes"/>
    <s v="No"/>
    <s v="Yes"/>
    <x v="1"/>
    <s v="Yes"/>
    <x v="1"/>
    <n v="70.150000000000006"/>
    <n v="4480.7"/>
    <s v="No"/>
    <n v="0"/>
    <x v="3"/>
  </r>
  <r>
    <s v="6142-VSJQO"/>
    <x v="0"/>
    <x v="0"/>
    <s v="Yes"/>
    <s v="Yes"/>
    <n v="1"/>
    <s v="Yes"/>
    <s v="No"/>
    <x v="0"/>
    <s v="No"/>
    <s v="No"/>
    <s v="No"/>
    <s v="No"/>
    <s v="No"/>
    <s v="No"/>
    <x v="0"/>
    <s v="Yes"/>
    <x v="2"/>
    <n v="44.35"/>
    <n v="44.35"/>
    <s v="Yes"/>
    <n v="1"/>
    <x v="0"/>
  </r>
  <r>
    <s v="3458-IDMFK"/>
    <x v="1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75"/>
    <n v="499.4"/>
    <s v="No"/>
    <n v="0"/>
    <x v="1"/>
  </r>
  <r>
    <s v="6933-FHBZC"/>
    <x v="0"/>
    <x v="0"/>
    <s v="No"/>
    <s v="No"/>
    <n v="26"/>
    <s v="Yes"/>
    <s v="No"/>
    <x v="0"/>
    <s v="No"/>
    <s v="Yes"/>
    <s v="Yes"/>
    <s v="No"/>
    <s v="No"/>
    <s v="No"/>
    <x v="1"/>
    <s v="Yes"/>
    <x v="1"/>
    <n v="56.05"/>
    <n v="1553.2"/>
    <s v="No"/>
    <n v="0"/>
    <x v="1"/>
  </r>
  <r>
    <s v="0221-NAUXK"/>
    <x v="1"/>
    <x v="0"/>
    <s v="No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95"/>
    <n v="219.5"/>
    <s v="No"/>
    <n v="0"/>
    <x v="0"/>
  </r>
  <r>
    <s v="9770-KXGQU"/>
    <x v="0"/>
    <x v="0"/>
    <s v="No"/>
    <s v="No"/>
    <n v="53"/>
    <s v="Yes"/>
    <s v="Yes"/>
    <x v="1"/>
    <s v="Yes"/>
    <s v="Yes"/>
    <s v="Yes"/>
    <s v="No"/>
    <s v="Yes"/>
    <s v="No"/>
    <x v="1"/>
    <s v="No"/>
    <x v="1"/>
    <n v="98.6"/>
    <n v="5311.85"/>
    <s v="No"/>
    <n v="0"/>
    <x v="3"/>
  </r>
  <r>
    <s v="6437-UKHMV"/>
    <x v="0"/>
    <x v="0"/>
    <s v="No"/>
    <s v="No"/>
    <n v="7"/>
    <s v="Yes"/>
    <s v="No"/>
    <x v="1"/>
    <s v="No"/>
    <s v="No"/>
    <s v="No"/>
    <s v="No"/>
    <s v="Yes"/>
    <s v="No"/>
    <x v="0"/>
    <s v="Yes"/>
    <x v="0"/>
    <n v="79.7"/>
    <n v="586.04999999999995"/>
    <s v="Yes"/>
    <n v="1"/>
    <x v="0"/>
  </r>
  <r>
    <s v="6538-POCHL"/>
    <x v="1"/>
    <x v="0"/>
    <s v="No"/>
    <s v="No"/>
    <n v="33"/>
    <s v="Yes"/>
    <s v="No"/>
    <x v="1"/>
    <s v="No"/>
    <s v="Yes"/>
    <s v="Yes"/>
    <s v="No"/>
    <s v="No"/>
    <s v="No"/>
    <x v="0"/>
    <s v="Yes"/>
    <x v="3"/>
    <n v="79"/>
    <n v="2576.8000000000002"/>
    <s v="No"/>
    <n v="0"/>
    <x v="1"/>
  </r>
  <r>
    <s v="6726-NNFWD"/>
    <x v="0"/>
    <x v="1"/>
    <s v="Yes"/>
    <s v="No"/>
    <n v="71"/>
    <s v="Yes"/>
    <s v="No"/>
    <x v="1"/>
    <s v="No"/>
    <s v="Yes"/>
    <s v="Yes"/>
    <s v="No"/>
    <s v="No"/>
    <s v="Yes"/>
    <x v="2"/>
    <s v="No"/>
    <x v="3"/>
    <n v="89.45"/>
    <n v="6435.25"/>
    <s v="No"/>
    <n v="0"/>
    <x v="3"/>
  </r>
  <r>
    <s v="3002-WQZWT"/>
    <x v="0"/>
    <x v="0"/>
    <s v="No"/>
    <s v="No"/>
    <n v="29"/>
    <s v="Yes"/>
    <s v="Yes"/>
    <x v="1"/>
    <s v="No"/>
    <s v="No"/>
    <s v="No"/>
    <s v="No"/>
    <s v="No"/>
    <s v="No"/>
    <x v="0"/>
    <s v="Yes"/>
    <x v="0"/>
    <n v="74.2"/>
    <n v="1993.25"/>
    <s v="No"/>
    <n v="0"/>
    <x v="1"/>
  </r>
  <r>
    <s v="4277-UDIEF"/>
    <x v="1"/>
    <x v="0"/>
    <s v="Yes"/>
    <s v="Yes"/>
    <n v="24"/>
    <s v="Yes"/>
    <s v="Yes"/>
    <x v="0"/>
    <s v="Yes"/>
    <s v="No"/>
    <s v="No"/>
    <s v="Yes"/>
    <s v="Yes"/>
    <s v="Yes"/>
    <x v="0"/>
    <s v="No"/>
    <x v="2"/>
    <n v="81"/>
    <n v="1923.85"/>
    <s v="No"/>
    <n v="0"/>
    <x v="2"/>
  </r>
  <r>
    <s v="1208-NBVFH"/>
    <x v="1"/>
    <x v="0"/>
    <s v="Yes"/>
    <s v="Yes"/>
    <n v="20"/>
    <s v="Yes"/>
    <s v="No"/>
    <x v="0"/>
    <s v="No"/>
    <s v="No"/>
    <s v="Yes"/>
    <s v="No"/>
    <s v="No"/>
    <s v="No"/>
    <x v="0"/>
    <s v="Yes"/>
    <x v="0"/>
    <n v="49.6"/>
    <n v="939.8"/>
    <s v="No"/>
    <n v="0"/>
    <x v="2"/>
  </r>
  <r>
    <s v="4912-PIGUY"/>
    <x v="0"/>
    <x v="0"/>
    <s v="No"/>
    <s v="No"/>
    <n v="1"/>
    <s v="Yes"/>
    <s v="Yes"/>
    <x v="1"/>
    <s v="No"/>
    <s v="No"/>
    <s v="No"/>
    <s v="No"/>
    <s v="Yes"/>
    <s v="No"/>
    <x v="0"/>
    <s v="Yes"/>
    <x v="0"/>
    <n v="84.6"/>
    <n v="84.6"/>
    <s v="No"/>
    <n v="0"/>
    <x v="0"/>
  </r>
  <r>
    <s v="1114-CENIM"/>
    <x v="1"/>
    <x v="0"/>
    <s v="No"/>
    <s v="Yes"/>
    <n v="54"/>
    <s v="Yes"/>
    <s v="Yes"/>
    <x v="0"/>
    <s v="No"/>
    <s v="Yes"/>
    <s v="No"/>
    <s v="No"/>
    <s v="No"/>
    <s v="No"/>
    <x v="0"/>
    <s v="Yes"/>
    <x v="3"/>
    <n v="55"/>
    <n v="3092.65"/>
    <s v="Yes"/>
    <n v="1"/>
    <x v="3"/>
  </r>
  <r>
    <s v="6060-DRTNL"/>
    <x v="0"/>
    <x v="1"/>
    <s v="No"/>
    <s v="No"/>
    <n v="5"/>
    <s v="Yes"/>
    <s v="No"/>
    <x v="1"/>
    <s v="No"/>
    <s v="No"/>
    <s v="Yes"/>
    <s v="No"/>
    <s v="Yes"/>
    <s v="No"/>
    <x v="0"/>
    <s v="Yes"/>
    <x v="1"/>
    <n v="84.85"/>
    <n v="415.55"/>
    <s v="Yes"/>
    <n v="1"/>
    <x v="0"/>
  </r>
  <r>
    <s v="2725-TTRIQ"/>
    <x v="0"/>
    <x v="0"/>
    <s v="Yes"/>
    <s v="Yes"/>
    <n v="72"/>
    <s v="Yes"/>
    <s v="Yes"/>
    <x v="0"/>
    <s v="Yes"/>
    <s v="No"/>
    <s v="Yes"/>
    <s v="Yes"/>
    <s v="Yes"/>
    <s v="Yes"/>
    <x v="2"/>
    <s v="Yes"/>
    <x v="2"/>
    <n v="84.2"/>
    <n v="5986.55"/>
    <s v="No"/>
    <n v="0"/>
    <x v="3"/>
  </r>
  <r>
    <s v="3374-TTZTK"/>
    <x v="1"/>
    <x v="0"/>
    <s v="Yes"/>
    <s v="No"/>
    <n v="52"/>
    <s v="Yes"/>
    <s v="No"/>
    <x v="1"/>
    <s v="Yes"/>
    <s v="Yes"/>
    <s v="Yes"/>
    <s v="Yes"/>
    <s v="Yes"/>
    <s v="Yes"/>
    <x v="2"/>
    <s v="Yes"/>
    <x v="0"/>
    <n v="106.3"/>
    <n v="5487"/>
    <s v="No"/>
    <n v="0"/>
    <x v="3"/>
  </r>
  <r>
    <s v="8990-ZXLSU"/>
    <x v="0"/>
    <x v="0"/>
    <s v="No"/>
    <s v="No"/>
    <n v="9"/>
    <s v="Yes"/>
    <s v="No"/>
    <x v="1"/>
    <s v="No"/>
    <s v="No"/>
    <s v="No"/>
    <s v="No"/>
    <s v="No"/>
    <s v="No"/>
    <x v="0"/>
    <s v="No"/>
    <x v="0"/>
    <n v="69.05"/>
    <n v="651.5"/>
    <s v="No"/>
    <n v="0"/>
    <x v="0"/>
  </r>
  <r>
    <s v="2275-RBYQS"/>
    <x v="0"/>
    <x v="0"/>
    <s v="No"/>
    <s v="No"/>
    <n v="1"/>
    <s v="Yes"/>
    <s v="No"/>
    <x v="0"/>
    <s v="No"/>
    <s v="No"/>
    <s v="No"/>
    <s v="No"/>
    <s v="No"/>
    <s v="No"/>
    <x v="0"/>
    <s v="Yes"/>
    <x v="1"/>
    <n v="45.4"/>
    <n v="45.4"/>
    <s v="No"/>
    <n v="0"/>
    <x v="0"/>
  </r>
  <r>
    <s v="8473-VUVJN"/>
    <x v="1"/>
    <x v="1"/>
    <s v="No"/>
    <s v="No"/>
    <n v="1"/>
    <s v="Yes"/>
    <s v="Yes"/>
    <x v="1"/>
    <s v="No"/>
    <s v="No"/>
    <s v="No"/>
    <s v="No"/>
    <s v="No"/>
    <s v="No"/>
    <x v="0"/>
    <s v="Yes"/>
    <x v="0"/>
    <n v="73.650000000000006"/>
    <n v="73.650000000000006"/>
    <s v="Yes"/>
    <n v="1"/>
    <x v="0"/>
  </r>
  <r>
    <s v="6289-CPNLD"/>
    <x v="1"/>
    <x v="0"/>
    <s v="Yes"/>
    <s v="Yes"/>
    <n v="33"/>
    <s v="Yes"/>
    <s v="No"/>
    <x v="0"/>
    <s v="No"/>
    <s v="No"/>
    <s v="Yes"/>
    <s v="Yes"/>
    <s v="Yes"/>
    <s v="Yes"/>
    <x v="1"/>
    <s v="Yes"/>
    <x v="1"/>
    <n v="73.900000000000006"/>
    <n v="2405.0500000000002"/>
    <s v="Yes"/>
    <n v="1"/>
    <x v="1"/>
  </r>
  <r>
    <s v="5536-SLHPM"/>
    <x v="0"/>
    <x v="0"/>
    <s v="Yes"/>
    <s v="No"/>
    <n v="55"/>
    <s v="Yes"/>
    <s v="Yes"/>
    <x v="1"/>
    <s v="No"/>
    <s v="No"/>
    <s v="Yes"/>
    <s v="No"/>
    <s v="No"/>
    <s v="No"/>
    <x v="0"/>
    <s v="Yes"/>
    <x v="0"/>
    <n v="77.75"/>
    <n v="4458.1499999999996"/>
    <s v="Yes"/>
    <n v="1"/>
    <x v="3"/>
  </r>
  <r>
    <s v="4419-UJMUS"/>
    <x v="1"/>
    <x v="0"/>
    <s v="Yes"/>
    <s v="Yes"/>
    <n v="69"/>
    <s v="Yes"/>
    <s v="Yes"/>
    <x v="1"/>
    <s v="No"/>
    <s v="No"/>
    <s v="No"/>
    <s v="Yes"/>
    <s v="Yes"/>
    <s v="Yes"/>
    <x v="2"/>
    <s v="Yes"/>
    <x v="0"/>
    <n v="99.35"/>
    <n v="6856.45"/>
    <s v="No"/>
    <n v="0"/>
    <x v="3"/>
  </r>
  <r>
    <s v="7794-JASDG"/>
    <x v="1"/>
    <x v="0"/>
    <s v="No"/>
    <s v="No"/>
    <n v="1"/>
    <s v="Yes"/>
    <s v="No"/>
    <x v="0"/>
    <s v="Yes"/>
    <s v="No"/>
    <s v="No"/>
    <s v="No"/>
    <s v="No"/>
    <s v="No"/>
    <x v="0"/>
    <s v="Yes"/>
    <x v="1"/>
    <n v="50.75"/>
    <n v="50.75"/>
    <s v="No"/>
    <n v="0"/>
    <x v="0"/>
  </r>
  <r>
    <s v="7609-YBPXG"/>
    <x v="1"/>
    <x v="0"/>
    <s v="No"/>
    <s v="No"/>
    <n v="54"/>
    <s v="Yes"/>
    <s v="Yes"/>
    <x v="0"/>
    <s v="Yes"/>
    <s v="No"/>
    <s v="Yes"/>
    <s v="Yes"/>
    <s v="Yes"/>
    <s v="Yes"/>
    <x v="2"/>
    <s v="No"/>
    <x v="2"/>
    <n v="87.1"/>
    <n v="4735.2"/>
    <s v="No"/>
    <n v="0"/>
    <x v="3"/>
  </r>
  <r>
    <s v="5519-TEEUH"/>
    <x v="1"/>
    <x v="0"/>
    <s v="No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682.15"/>
    <s v="No"/>
    <n v="0"/>
    <x v="1"/>
  </r>
  <r>
    <s v="7856-GANIL"/>
    <x v="1"/>
    <x v="1"/>
    <s v="Yes"/>
    <s v="No"/>
    <n v="45"/>
    <s v="Yes"/>
    <s v="Yes"/>
    <x v="1"/>
    <s v="No"/>
    <s v="Yes"/>
    <s v="Yes"/>
    <s v="Yes"/>
    <s v="Yes"/>
    <s v="No"/>
    <x v="1"/>
    <s v="Yes"/>
    <x v="2"/>
    <n v="98.7"/>
    <n v="4525.8"/>
    <s v="No"/>
    <n v="0"/>
    <x v="1"/>
  </r>
  <r>
    <s v="0804-XBFBV"/>
    <x v="0"/>
    <x v="0"/>
    <s v="No"/>
    <s v="Yes"/>
    <n v="11"/>
    <s v="No"/>
    <s v="No phone service"/>
    <x v="0"/>
    <s v="No"/>
    <s v="No"/>
    <s v="No"/>
    <s v="No"/>
    <s v="No"/>
    <s v="No"/>
    <x v="0"/>
    <s v="No"/>
    <x v="0"/>
    <n v="25.2"/>
    <n v="321.05"/>
    <s v="No"/>
    <n v="0"/>
    <x v="0"/>
  </r>
  <r>
    <s v="2676-OXPPQ"/>
    <x v="1"/>
    <x v="0"/>
    <s v="No"/>
    <s v="No"/>
    <n v="6"/>
    <s v="Yes"/>
    <s v="No"/>
    <x v="0"/>
    <s v="Yes"/>
    <s v="Yes"/>
    <s v="No"/>
    <s v="No"/>
    <s v="No"/>
    <s v="No"/>
    <x v="0"/>
    <s v="Yes"/>
    <x v="2"/>
    <n v="55.7"/>
    <n v="335.65"/>
    <s v="No"/>
    <n v="0"/>
    <x v="0"/>
  </r>
  <r>
    <s v="3703-TTEPD"/>
    <x v="1"/>
    <x v="0"/>
    <s v="No"/>
    <s v="No"/>
    <n v="21"/>
    <s v="Yes"/>
    <s v="No"/>
    <x v="0"/>
    <s v="Yes"/>
    <s v="No"/>
    <s v="Yes"/>
    <s v="No"/>
    <s v="Yes"/>
    <s v="No"/>
    <x v="0"/>
    <s v="No"/>
    <x v="2"/>
    <n v="65.349999999999994"/>
    <n v="1424.4"/>
    <s v="No"/>
    <n v="0"/>
    <x v="2"/>
  </r>
  <r>
    <s v="2799-TSLAG"/>
    <x v="0"/>
    <x v="0"/>
    <s v="Yes"/>
    <s v="Yes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3"/>
    <n v="1748.55"/>
    <s v="No"/>
    <n v="0"/>
    <x v="3"/>
  </r>
  <r>
    <s v="0196-VULGZ"/>
    <x v="0"/>
    <x v="1"/>
    <s v="Yes"/>
    <s v="No"/>
    <n v="6"/>
    <s v="Yes"/>
    <s v="Yes"/>
    <x v="1"/>
    <s v="No"/>
    <s v="No"/>
    <s v="No"/>
    <s v="No"/>
    <s v="No"/>
    <s v="Yes"/>
    <x v="0"/>
    <s v="Yes"/>
    <x v="0"/>
    <n v="84.35"/>
    <n v="474.9"/>
    <s v="Yes"/>
    <n v="1"/>
    <x v="0"/>
  </r>
  <r>
    <s v="8837-VVWLQ"/>
    <x v="0"/>
    <x v="0"/>
    <s v="No"/>
    <s v="No"/>
    <n v="8"/>
    <s v="Yes"/>
    <s v="No"/>
    <x v="1"/>
    <s v="Yes"/>
    <s v="No"/>
    <s v="No"/>
    <s v="No"/>
    <s v="Yes"/>
    <s v="No"/>
    <x v="0"/>
    <s v="No"/>
    <x v="0"/>
    <n v="84.95"/>
    <n v="668.4"/>
    <s v="Yes"/>
    <n v="1"/>
    <x v="0"/>
  </r>
  <r>
    <s v="2696-NARTR"/>
    <x v="1"/>
    <x v="0"/>
    <s v="No"/>
    <s v="No"/>
    <n v="11"/>
    <s v="Yes"/>
    <s v="No"/>
    <x v="1"/>
    <s v="No"/>
    <s v="No"/>
    <s v="No"/>
    <s v="Yes"/>
    <s v="No"/>
    <s v="No"/>
    <x v="0"/>
    <s v="Yes"/>
    <x v="0"/>
    <n v="73.849999999999994"/>
    <n v="926.25"/>
    <s v="Yes"/>
    <n v="1"/>
    <x v="0"/>
  </r>
  <r>
    <s v="2208-NKVVH"/>
    <x v="1"/>
    <x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5"/>
    <n v="1077.95"/>
    <s v="No"/>
    <n v="0"/>
    <x v="1"/>
  </r>
  <r>
    <s v="7614-QVWQL"/>
    <x v="1"/>
    <x v="0"/>
    <s v="Yes"/>
    <s v="Yes"/>
    <n v="49"/>
    <s v="No"/>
    <s v="No phone service"/>
    <x v="0"/>
    <s v="No"/>
    <s v="Yes"/>
    <s v="No"/>
    <s v="No"/>
    <s v="Yes"/>
    <s v="Yes"/>
    <x v="1"/>
    <s v="Yes"/>
    <x v="2"/>
    <n v="51.8"/>
    <n v="2541.25"/>
    <s v="Yes"/>
    <n v="1"/>
    <x v="3"/>
  </r>
  <r>
    <s v="1976-CFOCS"/>
    <x v="0"/>
    <x v="1"/>
    <s v="Yes"/>
    <s v="No"/>
    <n v="1"/>
    <s v="Yes"/>
    <s v="No"/>
    <x v="0"/>
    <s v="No"/>
    <s v="No"/>
    <s v="No"/>
    <s v="No"/>
    <s v="No"/>
    <s v="No"/>
    <x v="0"/>
    <s v="No"/>
    <x v="0"/>
    <n v="46"/>
    <n v="46"/>
    <s v="Yes"/>
    <n v="1"/>
    <x v="0"/>
  </r>
  <r>
    <s v="4631-OACRM"/>
    <x v="1"/>
    <x v="1"/>
    <s v="No"/>
    <s v="No"/>
    <n v="15"/>
    <s v="Yes"/>
    <s v="No"/>
    <x v="1"/>
    <s v="No"/>
    <s v="No"/>
    <s v="No"/>
    <s v="No"/>
    <s v="No"/>
    <s v="Yes"/>
    <x v="0"/>
    <s v="Yes"/>
    <x v="0"/>
    <n v="79.400000000000006"/>
    <n v="1156.0999999999999"/>
    <s v="Yes"/>
    <n v="1"/>
    <x v="2"/>
  </r>
  <r>
    <s v="7139-JZFVG"/>
    <x v="1"/>
    <x v="0"/>
    <s v="Yes"/>
    <s v="Yes"/>
    <n v="60"/>
    <s v="Yes"/>
    <s v="No"/>
    <x v="0"/>
    <s v="Yes"/>
    <s v="Yes"/>
    <s v="Yes"/>
    <s v="No"/>
    <s v="No"/>
    <s v="No"/>
    <x v="2"/>
    <s v="No"/>
    <x v="2"/>
    <n v="60.5"/>
    <n v="3694.45"/>
    <s v="No"/>
    <n v="0"/>
    <x v="3"/>
  </r>
  <r>
    <s v="4987-GQWPO"/>
    <x v="1"/>
    <x v="0"/>
    <s v="No"/>
    <s v="No"/>
    <n v="17"/>
    <s v="No"/>
    <s v="No phone service"/>
    <x v="0"/>
    <s v="No"/>
    <s v="No"/>
    <s v="No"/>
    <s v="No"/>
    <s v="No"/>
    <s v="No"/>
    <x v="0"/>
    <s v="No"/>
    <x v="3"/>
    <n v="25.1"/>
    <n v="382.8"/>
    <s v="No"/>
    <n v="0"/>
    <x v="2"/>
  </r>
  <r>
    <s v="3755-JBMNH"/>
    <x v="1"/>
    <x v="1"/>
    <s v="Yes"/>
    <s v="No"/>
    <n v="16"/>
    <s v="Yes"/>
    <s v="No"/>
    <x v="1"/>
    <s v="No"/>
    <s v="No"/>
    <s v="No"/>
    <s v="No"/>
    <s v="No"/>
    <s v="No"/>
    <x v="0"/>
    <s v="Yes"/>
    <x v="2"/>
    <n v="71.8"/>
    <n v="1167.8"/>
    <s v="Yes"/>
    <n v="1"/>
    <x v="2"/>
  </r>
  <r>
    <s v="1757-TCATG"/>
    <x v="1"/>
    <x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05"/>
    <n v="746.75"/>
    <s v="No"/>
    <n v="0"/>
    <x v="1"/>
  </r>
  <r>
    <s v="6345-ULYRW"/>
    <x v="1"/>
    <x v="1"/>
    <s v="Yes"/>
    <s v="No"/>
    <n v="44"/>
    <s v="Yes"/>
    <s v="Yes"/>
    <x v="1"/>
    <s v="No"/>
    <s v="Yes"/>
    <s v="No"/>
    <s v="No"/>
    <s v="No"/>
    <s v="Yes"/>
    <x v="1"/>
    <s v="No"/>
    <x v="1"/>
    <n v="88.4"/>
    <n v="3912.9"/>
    <s v="Yes"/>
    <n v="1"/>
    <x v="1"/>
  </r>
  <r>
    <s v="4776-XSKYQ"/>
    <x v="0"/>
    <x v="0"/>
    <s v="Yes"/>
    <s v="Yes"/>
    <n v="12"/>
    <s v="No"/>
    <s v="No phone service"/>
    <x v="0"/>
    <s v="No"/>
    <s v="No"/>
    <s v="No"/>
    <s v="Yes"/>
    <s v="No"/>
    <s v="No"/>
    <x v="1"/>
    <s v="No"/>
    <x v="3"/>
    <n v="30.25"/>
    <n v="368.85"/>
    <s v="No"/>
    <n v="0"/>
    <x v="0"/>
  </r>
  <r>
    <s v="8048-DSDFQ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s v="No"/>
    <n v="0"/>
    <x v="0"/>
  </r>
  <r>
    <s v="5753-QQWPW"/>
    <x v="0"/>
    <x v="0"/>
    <s v="No"/>
    <s v="No"/>
    <n v="28"/>
    <s v="Yes"/>
    <s v="No"/>
    <x v="0"/>
    <s v="Yes"/>
    <s v="Yes"/>
    <s v="No"/>
    <s v="Yes"/>
    <s v="No"/>
    <s v="No"/>
    <x v="1"/>
    <s v="Yes"/>
    <x v="0"/>
    <n v="59.9"/>
    <n v="1654.7"/>
    <s v="No"/>
    <n v="0"/>
    <x v="1"/>
  </r>
  <r>
    <s v="6010-DDPPW"/>
    <x v="1"/>
    <x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15"/>
    <n v="1940.85"/>
    <s v="No"/>
    <n v="0"/>
    <x v="3"/>
  </r>
  <r>
    <s v="1809-DMJHQ"/>
    <x v="0"/>
    <x v="0"/>
    <s v="No"/>
    <s v="Yes"/>
    <n v="5"/>
    <s v="Yes"/>
    <s v="No"/>
    <x v="0"/>
    <s v="No"/>
    <s v="No"/>
    <s v="No"/>
    <s v="No"/>
    <s v="No"/>
    <s v="No"/>
    <x v="0"/>
    <s v="No"/>
    <x v="1"/>
    <n v="46"/>
    <n v="221.7"/>
    <s v="Yes"/>
    <n v="1"/>
    <x v="0"/>
  </r>
  <r>
    <s v="6693-FRIRW"/>
    <x v="1"/>
    <x v="0"/>
    <s v="No"/>
    <s v="No"/>
    <n v="18"/>
    <s v="Yes"/>
    <s v="No"/>
    <x v="1"/>
    <s v="No"/>
    <s v="Yes"/>
    <s v="Yes"/>
    <s v="No"/>
    <s v="Yes"/>
    <s v="Yes"/>
    <x v="0"/>
    <s v="No"/>
    <x v="3"/>
    <n v="101.3"/>
    <n v="1794.65"/>
    <s v="No"/>
    <n v="0"/>
    <x v="2"/>
  </r>
  <r>
    <s v="6586-MYGKD"/>
    <x v="1"/>
    <x v="0"/>
    <s v="Yes"/>
    <s v="No"/>
    <n v="70"/>
    <s v="Yes"/>
    <s v="Yes"/>
    <x v="0"/>
    <s v="Yes"/>
    <s v="No"/>
    <s v="No"/>
    <s v="Yes"/>
    <s v="Yes"/>
    <s v="Yes"/>
    <x v="2"/>
    <s v="Yes"/>
    <x v="3"/>
    <n v="76.95"/>
    <n v="5289.8"/>
    <s v="No"/>
    <n v="0"/>
    <x v="3"/>
  </r>
  <r>
    <s v="3173-NVMPX"/>
    <x v="0"/>
    <x v="0"/>
    <s v="Yes"/>
    <s v="Yes"/>
    <n v="9"/>
    <s v="Yes"/>
    <s v="Yes"/>
    <x v="0"/>
    <s v="No"/>
    <s v="Yes"/>
    <s v="No"/>
    <s v="No"/>
    <s v="No"/>
    <s v="No"/>
    <x v="0"/>
    <s v="Yes"/>
    <x v="1"/>
    <n v="55.3"/>
    <n v="501.2"/>
    <s v="No"/>
    <n v="0"/>
    <x v="0"/>
  </r>
  <r>
    <s v="0248-PGHBZ"/>
    <x v="0"/>
    <x v="1"/>
    <s v="No"/>
    <s v="No"/>
    <n v="67"/>
    <s v="Yes"/>
    <s v="No"/>
    <x v="1"/>
    <s v="Yes"/>
    <s v="Yes"/>
    <s v="No"/>
    <s v="Yes"/>
    <s v="Yes"/>
    <s v="No"/>
    <x v="2"/>
    <s v="Yes"/>
    <x v="2"/>
    <n v="92.45"/>
    <n v="6140.85"/>
    <s v="No"/>
    <n v="0"/>
    <x v="3"/>
  </r>
  <r>
    <s v="0623-GDISB"/>
    <x v="0"/>
    <x v="0"/>
    <s v="No"/>
    <s v="No"/>
    <n v="1"/>
    <s v="Yes"/>
    <s v="No"/>
    <x v="0"/>
    <s v="Yes"/>
    <s v="No"/>
    <s v="No"/>
    <s v="No"/>
    <s v="No"/>
    <s v="No"/>
    <x v="0"/>
    <s v="Yes"/>
    <x v="2"/>
    <n v="48.45"/>
    <n v="48.45"/>
    <s v="No"/>
    <n v="0"/>
    <x v="0"/>
  </r>
  <r>
    <s v="2892-GESUL"/>
    <x v="0"/>
    <x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309.25"/>
    <s v="No"/>
    <n v="0"/>
    <x v="2"/>
  </r>
  <r>
    <s v="6923-EFPNL"/>
    <x v="1"/>
    <x v="0"/>
    <s v="No"/>
    <s v="No"/>
    <n v="4"/>
    <s v="Yes"/>
    <s v="Yes"/>
    <x v="0"/>
    <s v="No"/>
    <s v="No"/>
    <s v="No"/>
    <s v="No"/>
    <s v="No"/>
    <s v="No"/>
    <x v="0"/>
    <s v="No"/>
    <x v="3"/>
    <n v="51.75"/>
    <n v="201.1"/>
    <s v="Yes"/>
    <n v="1"/>
    <x v="0"/>
  </r>
  <r>
    <s v="7472-EQOAV"/>
    <x v="1"/>
    <x v="1"/>
    <s v="Yes"/>
    <s v="Yes"/>
    <n v="71"/>
    <s v="Yes"/>
    <s v="No"/>
    <x v="1"/>
    <s v="Yes"/>
    <s v="Yes"/>
    <s v="Yes"/>
    <s v="No"/>
    <s v="No"/>
    <s v="No"/>
    <x v="1"/>
    <s v="Yes"/>
    <x v="2"/>
    <n v="86.7"/>
    <n v="6179.35"/>
    <s v="No"/>
    <n v="0"/>
    <x v="3"/>
  </r>
  <r>
    <s v="9574-RKJIF"/>
    <x v="1"/>
    <x v="0"/>
    <s v="Yes"/>
    <s v="Yes"/>
    <n v="30"/>
    <s v="Yes"/>
    <s v="Yes"/>
    <x v="1"/>
    <s v="Yes"/>
    <s v="Yes"/>
    <s v="No"/>
    <s v="No"/>
    <s v="Yes"/>
    <s v="No"/>
    <x v="0"/>
    <s v="Yes"/>
    <x v="0"/>
    <n v="94.4"/>
    <n v="2838.7"/>
    <s v="Yes"/>
    <n v="1"/>
    <x v="1"/>
  </r>
  <r>
    <s v="2043-WVTQJ"/>
    <x v="1"/>
    <x v="0"/>
    <s v="Yes"/>
    <s v="No"/>
    <n v="1"/>
    <s v="Yes"/>
    <s v="No"/>
    <x v="0"/>
    <s v="Yes"/>
    <s v="No"/>
    <s v="Yes"/>
    <s v="No"/>
    <s v="No"/>
    <s v="No"/>
    <x v="0"/>
    <s v="No"/>
    <x v="1"/>
    <n v="55.7"/>
    <n v="55.7"/>
    <s v="No"/>
    <n v="0"/>
    <x v="0"/>
  </r>
  <r>
    <s v="8034-RYTVV"/>
    <x v="0"/>
    <x v="0"/>
    <s v="No"/>
    <s v="No"/>
    <n v="55"/>
    <s v="Yes"/>
    <s v="Yes"/>
    <x v="1"/>
    <s v="Yes"/>
    <s v="No"/>
    <s v="Yes"/>
    <s v="No"/>
    <s v="No"/>
    <s v="No"/>
    <x v="1"/>
    <s v="Yes"/>
    <x v="3"/>
    <n v="84.25"/>
    <n v="4589.8500000000004"/>
    <s v="No"/>
    <n v="0"/>
    <x v="3"/>
  </r>
  <r>
    <s v="3863-QSTYI"/>
    <x v="1"/>
    <x v="0"/>
    <s v="No"/>
    <s v="No"/>
    <n v="59"/>
    <s v="Yes"/>
    <s v="No"/>
    <x v="0"/>
    <s v="No"/>
    <s v="No"/>
    <s v="Yes"/>
    <s v="Yes"/>
    <s v="Yes"/>
    <s v="No"/>
    <x v="0"/>
    <s v="Yes"/>
    <x v="0"/>
    <n v="64.650000000000006"/>
    <n v="3735.45"/>
    <s v="No"/>
    <n v="0"/>
    <x v="3"/>
  </r>
  <r>
    <s v="2619-WFQWU"/>
    <x v="0"/>
    <x v="0"/>
    <s v="No"/>
    <s v="No"/>
    <n v="1"/>
    <s v="Yes"/>
    <s v="No"/>
    <x v="1"/>
    <s v="No"/>
    <s v="No"/>
    <s v="No"/>
    <s v="No"/>
    <s v="No"/>
    <s v="No"/>
    <x v="0"/>
    <s v="Yes"/>
    <x v="1"/>
    <n v="70.150000000000006"/>
    <n v="70.150000000000006"/>
    <s v="Yes"/>
    <n v="1"/>
    <x v="0"/>
  </r>
  <r>
    <s v="5044-LRQAQ"/>
    <x v="0"/>
    <x v="0"/>
    <s v="Yes"/>
    <s v="No"/>
    <n v="7"/>
    <s v="Yes"/>
    <s v="No"/>
    <x v="1"/>
    <s v="No"/>
    <s v="No"/>
    <s v="No"/>
    <s v="No"/>
    <s v="No"/>
    <s v="No"/>
    <x v="0"/>
    <s v="Yes"/>
    <x v="2"/>
    <n v="69.2"/>
    <n v="477.55"/>
    <s v="No"/>
    <n v="0"/>
    <x v="0"/>
  </r>
  <r>
    <s v="1716-LSAMB"/>
    <x v="1"/>
    <x v="0"/>
    <s v="Yes"/>
    <s v="Yes"/>
    <n v="45"/>
    <s v="Yes"/>
    <s v="No"/>
    <x v="0"/>
    <s v="Yes"/>
    <s v="No"/>
    <s v="No"/>
    <s v="Yes"/>
    <s v="No"/>
    <s v="No"/>
    <x v="2"/>
    <s v="No"/>
    <x v="2"/>
    <n v="54.65"/>
    <n v="2553.6999999999998"/>
    <s v="No"/>
    <n v="0"/>
    <x v="1"/>
  </r>
  <r>
    <s v="1333-PBMXB"/>
    <x v="0"/>
    <x v="0"/>
    <s v="Yes"/>
    <s v="Yes"/>
    <n v="54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75"/>
    <n v="1342.15"/>
    <s v="No"/>
    <n v="0"/>
    <x v="3"/>
  </r>
  <r>
    <s v="6546-OPBBH"/>
    <x v="1"/>
    <x v="0"/>
    <s v="Yes"/>
    <s v="Yes"/>
    <n v="51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1"/>
    <n v="23.95"/>
    <n v="1216.3499999999999"/>
    <s v="No"/>
    <n v="0"/>
    <x v="3"/>
  </r>
  <r>
    <s v="5985-BEHZK"/>
    <x v="0"/>
    <x v="1"/>
    <s v="Yes"/>
    <s v="No"/>
    <n v="72"/>
    <s v="Yes"/>
    <s v="Yes"/>
    <x v="1"/>
    <s v="No"/>
    <s v="Yes"/>
    <s v="Yes"/>
    <s v="No"/>
    <s v="Yes"/>
    <s v="Yes"/>
    <x v="1"/>
    <s v="No"/>
    <x v="3"/>
    <n v="105"/>
    <n v="7578.05"/>
    <s v="No"/>
    <n v="0"/>
    <x v="3"/>
  </r>
  <r>
    <s v="9127-QRZMH"/>
    <x v="1"/>
    <x v="0"/>
    <s v="Yes"/>
    <s v="No"/>
    <n v="44"/>
    <s v="Yes"/>
    <s v="No"/>
    <x v="0"/>
    <s v="Yes"/>
    <s v="Yes"/>
    <s v="No"/>
    <s v="Yes"/>
    <s v="No"/>
    <s v="No"/>
    <x v="1"/>
    <s v="Yes"/>
    <x v="2"/>
    <n v="59.85"/>
    <n v="2603.9499999999998"/>
    <s v="No"/>
    <n v="0"/>
    <x v="1"/>
  </r>
  <r>
    <s v="5919-VCZYM"/>
    <x v="1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42.7"/>
    <s v="No"/>
    <n v="0"/>
    <x v="0"/>
  </r>
  <r>
    <s v="9644-KVCNC"/>
    <x v="0"/>
    <x v="0"/>
    <s v="No"/>
    <s v="No"/>
    <n v="66"/>
    <s v="Yes"/>
    <s v="Yes"/>
    <x v="1"/>
    <s v="No"/>
    <s v="No"/>
    <s v="Yes"/>
    <s v="No"/>
    <s v="Yes"/>
    <s v="No"/>
    <x v="1"/>
    <s v="Yes"/>
    <x v="2"/>
    <n v="92.15"/>
    <n v="6056.9"/>
    <s v="No"/>
    <n v="0"/>
    <x v="3"/>
  </r>
  <r>
    <s v="2137-DQMEV"/>
    <x v="1"/>
    <x v="0"/>
    <s v="Yes"/>
    <s v="Yes"/>
    <n v="68"/>
    <s v="No"/>
    <s v="No phone service"/>
    <x v="0"/>
    <s v="Yes"/>
    <s v="Yes"/>
    <s v="No"/>
    <s v="No"/>
    <s v="Yes"/>
    <s v="No"/>
    <x v="1"/>
    <s v="No"/>
    <x v="1"/>
    <n v="44.8"/>
    <n v="2983.65"/>
    <s v="No"/>
    <n v="0"/>
    <x v="3"/>
  </r>
  <r>
    <s v="8174-LNWMW"/>
    <x v="0"/>
    <x v="0"/>
    <s v="No"/>
    <s v="No"/>
    <n v="3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9"/>
    <n v="689.35"/>
    <s v="No"/>
    <n v="0"/>
    <x v="1"/>
  </r>
  <r>
    <s v="9279-CJEOJ"/>
    <x v="0"/>
    <x v="1"/>
    <s v="No"/>
    <s v="No"/>
    <n v="21"/>
    <s v="Yes"/>
    <s v="Yes"/>
    <x v="1"/>
    <s v="No"/>
    <s v="No"/>
    <s v="No"/>
    <s v="No"/>
    <s v="Yes"/>
    <s v="Yes"/>
    <x v="0"/>
    <s v="Yes"/>
    <x v="2"/>
    <n v="95.4"/>
    <n v="2025.1"/>
    <s v="No"/>
    <n v="0"/>
    <x v="2"/>
  </r>
  <r>
    <s v="7964-VEXDG"/>
    <x v="1"/>
    <x v="0"/>
    <s v="No"/>
    <s v="Yes"/>
    <n v="21"/>
    <s v="Yes"/>
    <s v="Yes"/>
    <x v="1"/>
    <s v="Yes"/>
    <s v="No"/>
    <s v="No"/>
    <s v="No"/>
    <s v="No"/>
    <s v="No"/>
    <x v="0"/>
    <s v="No"/>
    <x v="0"/>
    <n v="80.349999999999994"/>
    <n v="1747.2"/>
    <s v="No"/>
    <n v="0"/>
    <x v="2"/>
  </r>
  <r>
    <s v="2404-JIBFC"/>
    <x v="0"/>
    <x v="0"/>
    <s v="Yes"/>
    <s v="Yes"/>
    <n v="55"/>
    <s v="Yes"/>
    <s v="Yes"/>
    <x v="0"/>
    <s v="Yes"/>
    <s v="No"/>
    <s v="Yes"/>
    <s v="Yes"/>
    <s v="Yes"/>
    <s v="Yes"/>
    <x v="2"/>
    <s v="Yes"/>
    <x v="2"/>
    <n v="85.1"/>
    <n v="4657.95"/>
    <s v="No"/>
    <n v="0"/>
    <x v="3"/>
  </r>
  <r>
    <s v="0778-NELLA"/>
    <x v="1"/>
    <x v="0"/>
    <s v="No"/>
    <s v="No"/>
    <n v="9"/>
    <s v="No"/>
    <s v="No phone service"/>
    <x v="0"/>
    <s v="No"/>
    <s v="No"/>
    <s v="No"/>
    <s v="No"/>
    <s v="Yes"/>
    <s v="No"/>
    <x v="0"/>
    <s v="Yes"/>
    <x v="3"/>
    <n v="34.700000000000003"/>
    <n v="296.10000000000002"/>
    <s v="Yes"/>
    <n v="1"/>
    <x v="0"/>
  </r>
  <r>
    <s v="8029-XYPWT"/>
    <x v="1"/>
    <x v="1"/>
    <s v="Yes"/>
    <s v="No"/>
    <n v="71"/>
    <s v="Yes"/>
    <s v="Yes"/>
    <x v="1"/>
    <s v="Yes"/>
    <s v="Yes"/>
    <s v="Yes"/>
    <s v="Yes"/>
    <s v="Yes"/>
    <s v="Yes"/>
    <x v="2"/>
    <s v="Yes"/>
    <x v="2"/>
    <n v="115.05"/>
    <n v="8016.6"/>
    <s v="No"/>
    <n v="0"/>
    <x v="3"/>
  </r>
  <r>
    <s v="4614-NUVZD"/>
    <x v="0"/>
    <x v="0"/>
    <s v="No"/>
    <s v="No"/>
    <n v="1"/>
    <s v="Yes"/>
    <s v="No"/>
    <x v="1"/>
    <s v="No"/>
    <s v="No"/>
    <s v="No"/>
    <s v="No"/>
    <s v="No"/>
    <s v="Yes"/>
    <x v="0"/>
    <s v="Yes"/>
    <x v="0"/>
    <n v="81.099999999999994"/>
    <n v="81.099999999999994"/>
    <s v="Yes"/>
    <n v="1"/>
    <x v="0"/>
  </r>
  <r>
    <s v="4632-PAOYU"/>
    <x v="1"/>
    <x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433.5"/>
    <s v="No"/>
    <n v="0"/>
    <x v="2"/>
  </r>
  <r>
    <s v="3803-KMQFW"/>
    <x v="0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5"/>
    <n v="20.55"/>
    <s v="Yes"/>
    <n v="1"/>
    <x v="0"/>
  </r>
  <r>
    <s v="6804-GDMOI"/>
    <x v="0"/>
    <x v="0"/>
    <s v="No"/>
    <s v="No"/>
    <n v="61"/>
    <s v="Yes"/>
    <s v="Yes"/>
    <x v="1"/>
    <s v="No"/>
    <s v="No"/>
    <s v="Yes"/>
    <s v="Yes"/>
    <s v="Yes"/>
    <s v="Yes"/>
    <x v="2"/>
    <s v="Yes"/>
    <x v="0"/>
    <n v="106.6"/>
    <n v="6428.4"/>
    <s v="Yes"/>
    <n v="1"/>
    <x v="3"/>
  </r>
  <r>
    <s v="2990-OGYTD"/>
    <x v="0"/>
    <x v="0"/>
    <s v="Yes"/>
    <s v="No"/>
    <n v="67"/>
    <s v="Yes"/>
    <s v="Yes"/>
    <x v="0"/>
    <s v="No"/>
    <s v="Yes"/>
    <s v="Yes"/>
    <s v="Yes"/>
    <s v="Yes"/>
    <s v="Yes"/>
    <x v="2"/>
    <s v="No"/>
    <x v="2"/>
    <n v="86.15"/>
    <n v="5883.85"/>
    <s v="No"/>
    <n v="0"/>
    <x v="3"/>
  </r>
  <r>
    <s v="6646-JPPHA"/>
    <x v="0"/>
    <x v="1"/>
    <s v="No"/>
    <s v="No"/>
    <n v="14"/>
    <s v="Yes"/>
    <s v="No"/>
    <x v="1"/>
    <s v="Yes"/>
    <s v="Yes"/>
    <s v="No"/>
    <s v="No"/>
    <s v="No"/>
    <s v="No"/>
    <x v="0"/>
    <s v="No"/>
    <x v="0"/>
    <n v="78.849999999999994"/>
    <n v="1043.8"/>
    <s v="No"/>
    <n v="0"/>
    <x v="2"/>
  </r>
  <r>
    <s v="9572-MTILT"/>
    <x v="1"/>
    <x v="0"/>
    <s v="Yes"/>
    <s v="No"/>
    <n v="59"/>
    <s v="Yes"/>
    <s v="Yes"/>
    <x v="1"/>
    <s v="Yes"/>
    <s v="Yes"/>
    <s v="Yes"/>
    <s v="Yes"/>
    <s v="Yes"/>
    <s v="No"/>
    <x v="0"/>
    <s v="Yes"/>
    <x v="0"/>
    <n v="106.75"/>
    <n v="6252.9"/>
    <s v="Yes"/>
    <n v="1"/>
    <x v="3"/>
  </r>
  <r>
    <s v="7658-UYUQS"/>
    <x v="1"/>
    <x v="1"/>
    <s v="Yes"/>
    <s v="No"/>
    <n v="21"/>
    <s v="Yes"/>
    <s v="No"/>
    <x v="1"/>
    <s v="No"/>
    <s v="No"/>
    <s v="Yes"/>
    <s v="No"/>
    <s v="Yes"/>
    <s v="No"/>
    <x v="0"/>
    <s v="No"/>
    <x v="2"/>
    <n v="86.55"/>
    <n v="1857.25"/>
    <s v="No"/>
    <n v="0"/>
    <x v="2"/>
  </r>
  <r>
    <s v="7880-XSOJX"/>
    <x v="1"/>
    <x v="0"/>
    <s v="No"/>
    <s v="No"/>
    <n v="4"/>
    <s v="No"/>
    <s v="No phone service"/>
    <x v="0"/>
    <s v="Yes"/>
    <s v="Yes"/>
    <s v="No"/>
    <s v="Yes"/>
    <s v="No"/>
    <s v="No"/>
    <x v="0"/>
    <s v="No"/>
    <x v="1"/>
    <n v="42.4"/>
    <n v="146.4"/>
    <s v="No"/>
    <n v="0"/>
    <x v="0"/>
  </r>
  <r>
    <s v="9611-CTWIH"/>
    <x v="0"/>
    <x v="0"/>
    <s v="No"/>
    <s v="No"/>
    <n v="3"/>
    <s v="Yes"/>
    <s v="No"/>
    <x v="1"/>
    <s v="No"/>
    <s v="No"/>
    <s v="No"/>
    <s v="No"/>
    <s v="Yes"/>
    <s v="Yes"/>
    <x v="0"/>
    <s v="Yes"/>
    <x v="0"/>
    <n v="89.45"/>
    <n v="240.45"/>
    <s v="Yes"/>
    <n v="1"/>
    <x v="0"/>
  </r>
  <r>
    <s v="4589-IUAJB"/>
    <x v="1"/>
    <x v="0"/>
    <s v="Yes"/>
    <s v="No"/>
    <n v="7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25"/>
    <n v="1724.15"/>
    <s v="No"/>
    <n v="0"/>
    <x v="3"/>
  </r>
  <r>
    <s v="0329-GTIAJ"/>
    <x v="0"/>
    <x v="0"/>
    <s v="No"/>
    <s v="No"/>
    <n v="3"/>
    <s v="Yes"/>
    <s v="No"/>
    <x v="1"/>
    <s v="No"/>
    <s v="Yes"/>
    <s v="No"/>
    <s v="Yes"/>
    <s v="Yes"/>
    <s v="Yes"/>
    <x v="0"/>
    <s v="Yes"/>
    <x v="0"/>
    <n v="97.9"/>
    <n v="315.3"/>
    <s v="Yes"/>
    <n v="1"/>
    <x v="0"/>
  </r>
  <r>
    <s v="8746-BFOAJ"/>
    <x v="1"/>
    <x v="1"/>
    <s v="No"/>
    <s v="No"/>
    <n v="2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429.55"/>
    <s v="No"/>
    <n v="0"/>
    <x v="2"/>
  </r>
  <r>
    <s v="8457-XIGKN"/>
    <x v="1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600000000000001"/>
    <n v="356.15"/>
    <s v="No"/>
    <n v="0"/>
    <x v="2"/>
  </r>
  <r>
    <s v="6072-NUQCB"/>
    <x v="1"/>
    <x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25"/>
    <n v="488.25"/>
    <s v="No"/>
    <n v="0"/>
    <x v="2"/>
  </r>
  <r>
    <s v="6629-CZTTH"/>
    <x v="1"/>
    <x v="0"/>
    <s v="No"/>
    <s v="No"/>
    <n v="1"/>
    <s v="Yes"/>
    <s v="No"/>
    <x v="0"/>
    <s v="No"/>
    <s v="No"/>
    <s v="No"/>
    <s v="No"/>
    <s v="No"/>
    <s v="Yes"/>
    <x v="0"/>
    <s v="Yes"/>
    <x v="1"/>
    <n v="55.7"/>
    <n v="55.7"/>
    <s v="Yes"/>
    <n v="1"/>
    <x v="0"/>
  </r>
  <r>
    <s v="8838-GPHZP"/>
    <x v="0"/>
    <x v="0"/>
    <s v="No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6"/>
    <n v="1298.7"/>
    <s v="No"/>
    <n v="0"/>
    <x v="3"/>
  </r>
  <r>
    <s v="8750-QWZAJ"/>
    <x v="0"/>
    <x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"/>
    <n v="1378.75"/>
    <s v="No"/>
    <n v="0"/>
    <x v="3"/>
  </r>
  <r>
    <s v="5364-EVNIB"/>
    <x v="1"/>
    <x v="0"/>
    <s v="No"/>
    <s v="No"/>
    <n v="13"/>
    <s v="Yes"/>
    <s v="No"/>
    <x v="1"/>
    <s v="No"/>
    <s v="Yes"/>
    <s v="Yes"/>
    <s v="No"/>
    <s v="No"/>
    <s v="No"/>
    <x v="0"/>
    <s v="Yes"/>
    <x v="0"/>
    <n v="79.8"/>
    <n v="973.45"/>
    <s v="Yes"/>
    <n v="1"/>
    <x v="2"/>
  </r>
  <r>
    <s v="6918-UMQCG"/>
    <x v="0"/>
    <x v="0"/>
    <s v="No"/>
    <s v="No"/>
    <n v="5"/>
    <s v="Yes"/>
    <s v="No"/>
    <x v="1"/>
    <s v="No"/>
    <s v="No"/>
    <s v="No"/>
    <s v="No"/>
    <s v="Yes"/>
    <s v="No"/>
    <x v="0"/>
    <s v="No"/>
    <x v="0"/>
    <n v="80.2"/>
    <n v="384.25"/>
    <s v="No"/>
    <n v="0"/>
    <x v="0"/>
  </r>
  <r>
    <s v="0675-NCDYU"/>
    <x v="0"/>
    <x v="0"/>
    <s v="Yes"/>
    <s v="Yes"/>
    <n v="72"/>
    <s v="Yes"/>
    <s v="Yes"/>
    <x v="1"/>
    <s v="Yes"/>
    <s v="Yes"/>
    <s v="Yes"/>
    <s v="Yes"/>
    <s v="Yes"/>
    <s v="Yes"/>
    <x v="2"/>
    <s v="Yes"/>
    <x v="3"/>
    <n v="116.4"/>
    <n v="8543.25"/>
    <s v="No"/>
    <n v="0"/>
    <x v="3"/>
  </r>
  <r>
    <s v="6339-DKLMK"/>
    <x v="0"/>
    <x v="0"/>
    <s v="No"/>
    <s v="No"/>
    <n v="13"/>
    <s v="No"/>
    <s v="No phone service"/>
    <x v="0"/>
    <s v="No"/>
    <s v="Yes"/>
    <s v="No"/>
    <s v="No"/>
    <s v="No"/>
    <s v="No"/>
    <x v="0"/>
    <s v="Yes"/>
    <x v="0"/>
    <n v="31.65"/>
    <n v="389.95"/>
    <s v="No"/>
    <n v="0"/>
    <x v="2"/>
  </r>
  <r>
    <s v="1346-PJWTK"/>
    <x v="1"/>
    <x v="0"/>
    <s v="Yes"/>
    <s v="No"/>
    <n v="61"/>
    <s v="Yes"/>
    <s v="No"/>
    <x v="1"/>
    <s v="No"/>
    <s v="Yes"/>
    <s v="Yes"/>
    <s v="Yes"/>
    <s v="No"/>
    <s v="Yes"/>
    <x v="0"/>
    <s v="No"/>
    <x v="3"/>
    <n v="94.15"/>
    <n v="5731.85"/>
    <s v="No"/>
    <n v="0"/>
    <x v="3"/>
  </r>
  <r>
    <s v="5088-QZLRL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65"/>
    <n v="20.65"/>
    <s v="No"/>
    <n v="0"/>
    <x v="0"/>
  </r>
  <r>
    <s v="8023-QHAIO"/>
    <x v="0"/>
    <x v="1"/>
    <s v="Yes"/>
    <s v="No"/>
    <n v="56"/>
    <s v="Yes"/>
    <s v="Yes"/>
    <x v="1"/>
    <s v="No"/>
    <s v="No"/>
    <s v="No"/>
    <s v="Yes"/>
    <s v="No"/>
    <s v="No"/>
    <x v="0"/>
    <s v="Yes"/>
    <x v="2"/>
    <n v="76.849999999999994"/>
    <n v="4275.75"/>
    <s v="No"/>
    <n v="0"/>
    <x v="3"/>
  </r>
  <r>
    <s v="4397-FRLTA"/>
    <x v="0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84.5"/>
    <s v="No"/>
    <n v="0"/>
    <x v="0"/>
  </r>
  <r>
    <s v="3057-VJJQE"/>
    <x v="1"/>
    <x v="0"/>
    <s v="No"/>
    <s v="No"/>
    <n v="35"/>
    <s v="Yes"/>
    <s v="Yes"/>
    <x v="0"/>
    <s v="Yes"/>
    <s v="No"/>
    <s v="No"/>
    <s v="No"/>
    <s v="No"/>
    <s v="No"/>
    <x v="2"/>
    <s v="No"/>
    <x v="1"/>
    <n v="55.25"/>
    <n v="1924.1"/>
    <s v="No"/>
    <n v="0"/>
    <x v="1"/>
  </r>
  <r>
    <s v="5087-SUURX"/>
    <x v="0"/>
    <x v="0"/>
    <s v="Yes"/>
    <s v="No"/>
    <n v="18"/>
    <s v="No"/>
    <s v="No phone service"/>
    <x v="0"/>
    <s v="No"/>
    <s v="No"/>
    <s v="Yes"/>
    <s v="No"/>
    <s v="Yes"/>
    <s v="No"/>
    <x v="0"/>
    <s v="Yes"/>
    <x v="0"/>
    <n v="39.049999999999997"/>
    <n v="669.85"/>
    <s v="Yes"/>
    <n v="1"/>
    <x v="2"/>
  </r>
  <r>
    <s v="2302-OUZXB"/>
    <x v="1"/>
    <x v="0"/>
    <s v="Yes"/>
    <s v="No"/>
    <n v="72"/>
    <s v="Yes"/>
    <s v="Yes"/>
    <x v="0"/>
    <s v="No"/>
    <s v="Yes"/>
    <s v="Yes"/>
    <s v="No"/>
    <s v="Yes"/>
    <s v="Yes"/>
    <x v="2"/>
    <s v="No"/>
    <x v="2"/>
    <n v="82.15"/>
    <n v="5784.3"/>
    <s v="No"/>
    <n v="0"/>
    <x v="3"/>
  </r>
  <r>
    <s v="8133-ANHHJ"/>
    <x v="0"/>
    <x v="1"/>
    <s v="No"/>
    <s v="No"/>
    <n v="49"/>
    <s v="Yes"/>
    <s v="Yes"/>
    <x v="1"/>
    <s v="Yes"/>
    <s v="Yes"/>
    <s v="Yes"/>
    <s v="Yes"/>
    <s v="No"/>
    <s v="Yes"/>
    <x v="1"/>
    <s v="No"/>
    <x v="2"/>
    <n v="103"/>
    <n v="5166.2"/>
    <s v="No"/>
    <n v="0"/>
    <x v="3"/>
  </r>
  <r>
    <s v="2270-CHBFN"/>
    <x v="0"/>
    <x v="0"/>
    <s v="Yes"/>
    <s v="No"/>
    <n v="44"/>
    <s v="Yes"/>
    <s v="Yes"/>
    <x v="1"/>
    <s v="Yes"/>
    <s v="Yes"/>
    <s v="Yes"/>
    <s v="Yes"/>
    <s v="No"/>
    <s v="No"/>
    <x v="0"/>
    <s v="Yes"/>
    <x v="3"/>
    <n v="95.1"/>
    <n v="4060.55"/>
    <s v="No"/>
    <n v="0"/>
    <x v="1"/>
  </r>
  <r>
    <s v="0013-EXCHZ"/>
    <x v="0"/>
    <x v="1"/>
    <s v="Yes"/>
    <s v="No"/>
    <n v="3"/>
    <s v="Yes"/>
    <s v="No"/>
    <x v="1"/>
    <s v="No"/>
    <s v="No"/>
    <s v="No"/>
    <s v="Yes"/>
    <s v="Yes"/>
    <s v="No"/>
    <x v="0"/>
    <s v="Yes"/>
    <x v="1"/>
    <n v="83.9"/>
    <n v="267.39999999999998"/>
    <s v="Yes"/>
    <n v="1"/>
    <x v="0"/>
  </r>
  <r>
    <s v="5982-FPVQN"/>
    <x v="0"/>
    <x v="0"/>
    <s v="Yes"/>
    <s v="Yes"/>
    <n v="37"/>
    <s v="Yes"/>
    <s v="Yes"/>
    <x v="1"/>
    <s v="No"/>
    <s v="Yes"/>
    <s v="Yes"/>
    <s v="No"/>
    <s v="No"/>
    <s v="Yes"/>
    <x v="0"/>
    <s v="Yes"/>
    <x v="0"/>
    <n v="95.15"/>
    <n v="3532.85"/>
    <s v="No"/>
    <n v="0"/>
    <x v="1"/>
  </r>
  <r>
    <s v="9107-UKCKY"/>
    <x v="1"/>
    <x v="0"/>
    <s v="Yes"/>
    <s v="No"/>
    <n v="61"/>
    <s v="Yes"/>
    <s v="Yes"/>
    <x v="0"/>
    <s v="No"/>
    <s v="Yes"/>
    <s v="Yes"/>
    <s v="No"/>
    <s v="Yes"/>
    <s v="Yes"/>
    <x v="1"/>
    <s v="Yes"/>
    <x v="0"/>
    <n v="79.8"/>
    <n v="4914.8"/>
    <s v="No"/>
    <n v="0"/>
    <x v="3"/>
  </r>
  <r>
    <s v="4654-ULTTN"/>
    <x v="1"/>
    <x v="0"/>
    <s v="Yes"/>
    <s v="No"/>
    <n v="70"/>
    <s v="Yes"/>
    <s v="Yes"/>
    <x v="0"/>
    <s v="Yes"/>
    <s v="No"/>
    <s v="Yes"/>
    <s v="Yes"/>
    <s v="No"/>
    <s v="Yes"/>
    <x v="2"/>
    <s v="Yes"/>
    <x v="3"/>
    <n v="74.8"/>
    <n v="5315.8"/>
    <s v="No"/>
    <n v="0"/>
    <x v="3"/>
  </r>
  <r>
    <s v="5550-VFRLC"/>
    <x v="0"/>
    <x v="1"/>
    <s v="No"/>
    <s v="No"/>
    <n v="1"/>
    <s v="Yes"/>
    <s v="No"/>
    <x v="1"/>
    <s v="No"/>
    <s v="No"/>
    <s v="No"/>
    <s v="No"/>
    <s v="No"/>
    <s v="No"/>
    <x v="0"/>
    <s v="Yes"/>
    <x v="0"/>
    <n v="69.849999999999994"/>
    <n v="69.849999999999994"/>
    <s v="Yes"/>
    <n v="1"/>
    <x v="0"/>
  </r>
  <r>
    <s v="5546-BYZSM"/>
    <x v="0"/>
    <x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45"/>
    <n v="775.6"/>
    <s v="No"/>
    <n v="0"/>
    <x v="1"/>
  </r>
  <r>
    <s v="1492-KGETH"/>
    <x v="1"/>
    <x v="0"/>
    <s v="Yes"/>
    <s v="Yes"/>
    <n v="70"/>
    <s v="Yes"/>
    <s v="Yes"/>
    <x v="0"/>
    <s v="Yes"/>
    <s v="Yes"/>
    <s v="Yes"/>
    <s v="Yes"/>
    <s v="No"/>
    <s v="Yes"/>
    <x v="1"/>
    <s v="No"/>
    <x v="2"/>
    <n v="78.349999999999994"/>
    <n v="5445.95"/>
    <s v="No"/>
    <n v="0"/>
    <x v="3"/>
  </r>
  <r>
    <s v="4929-BSTRX"/>
    <x v="0"/>
    <x v="0"/>
    <s v="No"/>
    <s v="No"/>
    <n v="1"/>
    <s v="Yes"/>
    <s v="No"/>
    <x v="0"/>
    <s v="No"/>
    <s v="No"/>
    <s v="No"/>
    <s v="No"/>
    <s v="Yes"/>
    <s v="No"/>
    <x v="0"/>
    <s v="Yes"/>
    <x v="1"/>
    <n v="53.55"/>
    <n v="53.55"/>
    <s v="Yes"/>
    <n v="1"/>
    <x v="0"/>
  </r>
  <r>
    <s v="4163-HFTUK"/>
    <x v="1"/>
    <x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19.100000000000001"/>
    <n v="1007.8"/>
    <s v="No"/>
    <n v="0"/>
    <x v="3"/>
  </r>
  <r>
    <s v="8215-NGSPE"/>
    <x v="0"/>
    <x v="0"/>
    <s v="Yes"/>
    <s v="Yes"/>
    <n v="4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833.55"/>
    <s v="No"/>
    <n v="0"/>
    <x v="1"/>
  </r>
  <r>
    <s v="2225-ZRGSG"/>
    <x v="0"/>
    <x v="0"/>
    <s v="Yes"/>
    <s v="Yes"/>
    <n v="70"/>
    <s v="Yes"/>
    <s v="Yes"/>
    <x v="1"/>
    <s v="Yes"/>
    <s v="Yes"/>
    <s v="Yes"/>
    <s v="Yes"/>
    <s v="No"/>
    <s v="No"/>
    <x v="2"/>
    <s v="No"/>
    <x v="2"/>
    <n v="93.9"/>
    <n v="6579.05"/>
    <s v="Yes"/>
    <n v="1"/>
    <x v="3"/>
  </r>
  <r>
    <s v="8859-YSTWS"/>
    <x v="1"/>
    <x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95"/>
    <n v="1004.5"/>
    <s v="No"/>
    <n v="0"/>
    <x v="1"/>
  </r>
  <r>
    <s v="5271-YNWVR"/>
    <x v="1"/>
    <x v="0"/>
    <s v="Yes"/>
    <s v="Yes"/>
    <n v="68"/>
    <s v="Yes"/>
    <s v="Yes"/>
    <x v="1"/>
    <s v="Yes"/>
    <s v="Yes"/>
    <s v="Yes"/>
    <s v="Yes"/>
    <s v="Yes"/>
    <s v="Yes"/>
    <x v="2"/>
    <s v="Yes"/>
    <x v="0"/>
    <n v="113.15"/>
    <n v="7856"/>
    <s v="Yes"/>
    <n v="1"/>
    <x v="3"/>
  </r>
  <r>
    <s v="7601-DHFWZ"/>
    <x v="0"/>
    <x v="0"/>
    <s v="No"/>
    <s v="No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"/>
    <n v="1183.05"/>
    <s v="No"/>
    <n v="0"/>
    <x v="1"/>
  </r>
  <r>
    <s v="2657-ALMWY"/>
    <x v="0"/>
    <x v="1"/>
    <s v="Yes"/>
    <s v="No"/>
    <n v="26"/>
    <s v="Yes"/>
    <s v="No"/>
    <x v="1"/>
    <s v="No"/>
    <s v="Yes"/>
    <s v="No"/>
    <s v="No"/>
    <s v="No"/>
    <s v="Yes"/>
    <x v="0"/>
    <s v="No"/>
    <x v="0"/>
    <n v="84.95"/>
    <n v="2169.75"/>
    <s v="Yes"/>
    <n v="1"/>
    <x v="1"/>
  </r>
  <r>
    <s v="6330-JKLPC"/>
    <x v="1"/>
    <x v="0"/>
    <s v="Yes"/>
    <s v="No"/>
    <n v="11"/>
    <s v="Yes"/>
    <s v="Yes"/>
    <x v="1"/>
    <s v="No"/>
    <s v="Yes"/>
    <s v="No"/>
    <s v="No"/>
    <s v="No"/>
    <s v="No"/>
    <x v="0"/>
    <s v="Yes"/>
    <x v="2"/>
    <n v="80.5"/>
    <n v="896.9"/>
    <s v="Yes"/>
    <n v="1"/>
    <x v="0"/>
  </r>
  <r>
    <s v="4667-OHGKG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s v="Yes"/>
    <n v="1"/>
    <x v="0"/>
  </r>
  <r>
    <s v="1998-VHJHK"/>
    <x v="0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501.35"/>
    <s v="No"/>
    <n v="0"/>
    <x v="1"/>
  </r>
  <r>
    <s v="1707-HABPF"/>
    <x v="0"/>
    <x v="1"/>
    <s v="No"/>
    <s v="No"/>
    <n v="46"/>
    <s v="Yes"/>
    <s v="No"/>
    <x v="1"/>
    <s v="No"/>
    <s v="Yes"/>
    <s v="Yes"/>
    <s v="No"/>
    <s v="Yes"/>
    <s v="No"/>
    <x v="1"/>
    <s v="Yes"/>
    <x v="2"/>
    <n v="91.3"/>
    <n v="4126.3500000000004"/>
    <s v="No"/>
    <n v="0"/>
    <x v="1"/>
  </r>
  <r>
    <s v="1660-HSOOQ"/>
    <x v="1"/>
    <x v="0"/>
    <s v="No"/>
    <s v="No"/>
    <n v="1"/>
    <s v="Yes"/>
    <s v="No"/>
    <x v="0"/>
    <s v="No"/>
    <s v="No"/>
    <s v="Yes"/>
    <s v="No"/>
    <s v="No"/>
    <s v="No"/>
    <x v="0"/>
    <s v="Yes"/>
    <x v="1"/>
    <n v="49.65"/>
    <n v="49.65"/>
    <s v="Yes"/>
    <n v="1"/>
    <x v="0"/>
  </r>
  <r>
    <s v="7253-UVNDW"/>
    <x v="0"/>
    <x v="0"/>
    <s v="No"/>
    <s v="No"/>
    <n v="46"/>
    <s v="Yes"/>
    <s v="No"/>
    <x v="0"/>
    <s v="No"/>
    <s v="No"/>
    <s v="Yes"/>
    <s v="Yes"/>
    <s v="No"/>
    <s v="No"/>
    <x v="2"/>
    <s v="No"/>
    <x v="3"/>
    <n v="54.35"/>
    <n v="2460.15"/>
    <s v="Yes"/>
    <n v="1"/>
    <x v="1"/>
  </r>
  <r>
    <s v="0487-VVUVK"/>
    <x v="1"/>
    <x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49999999999999"/>
    <n v="477.6"/>
    <s v="No"/>
    <n v="0"/>
    <x v="1"/>
  </r>
  <r>
    <s v="7228-OMTPN"/>
    <x v="1"/>
    <x v="0"/>
    <s v="No"/>
    <s v="No"/>
    <n v="4"/>
    <s v="Yes"/>
    <s v="No"/>
    <x v="1"/>
    <s v="No"/>
    <s v="No"/>
    <s v="No"/>
    <s v="No"/>
    <s v="Yes"/>
    <s v="Yes"/>
    <x v="0"/>
    <s v="Yes"/>
    <x v="0"/>
    <n v="88.45"/>
    <n v="370.65"/>
    <s v="Yes"/>
    <n v="1"/>
    <x v="0"/>
  </r>
  <r>
    <s v="5063-IUOKK"/>
    <x v="1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265.75"/>
    <s v="No"/>
    <n v="0"/>
    <x v="2"/>
  </r>
  <r>
    <s v="4508-OEBEY"/>
    <x v="1"/>
    <x v="0"/>
    <s v="Yes"/>
    <s v="No"/>
    <n v="31"/>
    <s v="Yes"/>
    <s v="No"/>
    <x v="0"/>
    <s v="Yes"/>
    <s v="Yes"/>
    <s v="Yes"/>
    <s v="Yes"/>
    <s v="No"/>
    <s v="Yes"/>
    <x v="1"/>
    <s v="Yes"/>
    <x v="3"/>
    <n v="75.5"/>
    <n v="2424.4499999999998"/>
    <s v="No"/>
    <n v="0"/>
    <x v="1"/>
  </r>
  <r>
    <s v="0027-KWYKW"/>
    <x v="0"/>
    <x v="0"/>
    <s v="Yes"/>
    <s v="Yes"/>
    <n v="23"/>
    <s v="Yes"/>
    <s v="Yes"/>
    <x v="1"/>
    <s v="No"/>
    <s v="No"/>
    <s v="No"/>
    <s v="No"/>
    <s v="Yes"/>
    <s v="No"/>
    <x v="0"/>
    <s v="Yes"/>
    <x v="0"/>
    <n v="83.75"/>
    <n v="1849.95"/>
    <s v="No"/>
    <n v="0"/>
    <x v="2"/>
  </r>
  <r>
    <s v="2308-STERM"/>
    <x v="0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61.05"/>
    <s v="No"/>
    <n v="0"/>
    <x v="0"/>
  </r>
  <r>
    <s v="5982-XMDEX"/>
    <x v="0"/>
    <x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6.5"/>
    <n v="1698.55"/>
    <s v="No"/>
    <n v="0"/>
    <x v="3"/>
  </r>
  <r>
    <s v="6284-AHOOQ"/>
    <x v="1"/>
    <x v="1"/>
    <s v="No"/>
    <s v="No"/>
    <n v="22"/>
    <s v="Yes"/>
    <s v="Yes"/>
    <x v="1"/>
    <s v="No"/>
    <s v="No"/>
    <s v="No"/>
    <s v="Yes"/>
    <s v="Yes"/>
    <s v="No"/>
    <x v="0"/>
    <s v="Yes"/>
    <x v="2"/>
    <n v="90.5"/>
    <n v="1910.6"/>
    <s v="Yes"/>
    <n v="1"/>
    <x v="2"/>
  </r>
  <r>
    <s v="6051-PTVNS"/>
    <x v="0"/>
    <x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149999999999999"/>
    <n v="998.1"/>
    <s v="No"/>
    <n v="0"/>
    <x v="3"/>
  </r>
  <r>
    <s v="2344-JMOGN"/>
    <x v="1"/>
    <x v="0"/>
    <s v="Yes"/>
    <s v="No"/>
    <n v="9"/>
    <s v="Yes"/>
    <s v="No"/>
    <x v="1"/>
    <s v="No"/>
    <s v="Yes"/>
    <s v="Yes"/>
    <s v="Yes"/>
    <s v="Yes"/>
    <s v="No"/>
    <x v="0"/>
    <s v="Yes"/>
    <x v="1"/>
    <n v="94.85"/>
    <n v="890.6"/>
    <s v="Yes"/>
    <n v="1"/>
    <x v="0"/>
  </r>
  <r>
    <s v="3799-ISUZQ"/>
    <x v="1"/>
    <x v="0"/>
    <s v="Yes"/>
    <s v="Yes"/>
    <n v="7"/>
    <s v="Yes"/>
    <s v="No"/>
    <x v="1"/>
    <s v="No"/>
    <s v="No"/>
    <s v="No"/>
    <s v="No"/>
    <s v="No"/>
    <s v="No"/>
    <x v="0"/>
    <s v="Yes"/>
    <x v="2"/>
    <n v="69.95"/>
    <n v="529.5"/>
    <s v="Yes"/>
    <n v="1"/>
    <x v="0"/>
  </r>
  <r>
    <s v="2877-VDUER"/>
    <x v="0"/>
    <x v="0"/>
    <s v="Yes"/>
    <s v="Yes"/>
    <n v="35"/>
    <s v="No"/>
    <s v="No phone service"/>
    <x v="0"/>
    <s v="No"/>
    <s v="No"/>
    <s v="No"/>
    <s v="Yes"/>
    <s v="Yes"/>
    <s v="No"/>
    <x v="1"/>
    <s v="No"/>
    <x v="1"/>
    <n v="40.9"/>
    <n v="1383.6"/>
    <s v="No"/>
    <n v="0"/>
    <x v="1"/>
  </r>
  <r>
    <s v="9152-AMKAK"/>
    <x v="1"/>
    <x v="0"/>
    <s v="No"/>
    <s v="No"/>
    <n v="6"/>
    <s v="Yes"/>
    <s v="No"/>
    <x v="0"/>
    <s v="Yes"/>
    <s v="No"/>
    <s v="Yes"/>
    <s v="Yes"/>
    <s v="Yes"/>
    <s v="Yes"/>
    <x v="2"/>
    <s v="Yes"/>
    <x v="1"/>
    <n v="80.25"/>
    <n v="493.4"/>
    <s v="No"/>
    <n v="0"/>
    <x v="0"/>
  </r>
  <r>
    <s v="1794-HBQTJ"/>
    <x v="0"/>
    <x v="0"/>
    <s v="No"/>
    <s v="No"/>
    <n v="1"/>
    <s v="Yes"/>
    <s v="No"/>
    <x v="0"/>
    <s v="Yes"/>
    <s v="No"/>
    <s v="No"/>
    <s v="No"/>
    <s v="No"/>
    <s v="No"/>
    <x v="0"/>
    <s v="Yes"/>
    <x v="3"/>
    <n v="48.6"/>
    <n v="48.6"/>
    <s v="Yes"/>
    <n v="1"/>
    <x v="0"/>
  </r>
  <r>
    <s v="9432-VOFYX"/>
    <x v="1"/>
    <x v="0"/>
    <s v="No"/>
    <s v="No"/>
    <n v="17"/>
    <s v="Yes"/>
    <s v="No"/>
    <x v="1"/>
    <s v="No"/>
    <s v="No"/>
    <s v="No"/>
    <s v="No"/>
    <s v="No"/>
    <s v="No"/>
    <x v="0"/>
    <s v="Yes"/>
    <x v="0"/>
    <n v="70.8"/>
    <n v="1207"/>
    <s v="No"/>
    <n v="0"/>
    <x v="2"/>
  </r>
  <r>
    <s v="8049-WJCLQ"/>
    <x v="1"/>
    <x v="0"/>
    <s v="Yes"/>
    <s v="Yes"/>
    <n v="10"/>
    <s v="Yes"/>
    <s v="No"/>
    <x v="0"/>
    <s v="No"/>
    <s v="No"/>
    <s v="Yes"/>
    <s v="No"/>
    <s v="Yes"/>
    <s v="No"/>
    <x v="0"/>
    <s v="No"/>
    <x v="1"/>
    <n v="60.2"/>
    <n v="563.5"/>
    <s v="No"/>
    <n v="0"/>
    <x v="0"/>
  </r>
  <r>
    <s v="6586-PSJOX"/>
    <x v="1"/>
    <x v="0"/>
    <s v="No"/>
    <s v="Yes"/>
    <n v="15"/>
    <s v="Yes"/>
    <s v="No"/>
    <x v="0"/>
    <s v="No"/>
    <s v="No"/>
    <s v="Yes"/>
    <s v="Yes"/>
    <s v="No"/>
    <s v="No"/>
    <x v="1"/>
    <s v="No"/>
    <x v="3"/>
    <n v="55.2"/>
    <n v="864.55"/>
    <s v="No"/>
    <n v="0"/>
    <x v="2"/>
  </r>
  <r>
    <s v="2460-FPSYH"/>
    <x v="0"/>
    <x v="1"/>
    <s v="No"/>
    <s v="No"/>
    <n v="40"/>
    <s v="No"/>
    <s v="No phone service"/>
    <x v="0"/>
    <s v="Yes"/>
    <s v="Yes"/>
    <s v="No"/>
    <s v="No"/>
    <s v="Yes"/>
    <s v="Yes"/>
    <x v="0"/>
    <s v="Yes"/>
    <x v="0"/>
    <n v="55.8"/>
    <n v="2109.35"/>
    <s v="Yes"/>
    <n v="1"/>
    <x v="1"/>
  </r>
  <r>
    <s v="9705-ZJBCG"/>
    <x v="0"/>
    <x v="0"/>
    <s v="Yes"/>
    <s v="Yes"/>
    <n v="13"/>
    <s v="Yes"/>
    <s v="No"/>
    <x v="0"/>
    <s v="Yes"/>
    <s v="No"/>
    <s v="No"/>
    <s v="Yes"/>
    <s v="No"/>
    <s v="No"/>
    <x v="1"/>
    <s v="No"/>
    <x v="2"/>
    <n v="54.15"/>
    <n v="701.05"/>
    <s v="No"/>
    <n v="0"/>
    <x v="2"/>
  </r>
  <r>
    <s v="4818-DRBQT"/>
    <x v="1"/>
    <x v="0"/>
    <s v="Yes"/>
    <s v="No"/>
    <n v="29"/>
    <s v="Yes"/>
    <s v="Yes"/>
    <x v="1"/>
    <s v="No"/>
    <s v="Yes"/>
    <s v="No"/>
    <s v="No"/>
    <s v="No"/>
    <s v="No"/>
    <x v="0"/>
    <s v="Yes"/>
    <x v="2"/>
    <n v="80.150000000000006"/>
    <n v="2265.25"/>
    <s v="Yes"/>
    <n v="1"/>
    <x v="1"/>
  </r>
  <r>
    <s v="1320-HTRDR"/>
    <x v="0"/>
    <x v="0"/>
    <s v="No"/>
    <s v="No"/>
    <n v="3"/>
    <s v="Yes"/>
    <s v="Yes"/>
    <x v="1"/>
    <s v="No"/>
    <s v="No"/>
    <s v="No"/>
    <s v="No"/>
    <s v="No"/>
    <s v="No"/>
    <x v="0"/>
    <s v="Yes"/>
    <x v="0"/>
    <n v="75.5"/>
    <n v="220.6"/>
    <s v="Yes"/>
    <n v="1"/>
    <x v="0"/>
  </r>
  <r>
    <s v="6847-KJLTS"/>
    <x v="0"/>
    <x v="1"/>
    <s v="Yes"/>
    <s v="No"/>
    <n v="58"/>
    <s v="Yes"/>
    <s v="Yes"/>
    <x v="1"/>
    <s v="No"/>
    <s v="No"/>
    <s v="No"/>
    <s v="Yes"/>
    <s v="Yes"/>
    <s v="Yes"/>
    <x v="0"/>
    <s v="Yes"/>
    <x v="2"/>
    <n v="100.4"/>
    <n v="5749.8"/>
    <s v="No"/>
    <n v="0"/>
    <x v="3"/>
  </r>
  <r>
    <s v="9670-BPNXF"/>
    <x v="0"/>
    <x v="0"/>
    <s v="No"/>
    <s v="No"/>
    <n v="45"/>
    <s v="Yes"/>
    <s v="No"/>
    <x v="0"/>
    <s v="Yes"/>
    <s v="Yes"/>
    <s v="No"/>
    <s v="Yes"/>
    <s v="No"/>
    <s v="No"/>
    <x v="1"/>
    <s v="Yes"/>
    <x v="3"/>
    <n v="62.55"/>
    <n v="2796.45"/>
    <s v="No"/>
    <n v="0"/>
    <x v="1"/>
  </r>
  <r>
    <s v="3913-FCUUW"/>
    <x v="0"/>
    <x v="0"/>
    <s v="Yes"/>
    <s v="Yes"/>
    <n v="72"/>
    <s v="Yes"/>
    <s v="Yes"/>
    <x v="0"/>
    <s v="Yes"/>
    <s v="Yes"/>
    <s v="Yes"/>
    <s v="Yes"/>
    <s v="No"/>
    <s v="No"/>
    <x v="2"/>
    <s v="Yes"/>
    <x v="2"/>
    <n v="70.45"/>
    <n v="5165.7"/>
    <s v="No"/>
    <n v="0"/>
    <x v="3"/>
  </r>
  <r>
    <s v="3301-VKTGC"/>
    <x v="1"/>
    <x v="0"/>
    <s v="Yes"/>
    <s v="Yes"/>
    <n v="68"/>
    <s v="Yes"/>
    <s v="Yes"/>
    <x v="1"/>
    <s v="Yes"/>
    <s v="Yes"/>
    <s v="No"/>
    <s v="No"/>
    <s v="No"/>
    <s v="No"/>
    <x v="1"/>
    <s v="Yes"/>
    <x v="2"/>
    <n v="85.5"/>
    <n v="5696.6"/>
    <s v="No"/>
    <n v="0"/>
    <x v="3"/>
  </r>
  <r>
    <s v="1493-AMTIE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s v="Yes"/>
    <n v="1"/>
    <x v="0"/>
  </r>
  <r>
    <s v="9555-SAHUZ"/>
    <x v="0"/>
    <x v="0"/>
    <s v="Yes"/>
    <s v="Yes"/>
    <n v="38"/>
    <s v="Yes"/>
    <s v="No"/>
    <x v="0"/>
    <s v="Yes"/>
    <s v="Yes"/>
    <s v="No"/>
    <s v="No"/>
    <s v="No"/>
    <s v="No"/>
    <x v="0"/>
    <s v="No"/>
    <x v="0"/>
    <n v="54.5"/>
    <n v="2076.0500000000002"/>
    <s v="No"/>
    <n v="0"/>
    <x v="1"/>
  </r>
  <r>
    <s v="0816-TSPHQ"/>
    <x v="1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5"/>
    <n v="44.2"/>
    <s v="No"/>
    <n v="0"/>
    <x v="0"/>
  </r>
  <r>
    <s v="9932-WBWIK"/>
    <x v="1"/>
    <x v="0"/>
    <s v="No"/>
    <s v="No"/>
    <n v="1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15.25"/>
    <s v="No"/>
    <n v="0"/>
    <x v="0"/>
  </r>
  <r>
    <s v="4619-EVPHY"/>
    <x v="0"/>
    <x v="1"/>
    <s v="Yes"/>
    <s v="No"/>
    <n v="20"/>
    <s v="Yes"/>
    <s v="No"/>
    <x v="1"/>
    <s v="No"/>
    <s v="No"/>
    <s v="No"/>
    <s v="No"/>
    <s v="Yes"/>
    <s v="Yes"/>
    <x v="1"/>
    <s v="Yes"/>
    <x v="2"/>
    <n v="91"/>
    <n v="1859.5"/>
    <s v="No"/>
    <n v="0"/>
    <x v="2"/>
  </r>
  <r>
    <s v="5286-YHCVC"/>
    <x v="1"/>
    <x v="0"/>
    <s v="Yes"/>
    <s v="No"/>
    <n v="72"/>
    <s v="Yes"/>
    <s v="Yes"/>
    <x v="1"/>
    <s v="No"/>
    <s v="Yes"/>
    <s v="Yes"/>
    <s v="No"/>
    <s v="Yes"/>
    <s v="Yes"/>
    <x v="2"/>
    <s v="Yes"/>
    <x v="2"/>
    <n v="104.8"/>
    <n v="7470.1"/>
    <s v="No"/>
    <n v="0"/>
    <x v="3"/>
  </r>
  <r>
    <s v="6424-ELEYH"/>
    <x v="0"/>
    <x v="0"/>
    <s v="Yes"/>
    <s v="No"/>
    <n v="3"/>
    <s v="Yes"/>
    <s v="Yes"/>
    <x v="1"/>
    <s v="No"/>
    <s v="No"/>
    <s v="No"/>
    <s v="No"/>
    <s v="No"/>
    <s v="No"/>
    <x v="0"/>
    <s v="Yes"/>
    <x v="3"/>
    <n v="74.75"/>
    <n v="229.5"/>
    <s v="Yes"/>
    <n v="1"/>
    <x v="0"/>
  </r>
  <r>
    <s v="4391-RESHN"/>
    <x v="1"/>
    <x v="0"/>
    <s v="No"/>
    <s v="No"/>
    <n v="23"/>
    <s v="Yes"/>
    <s v="Yes"/>
    <x v="1"/>
    <s v="No"/>
    <s v="No"/>
    <s v="Yes"/>
    <s v="Yes"/>
    <s v="Yes"/>
    <s v="Yes"/>
    <x v="0"/>
    <s v="Yes"/>
    <x v="1"/>
    <n v="104.05"/>
    <n v="2470.1"/>
    <s v="Yes"/>
    <n v="1"/>
    <x v="2"/>
  </r>
  <r>
    <s v="9115-YQHGA"/>
    <x v="1"/>
    <x v="0"/>
    <s v="No"/>
    <s v="No"/>
    <n v="40"/>
    <s v="Yes"/>
    <s v="No"/>
    <x v="0"/>
    <s v="No"/>
    <s v="No"/>
    <s v="No"/>
    <s v="Yes"/>
    <s v="No"/>
    <s v="No"/>
    <x v="0"/>
    <s v="Yes"/>
    <x v="0"/>
    <n v="51.1"/>
    <n v="2092.9"/>
    <s v="No"/>
    <n v="0"/>
    <x v="1"/>
  </r>
  <r>
    <s v="4462-CYWMH"/>
    <x v="1"/>
    <x v="1"/>
    <s v="Yes"/>
    <s v="No"/>
    <n v="62"/>
    <s v="Yes"/>
    <s v="Yes"/>
    <x v="1"/>
    <s v="No"/>
    <s v="Yes"/>
    <s v="No"/>
    <s v="No"/>
    <s v="No"/>
    <s v="Yes"/>
    <x v="0"/>
    <s v="Yes"/>
    <x v="2"/>
    <n v="89.8"/>
    <n v="5629.55"/>
    <s v="No"/>
    <n v="0"/>
    <x v="3"/>
  </r>
  <r>
    <s v="8963-MQVYN"/>
    <x v="0"/>
    <x v="0"/>
    <s v="No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55"/>
    <n v="469.85"/>
    <s v="No"/>
    <n v="0"/>
    <x v="2"/>
  </r>
  <r>
    <s v="2458-EOMRE"/>
    <x v="0"/>
    <x v="0"/>
    <s v="No"/>
    <s v="No"/>
    <n v="11"/>
    <s v="Yes"/>
    <s v="No"/>
    <x v="0"/>
    <s v="Yes"/>
    <s v="No"/>
    <s v="Yes"/>
    <s v="No"/>
    <s v="No"/>
    <s v="Yes"/>
    <x v="0"/>
    <s v="No"/>
    <x v="2"/>
    <n v="64.05"/>
    <n v="733.95"/>
    <s v="No"/>
    <n v="0"/>
    <x v="0"/>
  </r>
  <r>
    <s v="9334-GWGOW"/>
    <x v="1"/>
    <x v="1"/>
    <s v="Yes"/>
    <s v="No"/>
    <n v="7"/>
    <s v="Yes"/>
    <s v="Yes"/>
    <x v="1"/>
    <s v="No"/>
    <s v="No"/>
    <s v="No"/>
    <s v="No"/>
    <s v="No"/>
    <s v="No"/>
    <x v="0"/>
    <s v="Yes"/>
    <x v="0"/>
    <n v="74.849999999999994"/>
    <n v="485.25"/>
    <s v="No"/>
    <n v="0"/>
    <x v="0"/>
  </r>
  <r>
    <s v="6821-BUXUX"/>
    <x v="0"/>
    <x v="0"/>
    <s v="No"/>
    <s v="No"/>
    <n v="13"/>
    <s v="Yes"/>
    <s v="Yes"/>
    <x v="1"/>
    <s v="Yes"/>
    <s v="Yes"/>
    <s v="No"/>
    <s v="No"/>
    <s v="Yes"/>
    <s v="No"/>
    <x v="0"/>
    <s v="Yes"/>
    <x v="0"/>
    <n v="96.65"/>
    <n v="1244.5"/>
    <s v="Yes"/>
    <n v="1"/>
    <x v="2"/>
  </r>
  <r>
    <s v="5028-HTLJB"/>
    <x v="1"/>
    <x v="1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s v="Yes"/>
    <n v="1"/>
    <x v="0"/>
  </r>
  <r>
    <s v="9801-GDWGV"/>
    <x v="0"/>
    <x v="0"/>
    <s v="No"/>
    <s v="No"/>
    <n v="39"/>
    <s v="Yes"/>
    <s v="Yes"/>
    <x v="1"/>
    <s v="No"/>
    <s v="Yes"/>
    <s v="Yes"/>
    <s v="No"/>
    <s v="Yes"/>
    <s v="Yes"/>
    <x v="0"/>
    <s v="Yes"/>
    <x v="0"/>
    <n v="103.45"/>
    <n v="3994.45"/>
    <s v="Yes"/>
    <n v="1"/>
    <x v="1"/>
  </r>
  <r>
    <s v="6542-LWGXJ"/>
    <x v="1"/>
    <x v="0"/>
    <s v="Yes"/>
    <s v="No"/>
    <n v="3"/>
    <s v="No"/>
    <s v="No phone service"/>
    <x v="0"/>
    <s v="No"/>
    <s v="No"/>
    <s v="No"/>
    <s v="No"/>
    <s v="No"/>
    <s v="No"/>
    <x v="0"/>
    <s v="No"/>
    <x v="1"/>
    <n v="25"/>
    <n v="78.25"/>
    <s v="No"/>
    <n v="0"/>
    <x v="0"/>
  </r>
  <r>
    <s v="5567-GZKQY"/>
    <x v="1"/>
    <x v="0"/>
    <s v="No"/>
    <s v="No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"/>
    <n v="1131.5"/>
    <s v="No"/>
    <n v="0"/>
    <x v="3"/>
  </r>
  <r>
    <s v="1222-LRYKO"/>
    <x v="1"/>
    <x v="0"/>
    <s v="No"/>
    <s v="Yes"/>
    <n v="6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6.35"/>
    <n v="184.05"/>
    <s v="No"/>
    <n v="0"/>
    <x v="0"/>
  </r>
  <r>
    <s v="2320-JRSDE"/>
    <x v="0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99999999999999"/>
    <n v="19.899999999999999"/>
    <s v="Yes"/>
    <n v="1"/>
    <x v="0"/>
  </r>
  <r>
    <s v="2087-QAREY"/>
    <x v="0"/>
    <x v="0"/>
    <s v="Yes"/>
    <s v="No"/>
    <n v="22"/>
    <s v="Yes"/>
    <s v="No"/>
    <x v="0"/>
    <s v="No"/>
    <s v="Yes"/>
    <s v="Yes"/>
    <s v="No"/>
    <s v="No"/>
    <s v="No"/>
    <x v="0"/>
    <s v="Yes"/>
    <x v="1"/>
    <n v="54.7"/>
    <n v="1178.75"/>
    <s v="No"/>
    <n v="0"/>
    <x v="2"/>
  </r>
  <r>
    <s v="0601-WZHJF"/>
    <x v="1"/>
    <x v="0"/>
    <s v="Yes"/>
    <s v="No"/>
    <n v="14"/>
    <s v="No"/>
    <s v="No phone service"/>
    <x v="0"/>
    <s v="No"/>
    <s v="No"/>
    <s v="No"/>
    <s v="No"/>
    <s v="Yes"/>
    <s v="Yes"/>
    <x v="0"/>
    <s v="No"/>
    <x v="0"/>
    <n v="46.35"/>
    <n v="667.7"/>
    <s v="Yes"/>
    <n v="1"/>
    <x v="2"/>
  </r>
  <r>
    <s v="4423-JWZJN"/>
    <x v="1"/>
    <x v="0"/>
    <s v="Yes"/>
    <s v="Yes"/>
    <n v="64"/>
    <s v="Yes"/>
    <s v="Yes"/>
    <x v="1"/>
    <s v="No"/>
    <s v="No"/>
    <s v="Yes"/>
    <s v="No"/>
    <s v="No"/>
    <s v="Yes"/>
    <x v="1"/>
    <s v="No"/>
    <x v="3"/>
    <n v="90.25"/>
    <n v="5629.15"/>
    <s v="No"/>
    <n v="0"/>
    <x v="3"/>
  </r>
  <r>
    <s v="5143-WMWOG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95"/>
    <n v="19.95"/>
    <s v="Yes"/>
    <n v="1"/>
    <x v="0"/>
  </r>
  <r>
    <s v="6490-FGZAT"/>
    <x v="1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5"/>
    <n v="109.3"/>
    <s v="No"/>
    <n v="0"/>
    <x v="0"/>
  </r>
  <r>
    <s v="5393-RXQSZ"/>
    <x v="1"/>
    <x v="0"/>
    <s v="No"/>
    <s v="No"/>
    <n v="1"/>
    <s v="Yes"/>
    <s v="No"/>
    <x v="1"/>
    <s v="No"/>
    <s v="No"/>
    <s v="No"/>
    <s v="No"/>
    <s v="No"/>
    <s v="Yes"/>
    <x v="0"/>
    <s v="No"/>
    <x v="0"/>
    <n v="79.599999999999994"/>
    <n v="79.599999999999994"/>
    <s v="Yes"/>
    <n v="1"/>
    <x v="0"/>
  </r>
  <r>
    <s v="7452-FOLON"/>
    <x v="1"/>
    <x v="0"/>
    <s v="No"/>
    <s v="Yes"/>
    <n v="39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45"/>
    <n v="958.45"/>
    <s v="No"/>
    <n v="0"/>
    <x v="1"/>
  </r>
  <r>
    <s v="2320-TZRRH"/>
    <x v="0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"/>
    <n v="403.15"/>
    <s v="No"/>
    <n v="0"/>
    <x v="2"/>
  </r>
  <r>
    <s v="0231-LXVAP"/>
    <x v="1"/>
    <x v="0"/>
    <s v="No"/>
    <s v="No"/>
    <n v="1"/>
    <s v="Yes"/>
    <s v="No"/>
    <x v="1"/>
    <s v="No"/>
    <s v="No"/>
    <s v="No"/>
    <s v="Yes"/>
    <s v="No"/>
    <s v="No"/>
    <x v="0"/>
    <s v="Yes"/>
    <x v="0"/>
    <n v="75.900000000000006"/>
    <n v="75.900000000000006"/>
    <s v="Yes"/>
    <n v="1"/>
    <x v="0"/>
  </r>
  <r>
    <s v="9444-JTXHZ"/>
    <x v="1"/>
    <x v="0"/>
    <s v="Yes"/>
    <s v="No"/>
    <n v="1"/>
    <s v="Yes"/>
    <s v="No"/>
    <x v="1"/>
    <s v="No"/>
    <s v="No"/>
    <s v="Yes"/>
    <s v="No"/>
    <s v="No"/>
    <s v="No"/>
    <x v="0"/>
    <s v="No"/>
    <x v="0"/>
    <n v="76.2"/>
    <n v="76.2"/>
    <s v="Yes"/>
    <n v="1"/>
    <x v="0"/>
  </r>
  <r>
    <s v="4942-VZZOM"/>
    <x v="1"/>
    <x v="0"/>
    <s v="Yes"/>
    <s v="No"/>
    <n v="64"/>
    <s v="Yes"/>
    <s v="Yes"/>
    <x v="0"/>
    <s v="Yes"/>
    <s v="No"/>
    <s v="No"/>
    <s v="No"/>
    <s v="Yes"/>
    <s v="No"/>
    <x v="1"/>
    <s v="Yes"/>
    <x v="3"/>
    <n v="66.150000000000006"/>
    <n v="4392.5"/>
    <s v="No"/>
    <n v="0"/>
    <x v="3"/>
  </r>
  <r>
    <s v="5510-BOIUJ"/>
    <x v="1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25"/>
    <n v="19.25"/>
    <s v="Yes"/>
    <n v="1"/>
    <x v="0"/>
  </r>
  <r>
    <s v="7502-BNYGS"/>
    <x v="0"/>
    <x v="0"/>
    <s v="Yes"/>
    <s v="No"/>
    <n v="46"/>
    <s v="Yes"/>
    <s v="No"/>
    <x v="0"/>
    <s v="No"/>
    <s v="Yes"/>
    <s v="No"/>
    <s v="No"/>
    <s v="Yes"/>
    <s v="Yes"/>
    <x v="0"/>
    <s v="Yes"/>
    <x v="3"/>
    <n v="69.099999999999994"/>
    <n v="3168"/>
    <s v="No"/>
    <n v="0"/>
    <x v="1"/>
  </r>
  <r>
    <s v="4291-HYEBC"/>
    <x v="0"/>
    <x v="1"/>
    <s v="Yes"/>
    <s v="Yes"/>
    <n v="28"/>
    <s v="No"/>
    <s v="No phone service"/>
    <x v="0"/>
    <s v="No"/>
    <s v="Yes"/>
    <s v="No"/>
    <s v="No"/>
    <s v="No"/>
    <s v="Yes"/>
    <x v="1"/>
    <s v="Yes"/>
    <x v="0"/>
    <n v="39.1"/>
    <n v="1096.5999999999999"/>
    <s v="No"/>
    <n v="0"/>
    <x v="1"/>
  </r>
  <r>
    <s v="6147-CBCRA"/>
    <x v="0"/>
    <x v="0"/>
    <s v="Yes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669.45"/>
    <s v="No"/>
    <n v="0"/>
    <x v="1"/>
  </r>
  <r>
    <s v="6047-SUHPR"/>
    <x v="1"/>
    <x v="0"/>
    <s v="Yes"/>
    <s v="Yes"/>
    <n v="39"/>
    <s v="Yes"/>
    <s v="No"/>
    <x v="0"/>
    <s v="Yes"/>
    <s v="Yes"/>
    <s v="Yes"/>
    <s v="No"/>
    <s v="No"/>
    <s v="No"/>
    <x v="1"/>
    <s v="No"/>
    <x v="0"/>
    <n v="59.8"/>
    <n v="2343.85"/>
    <s v="No"/>
    <n v="0"/>
    <x v="1"/>
  </r>
  <r>
    <s v="4471-KXAUH"/>
    <x v="0"/>
    <x v="0"/>
    <s v="Yes"/>
    <s v="No"/>
    <n v="42"/>
    <s v="Yes"/>
    <s v="Yes"/>
    <x v="1"/>
    <s v="No"/>
    <s v="No"/>
    <s v="Yes"/>
    <s v="Yes"/>
    <s v="No"/>
    <s v="No"/>
    <x v="0"/>
    <s v="Yes"/>
    <x v="0"/>
    <n v="84.3"/>
    <n v="3588.4"/>
    <s v="Yes"/>
    <n v="1"/>
    <x v="1"/>
  </r>
  <r>
    <s v="9752-ZNQUT"/>
    <x v="0"/>
    <x v="0"/>
    <s v="No"/>
    <s v="No"/>
    <n v="1"/>
    <s v="Yes"/>
    <s v="No"/>
    <x v="0"/>
    <s v="No"/>
    <s v="Yes"/>
    <s v="No"/>
    <s v="No"/>
    <s v="No"/>
    <s v="No"/>
    <x v="0"/>
    <s v="Yes"/>
    <x v="0"/>
    <n v="48.6"/>
    <n v="48.6"/>
    <s v="No"/>
    <n v="0"/>
    <x v="0"/>
  </r>
  <r>
    <s v="7638-QVMVY"/>
    <x v="0"/>
    <x v="0"/>
    <s v="No"/>
    <s v="No"/>
    <n v="7"/>
    <s v="Yes"/>
    <s v="No"/>
    <x v="1"/>
    <s v="No"/>
    <s v="No"/>
    <s v="No"/>
    <s v="No"/>
    <s v="Yes"/>
    <s v="No"/>
    <x v="0"/>
    <s v="Yes"/>
    <x v="0"/>
    <n v="79"/>
    <n v="522.95000000000005"/>
    <s v="Yes"/>
    <n v="1"/>
    <x v="0"/>
  </r>
  <r>
    <s v="1576-PFZIW"/>
    <x v="1"/>
    <x v="1"/>
    <s v="Yes"/>
    <s v="No"/>
    <n v="70"/>
    <s v="Yes"/>
    <s v="No"/>
    <x v="1"/>
    <s v="Yes"/>
    <s v="Yes"/>
    <s v="Yes"/>
    <s v="No"/>
    <s v="Yes"/>
    <s v="Yes"/>
    <x v="2"/>
    <s v="No"/>
    <x v="3"/>
    <n v="105.35"/>
    <n v="7511.9"/>
    <s v="No"/>
    <n v="0"/>
    <x v="3"/>
  </r>
  <r>
    <s v="5666-MBJPT"/>
    <x v="1"/>
    <x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1"/>
    <n v="1725"/>
    <s v="No"/>
    <n v="0"/>
    <x v="3"/>
  </r>
  <r>
    <s v="7312-XSBAT"/>
    <x v="1"/>
    <x v="0"/>
    <s v="No"/>
    <s v="No"/>
    <n v="1"/>
    <s v="Yes"/>
    <s v="No"/>
    <x v="0"/>
    <s v="Yes"/>
    <s v="No"/>
    <s v="No"/>
    <s v="No"/>
    <s v="No"/>
    <s v="No"/>
    <x v="0"/>
    <s v="No"/>
    <x v="0"/>
    <n v="49.75"/>
    <n v="49.75"/>
    <s v="No"/>
    <n v="0"/>
    <x v="0"/>
  </r>
  <r>
    <s v="3096-GKWEB"/>
    <x v="1"/>
    <x v="0"/>
    <s v="Yes"/>
    <s v="No"/>
    <n v="18"/>
    <s v="Yes"/>
    <s v="Yes"/>
    <x v="1"/>
    <s v="No"/>
    <s v="No"/>
    <s v="No"/>
    <s v="No"/>
    <s v="Yes"/>
    <s v="Yes"/>
    <x v="0"/>
    <s v="Yes"/>
    <x v="0"/>
    <n v="94.75"/>
    <n v="1691.9"/>
    <s v="No"/>
    <n v="0"/>
    <x v="2"/>
  </r>
  <r>
    <s v="2371-JQHZZ"/>
    <x v="1"/>
    <x v="0"/>
    <s v="Yes"/>
    <s v="No"/>
    <n v="24"/>
    <s v="Yes"/>
    <s v="Yes"/>
    <x v="1"/>
    <s v="No"/>
    <s v="No"/>
    <s v="No"/>
    <s v="No"/>
    <s v="Yes"/>
    <s v="Yes"/>
    <x v="0"/>
    <s v="Yes"/>
    <x v="0"/>
    <n v="93"/>
    <n v="2248.0500000000002"/>
    <s v="No"/>
    <n v="0"/>
    <x v="2"/>
  </r>
  <r>
    <s v="0674-GCDXG"/>
    <x v="1"/>
    <x v="0"/>
    <s v="No"/>
    <s v="No"/>
    <n v="63"/>
    <s v="Yes"/>
    <s v="Yes"/>
    <x v="0"/>
    <s v="Yes"/>
    <s v="No"/>
    <s v="Yes"/>
    <s v="Yes"/>
    <s v="No"/>
    <s v="Yes"/>
    <x v="2"/>
    <s v="Yes"/>
    <x v="2"/>
    <n v="71.900000000000006"/>
    <n v="4479.2"/>
    <s v="No"/>
    <n v="0"/>
    <x v="3"/>
  </r>
  <r>
    <s v="1121-QSIVB"/>
    <x v="0"/>
    <x v="0"/>
    <s v="No"/>
    <s v="Yes"/>
    <n v="44"/>
    <s v="Yes"/>
    <s v="Yes"/>
    <x v="0"/>
    <s v="No"/>
    <s v="Yes"/>
    <s v="No"/>
    <s v="No"/>
    <s v="Yes"/>
    <s v="Yes"/>
    <x v="1"/>
    <s v="Yes"/>
    <x v="1"/>
    <n v="77.55"/>
    <n v="3471.1"/>
    <s v="No"/>
    <n v="0"/>
    <x v="1"/>
  </r>
  <r>
    <s v="4396-KLSEH"/>
    <x v="1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63"/>
    <s v="No"/>
    <n v="0"/>
    <x v="0"/>
  </r>
  <r>
    <s v="3244-DCJWY"/>
    <x v="0"/>
    <x v="0"/>
    <s v="No"/>
    <s v="No"/>
    <n v="1"/>
    <s v="Yes"/>
    <s v="No"/>
    <x v="1"/>
    <s v="No"/>
    <s v="No"/>
    <s v="No"/>
    <s v="No"/>
    <s v="No"/>
    <s v="No"/>
    <x v="0"/>
    <s v="Yes"/>
    <x v="0"/>
    <n v="70.25"/>
    <n v="70.25"/>
    <s v="Yes"/>
    <n v="1"/>
    <x v="0"/>
  </r>
  <r>
    <s v="2824-MYYBN"/>
    <x v="0"/>
    <x v="0"/>
    <s v="Yes"/>
    <s v="Yes"/>
    <n v="37"/>
    <s v="Yes"/>
    <s v="Yes"/>
    <x v="1"/>
    <s v="No"/>
    <s v="No"/>
    <s v="No"/>
    <s v="No"/>
    <s v="Yes"/>
    <s v="Yes"/>
    <x v="0"/>
    <s v="Yes"/>
    <x v="0"/>
    <n v="95.25"/>
    <n v="3314.15"/>
    <s v="No"/>
    <n v="0"/>
    <x v="1"/>
  </r>
  <r>
    <s v="0875-CABNR"/>
    <x v="0"/>
    <x v="1"/>
    <s v="No"/>
    <s v="No"/>
    <n v="10"/>
    <s v="Yes"/>
    <s v="No"/>
    <x v="1"/>
    <s v="No"/>
    <s v="No"/>
    <s v="Yes"/>
    <s v="No"/>
    <s v="No"/>
    <s v="Yes"/>
    <x v="0"/>
    <s v="Yes"/>
    <x v="3"/>
    <n v="84.6"/>
    <n v="865.55"/>
    <s v="Yes"/>
    <n v="1"/>
    <x v="0"/>
  </r>
  <r>
    <s v="6345-HOVES"/>
    <x v="1"/>
    <x v="0"/>
    <s v="No"/>
    <s v="No"/>
    <n v="34"/>
    <s v="No"/>
    <s v="No phone service"/>
    <x v="0"/>
    <s v="No"/>
    <s v="No"/>
    <s v="No"/>
    <s v="No"/>
    <s v="No"/>
    <s v="No"/>
    <x v="0"/>
    <s v="Yes"/>
    <x v="2"/>
    <n v="25.05"/>
    <n v="852.7"/>
    <s v="No"/>
    <n v="0"/>
    <x v="1"/>
  </r>
  <r>
    <s v="8318-LCNBW"/>
    <x v="1"/>
    <x v="0"/>
    <s v="Yes"/>
    <s v="No"/>
    <n v="35"/>
    <s v="No"/>
    <s v="No phone service"/>
    <x v="0"/>
    <s v="Yes"/>
    <s v="No"/>
    <s v="Yes"/>
    <s v="No"/>
    <s v="Yes"/>
    <s v="Yes"/>
    <x v="1"/>
    <s v="No"/>
    <x v="3"/>
    <n v="53.15"/>
    <n v="1930.9"/>
    <s v="No"/>
    <n v="0"/>
    <x v="1"/>
  </r>
  <r>
    <s v="6469-QJKZW"/>
    <x v="0"/>
    <x v="0"/>
    <s v="Yes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91.4"/>
    <s v="No"/>
    <n v="0"/>
    <x v="0"/>
  </r>
  <r>
    <s v="0147-ESWWR"/>
    <x v="0"/>
    <x v="1"/>
    <s v="Yes"/>
    <s v="No"/>
    <n v="39"/>
    <s v="Yes"/>
    <s v="Yes"/>
    <x v="1"/>
    <s v="No"/>
    <s v="No"/>
    <s v="No"/>
    <s v="Yes"/>
    <s v="Yes"/>
    <s v="Yes"/>
    <x v="0"/>
    <s v="Yes"/>
    <x v="0"/>
    <n v="101.25"/>
    <n v="3949.15"/>
    <s v="No"/>
    <n v="0"/>
    <x v="1"/>
  </r>
  <r>
    <s v="1217-VASWC"/>
    <x v="1"/>
    <x v="1"/>
    <s v="Yes"/>
    <s v="No"/>
    <n v="43"/>
    <s v="Yes"/>
    <s v="No"/>
    <x v="1"/>
    <s v="No"/>
    <s v="Yes"/>
    <s v="Yes"/>
    <s v="No"/>
    <s v="Yes"/>
    <s v="Yes"/>
    <x v="1"/>
    <s v="Yes"/>
    <x v="2"/>
    <n v="100.55"/>
    <n v="4304"/>
    <s v="No"/>
    <n v="0"/>
    <x v="1"/>
  </r>
  <r>
    <s v="7812-FZHPE"/>
    <x v="0"/>
    <x v="0"/>
    <s v="Yes"/>
    <s v="Yes"/>
    <n v="1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4.1"/>
    <n v="409.9"/>
    <s v="Yes"/>
    <n v="1"/>
    <x v="2"/>
  </r>
  <r>
    <s v="6370-ZVHDV"/>
    <x v="0"/>
    <x v="0"/>
    <s v="Yes"/>
    <s v="No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3"/>
    <n v="1554.9"/>
    <s v="No"/>
    <n v="0"/>
    <x v="3"/>
  </r>
  <r>
    <s v="5915-DGNVC"/>
    <x v="0"/>
    <x v="0"/>
    <s v="Yes"/>
    <s v="No"/>
    <n v="49"/>
    <s v="Yes"/>
    <s v="Yes"/>
    <x v="0"/>
    <s v="Yes"/>
    <s v="Yes"/>
    <s v="Yes"/>
    <s v="No"/>
    <s v="No"/>
    <s v="Yes"/>
    <x v="1"/>
    <s v="No"/>
    <x v="0"/>
    <n v="71.8"/>
    <n v="3472.05"/>
    <s v="No"/>
    <n v="0"/>
    <x v="3"/>
  </r>
  <r>
    <s v="6260-XLACS"/>
    <x v="1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"/>
    <n v="117.8"/>
    <s v="No"/>
    <n v="0"/>
    <x v="0"/>
  </r>
  <r>
    <s v="3566-CAAYU"/>
    <x v="0"/>
    <x v="0"/>
    <s v="Yes"/>
    <s v="Yes"/>
    <n v="64"/>
    <s v="No"/>
    <s v="No phone service"/>
    <x v="0"/>
    <s v="No"/>
    <s v="Yes"/>
    <s v="Yes"/>
    <s v="Yes"/>
    <s v="No"/>
    <s v="Yes"/>
    <x v="2"/>
    <s v="No"/>
    <x v="0"/>
    <n v="49.85"/>
    <n v="3210.35"/>
    <s v="No"/>
    <n v="0"/>
    <x v="3"/>
  </r>
  <r>
    <s v="4983-CCWMC"/>
    <x v="1"/>
    <x v="0"/>
    <s v="No"/>
    <s v="No"/>
    <n v="3"/>
    <s v="Yes"/>
    <s v="No"/>
    <x v="1"/>
    <s v="No"/>
    <s v="No"/>
    <s v="No"/>
    <s v="No"/>
    <s v="No"/>
    <s v="No"/>
    <x v="0"/>
    <s v="Yes"/>
    <x v="1"/>
    <n v="69.599999999999994"/>
    <n v="207.4"/>
    <s v="No"/>
    <n v="0"/>
    <x v="0"/>
  </r>
  <r>
    <s v="9103-CXVOK"/>
    <x v="1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s v="No"/>
    <n v="0"/>
    <x v="0"/>
  </r>
  <r>
    <s v="2896-TBNBE"/>
    <x v="1"/>
    <x v="0"/>
    <s v="Yes"/>
    <s v="No"/>
    <n v="40"/>
    <s v="Yes"/>
    <s v="No"/>
    <x v="1"/>
    <s v="No"/>
    <s v="Yes"/>
    <s v="Yes"/>
    <s v="No"/>
    <s v="No"/>
    <s v="No"/>
    <x v="1"/>
    <s v="No"/>
    <x v="0"/>
    <n v="80.8"/>
    <n v="3132.75"/>
    <s v="No"/>
    <n v="0"/>
    <x v="1"/>
  </r>
  <r>
    <s v="4797-AXPXK"/>
    <x v="0"/>
    <x v="0"/>
    <s v="No"/>
    <s v="Yes"/>
    <n v="1"/>
    <s v="Yes"/>
    <s v="No"/>
    <x v="0"/>
    <s v="Yes"/>
    <s v="Yes"/>
    <s v="No"/>
    <s v="Yes"/>
    <s v="No"/>
    <s v="No"/>
    <x v="0"/>
    <s v="Yes"/>
    <x v="0"/>
    <n v="60"/>
    <n v="60"/>
    <s v="Yes"/>
    <n v="1"/>
    <x v="0"/>
  </r>
  <r>
    <s v="5229-PRWKT"/>
    <x v="1"/>
    <x v="0"/>
    <s v="No"/>
    <s v="No"/>
    <n v="8"/>
    <s v="Yes"/>
    <s v="Yes"/>
    <x v="1"/>
    <s v="No"/>
    <s v="No"/>
    <s v="No"/>
    <s v="No"/>
    <s v="No"/>
    <s v="Yes"/>
    <x v="0"/>
    <s v="Yes"/>
    <x v="0"/>
    <n v="86.55"/>
    <n v="649.65"/>
    <s v="Yes"/>
    <n v="1"/>
    <x v="0"/>
  </r>
  <r>
    <s v="6982-UQZLY"/>
    <x v="0"/>
    <x v="1"/>
    <s v="Yes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85"/>
    <n v="20.85"/>
    <s v="Yes"/>
    <n v="1"/>
    <x v="0"/>
  </r>
  <r>
    <s v="2522-WLNSF"/>
    <x v="0"/>
    <x v="1"/>
    <s v="Yes"/>
    <s v="No"/>
    <n v="34"/>
    <s v="Yes"/>
    <s v="No"/>
    <x v="0"/>
    <s v="No"/>
    <s v="No"/>
    <s v="Yes"/>
    <s v="Yes"/>
    <s v="Yes"/>
    <s v="No"/>
    <x v="1"/>
    <s v="No"/>
    <x v="2"/>
    <n v="64.2"/>
    <n v="2106.3000000000002"/>
    <s v="No"/>
    <n v="0"/>
    <x v="1"/>
  </r>
  <r>
    <s v="3841-CONLJ"/>
    <x v="0"/>
    <x v="0"/>
    <s v="Yes"/>
    <s v="No"/>
    <n v="1"/>
    <s v="No"/>
    <s v="No phone service"/>
    <x v="0"/>
    <s v="No"/>
    <s v="No"/>
    <s v="No"/>
    <s v="No"/>
    <s v="No"/>
    <s v="Yes"/>
    <x v="0"/>
    <s v="No"/>
    <x v="0"/>
    <n v="35"/>
    <n v="35"/>
    <s v="No"/>
    <n v="0"/>
    <x v="0"/>
  </r>
  <r>
    <s v="5057-LCOUI"/>
    <x v="0"/>
    <x v="0"/>
    <s v="No"/>
    <s v="No"/>
    <n v="39"/>
    <s v="No"/>
    <s v="No phone service"/>
    <x v="0"/>
    <s v="No"/>
    <s v="No"/>
    <s v="Yes"/>
    <s v="No"/>
    <s v="Yes"/>
    <s v="Yes"/>
    <x v="0"/>
    <s v="Yes"/>
    <x v="0"/>
    <n v="50.75"/>
    <n v="2011.4"/>
    <s v="Yes"/>
    <n v="1"/>
    <x v="1"/>
  </r>
  <r>
    <s v="0193-ESZXP"/>
    <x v="0"/>
    <x v="1"/>
    <s v="Yes"/>
    <s v="No"/>
    <n v="58"/>
    <s v="Yes"/>
    <s v="No"/>
    <x v="1"/>
    <s v="Yes"/>
    <s v="Yes"/>
    <s v="No"/>
    <s v="Yes"/>
    <s v="Yes"/>
    <s v="Yes"/>
    <x v="1"/>
    <s v="Yes"/>
    <x v="3"/>
    <n v="105.5"/>
    <n v="6205.5"/>
    <s v="Yes"/>
    <n v="1"/>
    <x v="3"/>
  </r>
  <r>
    <s v="4475-NVTLU"/>
    <x v="1"/>
    <x v="0"/>
    <s v="Yes"/>
    <s v="Yes"/>
    <n v="4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0"/>
    <n v="19.2"/>
    <n v="903.7"/>
    <s v="No"/>
    <n v="0"/>
    <x v="1"/>
  </r>
  <r>
    <s v="4369-HTUIF"/>
    <x v="1"/>
    <x v="1"/>
    <s v="No"/>
    <s v="No"/>
    <n v="6"/>
    <s v="Yes"/>
    <s v="No"/>
    <x v="1"/>
    <s v="Yes"/>
    <s v="No"/>
    <s v="No"/>
    <s v="No"/>
    <s v="Yes"/>
    <s v="No"/>
    <x v="0"/>
    <s v="Yes"/>
    <x v="2"/>
    <n v="85.15"/>
    <n v="503.6"/>
    <s v="Yes"/>
    <n v="1"/>
    <x v="0"/>
  </r>
  <r>
    <s v="9386-LDCZR"/>
    <x v="1"/>
    <x v="0"/>
    <s v="No"/>
    <s v="No"/>
    <n v="43"/>
    <s v="Yes"/>
    <s v="No"/>
    <x v="1"/>
    <s v="Yes"/>
    <s v="Yes"/>
    <s v="Yes"/>
    <s v="Yes"/>
    <s v="No"/>
    <s v="No"/>
    <x v="1"/>
    <s v="Yes"/>
    <x v="3"/>
    <n v="90.65"/>
    <n v="3882.3"/>
    <s v="No"/>
    <n v="0"/>
    <x v="1"/>
  </r>
  <r>
    <s v="9585-KKMFD"/>
    <x v="1"/>
    <x v="0"/>
    <s v="Yes"/>
    <s v="Yes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"/>
    <n v="879.8"/>
    <s v="No"/>
    <n v="0"/>
    <x v="1"/>
  </r>
  <r>
    <s v="5399-ZIMKF"/>
    <x v="1"/>
    <x v="0"/>
    <s v="No"/>
    <s v="No"/>
    <n v="5"/>
    <s v="Yes"/>
    <s v="No"/>
    <x v="1"/>
    <s v="No"/>
    <s v="Yes"/>
    <s v="No"/>
    <s v="No"/>
    <s v="No"/>
    <s v="No"/>
    <x v="0"/>
    <s v="Yes"/>
    <x v="0"/>
    <n v="74.650000000000006"/>
    <n v="383.65"/>
    <s v="No"/>
    <n v="0"/>
    <x v="0"/>
  </r>
  <r>
    <s v="0336-KXKFK"/>
    <x v="1"/>
    <x v="0"/>
    <s v="No"/>
    <s v="No"/>
    <n v="72"/>
    <s v="No"/>
    <s v="No phone service"/>
    <x v="0"/>
    <s v="Yes"/>
    <s v="No"/>
    <s v="Yes"/>
    <s v="Yes"/>
    <s v="Yes"/>
    <s v="Yes"/>
    <x v="2"/>
    <s v="Yes"/>
    <x v="3"/>
    <n v="61.2"/>
    <n v="4390.25"/>
    <s v="No"/>
    <n v="0"/>
    <x v="3"/>
  </r>
  <r>
    <s v="5619-XZZKR"/>
    <x v="1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95"/>
    <n v="68.2"/>
    <s v="No"/>
    <n v="0"/>
    <x v="0"/>
  </r>
  <r>
    <s v="3948-FVVRP"/>
    <x v="1"/>
    <x v="0"/>
    <s v="Yes"/>
    <s v="Yes"/>
    <n v="9"/>
    <s v="Yes"/>
    <s v="No"/>
    <x v="0"/>
    <s v="No"/>
    <s v="Yes"/>
    <s v="No"/>
    <s v="Yes"/>
    <s v="No"/>
    <s v="No"/>
    <x v="0"/>
    <s v="No"/>
    <x v="1"/>
    <n v="54.8"/>
    <n v="452.8"/>
    <s v="No"/>
    <n v="0"/>
    <x v="0"/>
  </r>
  <r>
    <s v="5327-XOKKY"/>
    <x v="1"/>
    <x v="1"/>
    <s v="Yes"/>
    <s v="No"/>
    <n v="72"/>
    <s v="Yes"/>
    <s v="Yes"/>
    <x v="0"/>
    <s v="No"/>
    <s v="No"/>
    <s v="Yes"/>
    <s v="No"/>
    <s v="Yes"/>
    <s v="Yes"/>
    <x v="2"/>
    <s v="Yes"/>
    <x v="3"/>
    <n v="73.45"/>
    <n v="5329"/>
    <s v="No"/>
    <n v="0"/>
    <x v="3"/>
  </r>
  <r>
    <s v="0983-TATYJ"/>
    <x v="0"/>
    <x v="0"/>
    <s v="Yes"/>
    <s v="No"/>
    <n v="33"/>
    <s v="Yes"/>
    <s v="No"/>
    <x v="0"/>
    <s v="No"/>
    <s v="No"/>
    <s v="No"/>
    <s v="Yes"/>
    <s v="No"/>
    <s v="No"/>
    <x v="1"/>
    <s v="Yes"/>
    <x v="1"/>
    <n v="51.45"/>
    <n v="1758.9"/>
    <s v="No"/>
    <n v="0"/>
    <x v="1"/>
  </r>
  <r>
    <s v="1813-JYWTO"/>
    <x v="0"/>
    <x v="0"/>
    <s v="Yes"/>
    <s v="No"/>
    <n v="72"/>
    <s v="Yes"/>
    <s v="Yes"/>
    <x v="1"/>
    <s v="Yes"/>
    <s v="No"/>
    <s v="No"/>
    <s v="No"/>
    <s v="No"/>
    <s v="No"/>
    <x v="2"/>
    <s v="No"/>
    <x v="2"/>
    <n v="80.45"/>
    <n v="5737.6"/>
    <s v="No"/>
    <n v="0"/>
    <x v="3"/>
  </r>
  <r>
    <s v="0156-FVPTA"/>
    <x v="1"/>
    <x v="0"/>
    <s v="Yes"/>
    <s v="No"/>
    <n v="22"/>
    <s v="Yes"/>
    <s v="No"/>
    <x v="0"/>
    <s v="Yes"/>
    <s v="No"/>
    <s v="No"/>
    <s v="Yes"/>
    <s v="No"/>
    <s v="No"/>
    <x v="0"/>
    <s v="Yes"/>
    <x v="0"/>
    <n v="54.2"/>
    <n v="1152.7"/>
    <s v="Yes"/>
    <n v="1"/>
    <x v="2"/>
  </r>
  <r>
    <s v="1984-FCOWB"/>
    <x v="0"/>
    <x v="0"/>
    <s v="Yes"/>
    <s v="No"/>
    <n v="70"/>
    <s v="Yes"/>
    <s v="Yes"/>
    <x v="1"/>
    <s v="No"/>
    <s v="Yes"/>
    <s v="Yes"/>
    <s v="Yes"/>
    <s v="Yes"/>
    <s v="Yes"/>
    <x v="1"/>
    <s v="Yes"/>
    <x v="0"/>
    <n v="109.5"/>
    <n v="7674.55"/>
    <s v="Yes"/>
    <n v="1"/>
    <x v="3"/>
  </r>
  <r>
    <s v="0654-HMSHN"/>
    <x v="1"/>
    <x v="0"/>
    <s v="Yes"/>
    <s v="Yes"/>
    <n v="21"/>
    <s v="Yes"/>
    <s v="Yes"/>
    <x v="1"/>
    <s v="No"/>
    <s v="Yes"/>
    <s v="Yes"/>
    <s v="No"/>
    <s v="Yes"/>
    <s v="Yes"/>
    <x v="0"/>
    <s v="No"/>
    <x v="0"/>
    <n v="104.4"/>
    <n v="2157.9499999999998"/>
    <s v="Yes"/>
    <n v="1"/>
    <x v="2"/>
  </r>
  <r>
    <s v="6719-OXYBR"/>
    <x v="1"/>
    <x v="0"/>
    <s v="No"/>
    <s v="No"/>
    <n v="15"/>
    <s v="Yes"/>
    <s v="No"/>
    <x v="1"/>
    <s v="No"/>
    <s v="No"/>
    <s v="Yes"/>
    <s v="No"/>
    <s v="Yes"/>
    <s v="No"/>
    <x v="0"/>
    <s v="No"/>
    <x v="0"/>
    <n v="85.3"/>
    <n v="1219.8499999999999"/>
    <s v="No"/>
    <n v="0"/>
    <x v="2"/>
  </r>
  <r>
    <s v="3312-ZWLGF"/>
    <x v="1"/>
    <x v="1"/>
    <s v="Yes"/>
    <s v="No"/>
    <n v="29"/>
    <s v="Yes"/>
    <s v="Yes"/>
    <x v="1"/>
    <s v="No"/>
    <s v="No"/>
    <s v="No"/>
    <s v="Yes"/>
    <s v="No"/>
    <s v="No"/>
    <x v="0"/>
    <s v="Yes"/>
    <x v="0"/>
    <n v="79.3"/>
    <n v="2414.5500000000002"/>
    <s v="No"/>
    <n v="0"/>
    <x v="1"/>
  </r>
  <r>
    <s v="6476-YHMGA"/>
    <x v="0"/>
    <x v="0"/>
    <s v="Yes"/>
    <s v="Yes"/>
    <n v="15"/>
    <s v="Yes"/>
    <s v="No"/>
    <x v="0"/>
    <s v="No"/>
    <s v="Yes"/>
    <s v="Yes"/>
    <s v="Yes"/>
    <s v="Yes"/>
    <s v="Yes"/>
    <x v="0"/>
    <s v="No"/>
    <x v="2"/>
    <n v="76.5"/>
    <n v="1155.5999999999999"/>
    <s v="No"/>
    <n v="0"/>
    <x v="2"/>
  </r>
  <r>
    <s v="5287-QWLKY"/>
    <x v="1"/>
    <x v="1"/>
    <s v="Yes"/>
    <s v="Yes"/>
    <n v="71"/>
    <s v="Yes"/>
    <s v="Yes"/>
    <x v="1"/>
    <s v="Yes"/>
    <s v="Yes"/>
    <s v="No"/>
    <s v="No"/>
    <s v="Yes"/>
    <s v="Yes"/>
    <x v="0"/>
    <s v="Yes"/>
    <x v="3"/>
    <n v="105.1"/>
    <n v="7548.1"/>
    <s v="Yes"/>
    <n v="1"/>
    <x v="3"/>
  </r>
  <r>
    <s v="0795-XCCTE"/>
    <x v="1"/>
    <x v="1"/>
    <s v="No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"/>
    <n v="1809.35"/>
    <s v="No"/>
    <n v="0"/>
    <x v="3"/>
  </r>
  <r>
    <s v="0168-XZKBB"/>
    <x v="0"/>
    <x v="0"/>
    <s v="Yes"/>
    <s v="No"/>
    <n v="19"/>
    <s v="Yes"/>
    <s v="Yes"/>
    <x v="1"/>
    <s v="No"/>
    <s v="No"/>
    <s v="No"/>
    <s v="No"/>
    <s v="Yes"/>
    <s v="No"/>
    <x v="0"/>
    <s v="Yes"/>
    <x v="0"/>
    <n v="86.85"/>
    <n v="1564.4"/>
    <s v="No"/>
    <n v="0"/>
    <x v="2"/>
  </r>
  <r>
    <s v="3785-NRHYR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s v="No"/>
    <n v="0"/>
    <x v="0"/>
  </r>
  <r>
    <s v="5196-SGOAK"/>
    <x v="0"/>
    <x v="0"/>
    <s v="No"/>
    <s v="No"/>
    <n v="1"/>
    <s v="Yes"/>
    <s v="No"/>
    <x v="1"/>
    <s v="No"/>
    <s v="Yes"/>
    <s v="No"/>
    <s v="No"/>
    <s v="No"/>
    <s v="No"/>
    <x v="0"/>
    <s v="Yes"/>
    <x v="0"/>
    <n v="75.7"/>
    <n v="75.7"/>
    <s v="Yes"/>
    <n v="1"/>
    <x v="0"/>
  </r>
  <r>
    <s v="4537-DKTAL"/>
    <x v="0"/>
    <x v="0"/>
    <s v="No"/>
    <s v="No"/>
    <n v="2"/>
    <s v="Yes"/>
    <s v="No"/>
    <x v="0"/>
    <s v="No"/>
    <s v="No"/>
    <s v="No"/>
    <s v="No"/>
    <s v="No"/>
    <s v="No"/>
    <x v="0"/>
    <s v="No"/>
    <x v="0"/>
    <n v="45.55"/>
    <n v="84.4"/>
    <s v="No"/>
    <n v="0"/>
    <x v="0"/>
  </r>
  <r>
    <s v="7072-MBHEV"/>
    <x v="0"/>
    <x v="1"/>
    <s v="Yes"/>
    <s v="Yes"/>
    <n v="11"/>
    <s v="Yes"/>
    <s v="Yes"/>
    <x v="1"/>
    <s v="No"/>
    <s v="No"/>
    <s v="Yes"/>
    <s v="No"/>
    <s v="No"/>
    <s v="No"/>
    <x v="0"/>
    <s v="Yes"/>
    <x v="3"/>
    <n v="78.099999999999994"/>
    <n v="864.85"/>
    <s v="No"/>
    <n v="0"/>
    <x v="0"/>
  </r>
  <r>
    <s v="5602-BVFMK"/>
    <x v="0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"/>
    <n v="228.75"/>
    <s v="No"/>
    <n v="0"/>
    <x v="0"/>
  </r>
  <r>
    <s v="6297-NOOPG"/>
    <x v="0"/>
    <x v="0"/>
    <s v="Yes"/>
    <s v="No"/>
    <n v="70"/>
    <s v="Yes"/>
    <s v="Yes"/>
    <x v="1"/>
    <s v="No"/>
    <s v="Yes"/>
    <s v="Yes"/>
    <s v="Yes"/>
    <s v="Yes"/>
    <s v="Yes"/>
    <x v="2"/>
    <s v="Yes"/>
    <x v="0"/>
    <n v="110.5"/>
    <n v="7752.05"/>
    <s v="No"/>
    <n v="0"/>
    <x v="3"/>
  </r>
  <r>
    <s v="1891-UAWWU"/>
    <x v="0"/>
    <x v="1"/>
    <s v="Yes"/>
    <s v="No"/>
    <n v="20"/>
    <s v="Yes"/>
    <s v="Yes"/>
    <x v="1"/>
    <s v="No"/>
    <s v="No"/>
    <s v="Yes"/>
    <s v="No"/>
    <s v="Yes"/>
    <s v="No"/>
    <x v="0"/>
    <s v="No"/>
    <x v="0"/>
    <n v="90.8"/>
    <n v="1951"/>
    <s v="Yes"/>
    <n v="1"/>
    <x v="2"/>
  </r>
  <r>
    <s v="8204-TIFGJ"/>
    <x v="0"/>
    <x v="0"/>
    <s v="No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2"/>
    <n v="20.3"/>
    <n v="470.6"/>
    <s v="No"/>
    <n v="0"/>
    <x v="2"/>
  </r>
  <r>
    <s v="8050-DVOJX"/>
    <x v="1"/>
    <x v="1"/>
    <s v="No"/>
    <s v="No"/>
    <n v="49"/>
    <s v="Yes"/>
    <s v="Yes"/>
    <x v="0"/>
    <s v="Yes"/>
    <s v="Yes"/>
    <s v="Yes"/>
    <s v="Yes"/>
    <s v="No"/>
    <s v="Yes"/>
    <x v="2"/>
    <s v="No"/>
    <x v="3"/>
    <n v="81.349999999999994"/>
    <n v="4060.9"/>
    <s v="No"/>
    <n v="0"/>
    <x v="3"/>
  </r>
  <r>
    <s v="6108-OQZDQ"/>
    <x v="0"/>
    <x v="0"/>
    <s v="Yes"/>
    <s v="Yes"/>
    <n v="4"/>
    <s v="Yes"/>
    <s v="Yes"/>
    <x v="1"/>
    <s v="No"/>
    <s v="Yes"/>
    <s v="No"/>
    <s v="No"/>
    <s v="Yes"/>
    <s v="Yes"/>
    <x v="0"/>
    <s v="Yes"/>
    <x v="0"/>
    <n v="97.95"/>
    <n v="384.5"/>
    <s v="Yes"/>
    <n v="1"/>
    <x v="0"/>
  </r>
  <r>
    <s v="0363-QJVFX"/>
    <x v="1"/>
    <x v="0"/>
    <s v="No"/>
    <s v="No"/>
    <n v="32"/>
    <s v="Yes"/>
    <s v="Yes"/>
    <x v="1"/>
    <s v="Yes"/>
    <s v="Yes"/>
    <s v="No"/>
    <s v="Yes"/>
    <s v="Yes"/>
    <s v="Yes"/>
    <x v="0"/>
    <s v="Yes"/>
    <x v="3"/>
    <n v="108.15"/>
    <n v="3432.9"/>
    <s v="Yes"/>
    <n v="1"/>
    <x v="1"/>
  </r>
  <r>
    <s v="8903-XEBGX"/>
    <x v="1"/>
    <x v="0"/>
    <s v="No"/>
    <s v="Yes"/>
    <n v="2"/>
    <s v="Yes"/>
    <s v="No"/>
    <x v="0"/>
    <s v="No"/>
    <s v="No"/>
    <s v="No"/>
    <s v="No"/>
    <s v="No"/>
    <s v="Yes"/>
    <x v="0"/>
    <s v="Yes"/>
    <x v="0"/>
    <n v="55.3"/>
    <n v="108.65"/>
    <s v="No"/>
    <n v="0"/>
    <x v="0"/>
  </r>
  <r>
    <s v="8169-SAEJD"/>
    <x v="1"/>
    <x v="1"/>
    <s v="Yes"/>
    <s v="No"/>
    <n v="69"/>
    <s v="No"/>
    <s v="No phone service"/>
    <x v="0"/>
    <s v="Yes"/>
    <s v="Yes"/>
    <s v="No"/>
    <s v="No"/>
    <s v="Yes"/>
    <s v="Yes"/>
    <x v="2"/>
    <s v="No"/>
    <x v="3"/>
    <n v="56.55"/>
    <n v="3952.65"/>
    <s v="No"/>
    <n v="0"/>
    <x v="3"/>
  </r>
  <r>
    <s v="9840-DVNDC"/>
    <x v="1"/>
    <x v="0"/>
    <s v="No"/>
    <s v="No"/>
    <n v="6"/>
    <s v="Yes"/>
    <s v="No"/>
    <x v="1"/>
    <s v="No"/>
    <s v="No"/>
    <s v="No"/>
    <s v="No"/>
    <s v="Yes"/>
    <s v="No"/>
    <x v="0"/>
    <s v="Yes"/>
    <x v="3"/>
    <n v="80.5"/>
    <n v="463.05"/>
    <s v="Yes"/>
    <n v="1"/>
    <x v="0"/>
  </r>
  <r>
    <s v="1089-XZWHH"/>
    <x v="0"/>
    <x v="0"/>
    <s v="Yes"/>
    <s v="Yes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494.05"/>
    <s v="No"/>
    <n v="0"/>
    <x v="2"/>
  </r>
  <r>
    <s v="2325-WINES"/>
    <x v="0"/>
    <x v="0"/>
    <s v="No"/>
    <s v="No"/>
    <n v="32"/>
    <s v="Yes"/>
    <s v="Yes"/>
    <x v="1"/>
    <s v="No"/>
    <s v="Yes"/>
    <s v="Yes"/>
    <s v="No"/>
    <s v="Yes"/>
    <s v="Yes"/>
    <x v="1"/>
    <s v="Yes"/>
    <x v="3"/>
    <n v="104.05"/>
    <n v="3416.85"/>
    <s v="No"/>
    <n v="0"/>
    <x v="1"/>
  </r>
  <r>
    <s v="6064-ZATLR"/>
    <x v="0"/>
    <x v="0"/>
    <s v="No"/>
    <s v="No"/>
    <n v="27"/>
    <s v="Yes"/>
    <s v="No"/>
    <x v="0"/>
    <s v="Yes"/>
    <s v="Yes"/>
    <s v="No"/>
    <s v="No"/>
    <s v="No"/>
    <s v="No"/>
    <x v="2"/>
    <s v="No"/>
    <x v="2"/>
    <n v="52.85"/>
    <n v="1498.65"/>
    <s v="No"/>
    <n v="0"/>
    <x v="1"/>
  </r>
  <r>
    <s v="3096-JRDSO"/>
    <x v="0"/>
    <x v="1"/>
    <s v="Yes"/>
    <s v="No"/>
    <n v="27"/>
    <s v="Yes"/>
    <s v="Yes"/>
    <x v="1"/>
    <s v="Yes"/>
    <s v="No"/>
    <s v="No"/>
    <s v="Yes"/>
    <s v="Yes"/>
    <s v="Yes"/>
    <x v="0"/>
    <s v="Yes"/>
    <x v="2"/>
    <n v="104.3"/>
    <n v="2867.75"/>
    <s v="Yes"/>
    <n v="1"/>
    <x v="1"/>
  </r>
  <r>
    <s v="7824-PANSQ"/>
    <x v="1"/>
    <x v="0"/>
    <s v="No"/>
    <s v="No"/>
    <n v="58"/>
    <s v="Yes"/>
    <s v="Yes"/>
    <x v="1"/>
    <s v="No"/>
    <s v="No"/>
    <s v="No"/>
    <s v="Yes"/>
    <s v="No"/>
    <s v="No"/>
    <x v="0"/>
    <s v="No"/>
    <x v="2"/>
    <n v="80.650000000000006"/>
    <n v="4807.3500000000004"/>
    <s v="No"/>
    <n v="0"/>
    <x v="3"/>
  </r>
  <r>
    <s v="8042-JVNFH"/>
    <x v="1"/>
    <x v="0"/>
    <s v="No"/>
    <s v="No"/>
    <n v="1"/>
    <s v="Yes"/>
    <s v="No"/>
    <x v="1"/>
    <s v="No"/>
    <s v="No"/>
    <s v="No"/>
    <s v="No"/>
    <s v="No"/>
    <s v="No"/>
    <x v="0"/>
    <s v="Yes"/>
    <x v="1"/>
    <n v="71.349999999999994"/>
    <n v="71.349999999999994"/>
    <s v="Yes"/>
    <n v="1"/>
    <x v="0"/>
  </r>
  <r>
    <s v="9648-BCHKM"/>
    <x v="0"/>
    <x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65"/>
    <n v="471.35"/>
    <s v="No"/>
    <n v="0"/>
    <x v="2"/>
  </r>
  <r>
    <s v="2888-ADFAO"/>
    <x v="0"/>
    <x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1.3"/>
    <n v="1041.8"/>
    <s v="No"/>
    <n v="0"/>
    <x v="1"/>
  </r>
  <r>
    <s v="8707-HOEDG"/>
    <x v="0"/>
    <x v="0"/>
    <s v="Yes"/>
    <s v="Yes"/>
    <n v="70"/>
    <s v="Yes"/>
    <s v="Yes"/>
    <x v="1"/>
    <s v="No"/>
    <s v="Yes"/>
    <s v="Yes"/>
    <s v="Yes"/>
    <s v="Yes"/>
    <s v="Yes"/>
    <x v="2"/>
    <s v="Yes"/>
    <x v="0"/>
    <n v="110.2"/>
    <n v="7689.8"/>
    <s v="No"/>
    <n v="0"/>
    <x v="3"/>
  </r>
  <r>
    <s v="3374-LXDEV"/>
    <x v="0"/>
    <x v="0"/>
    <s v="No"/>
    <s v="No"/>
    <n v="13"/>
    <s v="Yes"/>
    <s v="Yes"/>
    <x v="1"/>
    <s v="No"/>
    <s v="Yes"/>
    <s v="Yes"/>
    <s v="Yes"/>
    <s v="No"/>
    <s v="No"/>
    <x v="0"/>
    <s v="No"/>
    <x v="0"/>
    <n v="89.4"/>
    <n v="1132.3499999999999"/>
    <s v="Yes"/>
    <n v="1"/>
    <x v="2"/>
  </r>
  <r>
    <s v="4072-IPYLT"/>
    <x v="0"/>
    <x v="0"/>
    <s v="Yes"/>
    <s v="Yes"/>
    <n v="36"/>
    <s v="Yes"/>
    <s v="No"/>
    <x v="0"/>
    <s v="Yes"/>
    <s v="No"/>
    <s v="No"/>
    <s v="No"/>
    <s v="No"/>
    <s v="No"/>
    <x v="0"/>
    <s v="No"/>
    <x v="3"/>
    <n v="51.05"/>
    <n v="1815"/>
    <s v="No"/>
    <n v="0"/>
    <x v="1"/>
  </r>
  <r>
    <s v="7167-PCEYD"/>
    <x v="1"/>
    <x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8"/>
    <n v="1311.3"/>
    <s v="No"/>
    <n v="0"/>
    <x v="3"/>
  </r>
  <r>
    <s v="4936-YPJNK"/>
    <x v="0"/>
    <x v="0"/>
    <s v="No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9.45"/>
    <s v="No"/>
    <n v="0"/>
    <x v="0"/>
  </r>
  <r>
    <s v="1580-BMCMR"/>
    <x v="1"/>
    <x v="1"/>
    <s v="No"/>
    <s v="No"/>
    <n v="19"/>
    <s v="Yes"/>
    <s v="No"/>
    <x v="1"/>
    <s v="Yes"/>
    <s v="No"/>
    <s v="No"/>
    <s v="No"/>
    <s v="No"/>
    <s v="Yes"/>
    <x v="0"/>
    <s v="Yes"/>
    <x v="0"/>
    <n v="87.3"/>
    <n v="1637.3"/>
    <s v="No"/>
    <n v="0"/>
    <x v="2"/>
  </r>
  <r>
    <s v="4817-KEQSP"/>
    <x v="0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326.35"/>
    <s v="No"/>
    <n v="0"/>
    <x v="3"/>
  </r>
  <r>
    <s v="6408-WHTEF"/>
    <x v="1"/>
    <x v="0"/>
    <s v="Yes"/>
    <s v="Yes"/>
    <n v="72"/>
    <s v="Yes"/>
    <s v="Yes"/>
    <x v="0"/>
    <s v="Yes"/>
    <s v="Yes"/>
    <s v="Yes"/>
    <s v="Yes"/>
    <s v="Yes"/>
    <s v="Yes"/>
    <x v="2"/>
    <s v="Yes"/>
    <x v="1"/>
    <n v="89.4"/>
    <n v="6376.55"/>
    <s v="No"/>
    <n v="0"/>
    <x v="3"/>
  </r>
  <r>
    <s v="9251-AWQGT"/>
    <x v="0"/>
    <x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"/>
    <n v="935.9"/>
    <s v="No"/>
    <n v="0"/>
    <x v="1"/>
  </r>
  <r>
    <s v="8749-CLJXC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s v="No"/>
    <n v="0"/>
    <x v="0"/>
  </r>
  <r>
    <s v="7989-VCQOH"/>
    <x v="1"/>
    <x v="0"/>
    <s v="Yes"/>
    <s v="Yes"/>
    <n v="18"/>
    <s v="Yes"/>
    <s v="No"/>
    <x v="0"/>
    <s v="Yes"/>
    <s v="No"/>
    <s v="Yes"/>
    <s v="Yes"/>
    <s v="Yes"/>
    <s v="Yes"/>
    <x v="0"/>
    <s v="No"/>
    <x v="0"/>
    <n v="83.25"/>
    <n v="1611.15"/>
    <s v="No"/>
    <n v="0"/>
    <x v="2"/>
  </r>
  <r>
    <s v="5049-GLYVG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s v="Yes"/>
    <n v="1"/>
    <x v="0"/>
  </r>
  <r>
    <s v="4199-QHJNM"/>
    <x v="1"/>
    <x v="1"/>
    <s v="Yes"/>
    <s v="No"/>
    <n v="67"/>
    <s v="Yes"/>
    <s v="Yes"/>
    <x v="1"/>
    <s v="No"/>
    <s v="Yes"/>
    <s v="No"/>
    <s v="Yes"/>
    <s v="Yes"/>
    <s v="Yes"/>
    <x v="2"/>
    <s v="No"/>
    <x v="2"/>
    <n v="102.9"/>
    <n v="6989.7"/>
    <s v="No"/>
    <n v="0"/>
    <x v="3"/>
  </r>
  <r>
    <s v="8882-TLVRW"/>
    <x v="1"/>
    <x v="0"/>
    <s v="Yes"/>
    <s v="Yes"/>
    <n v="69"/>
    <s v="No"/>
    <s v="No phone service"/>
    <x v="0"/>
    <s v="Yes"/>
    <s v="No"/>
    <s v="Yes"/>
    <s v="Yes"/>
    <s v="No"/>
    <s v="No"/>
    <x v="2"/>
    <s v="No"/>
    <x v="1"/>
    <n v="39.1"/>
    <n v="2779.5"/>
    <s v="No"/>
    <n v="0"/>
    <x v="3"/>
  </r>
  <r>
    <s v="5883-GTGVD"/>
    <x v="1"/>
    <x v="0"/>
    <s v="No"/>
    <s v="No"/>
    <n v="19"/>
    <s v="Yes"/>
    <s v="Yes"/>
    <x v="1"/>
    <s v="No"/>
    <s v="Yes"/>
    <s v="No"/>
    <s v="No"/>
    <s v="Yes"/>
    <s v="Yes"/>
    <x v="0"/>
    <s v="Yes"/>
    <x v="0"/>
    <n v="99.95"/>
    <n v="1931.75"/>
    <s v="Yes"/>
    <n v="1"/>
    <x v="2"/>
  </r>
  <r>
    <s v="5135-GRQJV"/>
    <x v="1"/>
    <x v="1"/>
    <s v="Yes"/>
    <s v="No"/>
    <n v="72"/>
    <s v="Yes"/>
    <s v="Yes"/>
    <x v="1"/>
    <s v="Yes"/>
    <s v="Yes"/>
    <s v="Yes"/>
    <s v="Yes"/>
    <s v="Yes"/>
    <s v="Yes"/>
    <x v="2"/>
    <s v="Yes"/>
    <x v="1"/>
    <n v="114.5"/>
    <n v="8331.9500000000007"/>
    <s v="No"/>
    <n v="0"/>
    <x v="3"/>
  </r>
  <r>
    <s v="2384-OVPSA"/>
    <x v="0"/>
    <x v="1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735.9"/>
    <s v="No"/>
    <n v="0"/>
    <x v="1"/>
  </r>
  <r>
    <s v="1371-WEPDS"/>
    <x v="1"/>
    <x v="1"/>
    <s v="Yes"/>
    <s v="No"/>
    <n v="40"/>
    <s v="Yes"/>
    <s v="No"/>
    <x v="0"/>
    <s v="No"/>
    <s v="No"/>
    <s v="No"/>
    <s v="No"/>
    <s v="No"/>
    <s v="Yes"/>
    <x v="1"/>
    <s v="No"/>
    <x v="0"/>
    <n v="55.8"/>
    <n v="2283.3000000000002"/>
    <s v="No"/>
    <n v="0"/>
    <x v="1"/>
  </r>
  <r>
    <s v="3580-GICBM"/>
    <x v="0"/>
    <x v="0"/>
    <s v="Yes"/>
    <s v="Yes"/>
    <n v="61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2"/>
    <n v="1445.2"/>
    <s v="No"/>
    <n v="0"/>
    <x v="3"/>
  </r>
  <r>
    <s v="4817-QRJSX"/>
    <x v="0"/>
    <x v="0"/>
    <s v="No"/>
    <s v="No"/>
    <n v="10"/>
    <s v="Yes"/>
    <s v="Yes"/>
    <x v="1"/>
    <s v="No"/>
    <s v="Yes"/>
    <s v="No"/>
    <s v="No"/>
    <s v="No"/>
    <s v="No"/>
    <x v="0"/>
    <s v="Yes"/>
    <x v="3"/>
    <n v="81"/>
    <n v="818.05"/>
    <s v="Yes"/>
    <n v="1"/>
    <x v="0"/>
  </r>
  <r>
    <s v="9730-DRTMJ"/>
    <x v="1"/>
    <x v="0"/>
    <s v="Yes"/>
    <s v="No"/>
    <n v="32"/>
    <s v="Yes"/>
    <s v="Yes"/>
    <x v="0"/>
    <s v="Yes"/>
    <s v="No"/>
    <s v="No"/>
    <s v="Yes"/>
    <s v="Yes"/>
    <s v="No"/>
    <x v="1"/>
    <s v="Yes"/>
    <x v="3"/>
    <n v="72.8"/>
    <n v="2333.0500000000002"/>
    <s v="No"/>
    <n v="0"/>
    <x v="1"/>
  </r>
  <r>
    <s v="4686-UXDML"/>
    <x v="0"/>
    <x v="0"/>
    <s v="No"/>
    <s v="No"/>
    <n v="21"/>
    <s v="Yes"/>
    <s v="Yes"/>
    <x v="1"/>
    <s v="No"/>
    <s v="Yes"/>
    <s v="No"/>
    <s v="No"/>
    <s v="Yes"/>
    <s v="Yes"/>
    <x v="0"/>
    <s v="Yes"/>
    <x v="3"/>
    <n v="99.85"/>
    <n v="1992.55"/>
    <s v="No"/>
    <n v="0"/>
    <x v="2"/>
  </r>
  <r>
    <s v="3349-ANQNH"/>
    <x v="0"/>
    <x v="1"/>
    <s v="No"/>
    <s v="No"/>
    <n v="59"/>
    <s v="Yes"/>
    <s v="Yes"/>
    <x v="1"/>
    <s v="No"/>
    <s v="No"/>
    <s v="Yes"/>
    <s v="No"/>
    <s v="Yes"/>
    <s v="Yes"/>
    <x v="1"/>
    <s v="Yes"/>
    <x v="0"/>
    <n v="99.5"/>
    <n v="5890"/>
    <s v="No"/>
    <n v="0"/>
    <x v="3"/>
  </r>
  <r>
    <s v="2398-YPMUR"/>
    <x v="0"/>
    <x v="1"/>
    <s v="Yes"/>
    <s v="No"/>
    <n v="13"/>
    <s v="Yes"/>
    <s v="No"/>
    <x v="1"/>
    <s v="No"/>
    <s v="No"/>
    <s v="No"/>
    <s v="No"/>
    <s v="No"/>
    <s v="No"/>
    <x v="0"/>
    <s v="Yes"/>
    <x v="0"/>
    <n v="70.150000000000006"/>
    <n v="916.75"/>
    <s v="Yes"/>
    <n v="1"/>
    <x v="2"/>
  </r>
  <r>
    <s v="0932-YIXYU"/>
    <x v="0"/>
    <x v="0"/>
    <s v="No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25"/>
    <n v="1029.8"/>
    <s v="No"/>
    <n v="0"/>
    <x v="1"/>
  </r>
  <r>
    <s v="7480-SPLEF"/>
    <x v="1"/>
    <x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6"/>
    <n v="1796.55"/>
    <s v="No"/>
    <n v="0"/>
    <x v="3"/>
  </r>
  <r>
    <s v="7636-XUHWW"/>
    <x v="1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899999999999999"/>
    <n v="33.700000000000003"/>
    <s v="No"/>
    <n v="0"/>
    <x v="0"/>
  </r>
  <r>
    <s v="1431-CYWMH"/>
    <x v="0"/>
    <x v="0"/>
    <s v="Yes"/>
    <s v="Yes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05"/>
    <n v="454.05"/>
    <s v="No"/>
    <n v="0"/>
    <x v="2"/>
  </r>
  <r>
    <s v="5937-EORGB"/>
    <x v="1"/>
    <x v="1"/>
    <s v="Yes"/>
    <s v="No"/>
    <n v="15"/>
    <s v="Yes"/>
    <s v="Yes"/>
    <x v="1"/>
    <s v="Yes"/>
    <s v="No"/>
    <s v="Yes"/>
    <s v="No"/>
    <s v="Yes"/>
    <s v="No"/>
    <x v="0"/>
    <s v="Yes"/>
    <x v="0"/>
    <n v="96.5"/>
    <n v="1392.25"/>
    <s v="No"/>
    <n v="0"/>
    <x v="2"/>
  </r>
  <r>
    <s v="6349-JDHQP"/>
    <x v="0"/>
    <x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049.5999999999999"/>
    <s v="No"/>
    <n v="0"/>
    <x v="3"/>
  </r>
  <r>
    <s v="5539-HIVAK"/>
    <x v="0"/>
    <x v="1"/>
    <s v="Yes"/>
    <s v="No"/>
    <n v="28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5.7"/>
    <n v="734.6"/>
    <s v="No"/>
    <n v="0"/>
    <x v="1"/>
  </r>
  <r>
    <s v="5847-MXBEO"/>
    <x v="1"/>
    <x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"/>
    <n v="475.1"/>
    <s v="No"/>
    <n v="0"/>
    <x v="2"/>
  </r>
  <r>
    <s v="9985-MWVIX"/>
    <x v="0"/>
    <x v="0"/>
    <s v="No"/>
    <s v="No"/>
    <n v="1"/>
    <s v="Yes"/>
    <s v="No"/>
    <x v="1"/>
    <s v="No"/>
    <s v="No"/>
    <s v="No"/>
    <s v="No"/>
    <s v="No"/>
    <s v="No"/>
    <x v="0"/>
    <s v="Yes"/>
    <x v="1"/>
    <n v="70.150000000000006"/>
    <n v="70.150000000000006"/>
    <s v="Yes"/>
    <n v="1"/>
    <x v="0"/>
  </r>
  <r>
    <s v="4583-PARNH"/>
    <x v="1"/>
    <x v="1"/>
    <s v="Yes"/>
    <s v="No"/>
    <n v="16"/>
    <s v="Yes"/>
    <s v="No"/>
    <x v="1"/>
    <s v="No"/>
    <s v="No"/>
    <s v="Yes"/>
    <s v="Yes"/>
    <s v="No"/>
    <s v="Yes"/>
    <x v="0"/>
    <s v="Yes"/>
    <x v="0"/>
    <n v="91.55"/>
    <n v="1540.05"/>
    <s v="No"/>
    <n v="0"/>
    <x v="2"/>
  </r>
  <r>
    <s v="1116-FRYVH"/>
    <x v="0"/>
    <x v="0"/>
    <s v="Yes"/>
    <s v="Yes"/>
    <n v="48"/>
    <s v="No"/>
    <s v="No phone service"/>
    <x v="0"/>
    <s v="Yes"/>
    <s v="Yes"/>
    <s v="No"/>
    <s v="Yes"/>
    <s v="No"/>
    <s v="No"/>
    <x v="2"/>
    <s v="No"/>
    <x v="1"/>
    <n v="39.4"/>
    <n v="1978.65"/>
    <s v="No"/>
    <n v="0"/>
    <x v="1"/>
  </r>
  <r>
    <s v="1421-HCERK"/>
    <x v="1"/>
    <x v="1"/>
    <s v="Yes"/>
    <s v="No"/>
    <n v="30"/>
    <s v="Yes"/>
    <s v="Yes"/>
    <x v="1"/>
    <s v="Yes"/>
    <s v="Yes"/>
    <s v="Yes"/>
    <s v="Yes"/>
    <s v="Yes"/>
    <s v="No"/>
    <x v="0"/>
    <s v="Yes"/>
    <x v="2"/>
    <n v="105.7"/>
    <n v="3181.8"/>
    <s v="No"/>
    <n v="0"/>
    <x v="1"/>
  </r>
  <r>
    <s v="9633-XQABV"/>
    <x v="0"/>
    <x v="0"/>
    <s v="No"/>
    <s v="No"/>
    <n v="3"/>
    <s v="Yes"/>
    <s v="No"/>
    <x v="1"/>
    <s v="No"/>
    <s v="No"/>
    <s v="No"/>
    <s v="No"/>
    <s v="No"/>
    <s v="No"/>
    <x v="0"/>
    <s v="Yes"/>
    <x v="0"/>
    <n v="70.25"/>
    <n v="229.7"/>
    <s v="No"/>
    <n v="0"/>
    <x v="0"/>
  </r>
  <r>
    <s v="0716-BQNDX"/>
    <x v="1"/>
    <x v="1"/>
    <s v="No"/>
    <s v="No"/>
    <n v="57"/>
    <s v="Yes"/>
    <s v="Yes"/>
    <x v="1"/>
    <s v="Yes"/>
    <s v="No"/>
    <s v="No"/>
    <s v="Yes"/>
    <s v="No"/>
    <s v="Yes"/>
    <x v="2"/>
    <s v="No"/>
    <x v="0"/>
    <n v="93.75"/>
    <n v="5625.55"/>
    <s v="No"/>
    <n v="0"/>
    <x v="3"/>
  </r>
  <r>
    <s v="1265-XTECC"/>
    <x v="0"/>
    <x v="1"/>
    <s v="Yes"/>
    <s v="No"/>
    <n v="68"/>
    <s v="Yes"/>
    <s v="Yes"/>
    <x v="1"/>
    <s v="Yes"/>
    <s v="Yes"/>
    <s v="No"/>
    <s v="No"/>
    <s v="No"/>
    <s v="Yes"/>
    <x v="1"/>
    <s v="Yes"/>
    <x v="3"/>
    <n v="96.55"/>
    <n v="6581.9"/>
    <s v="Yes"/>
    <n v="1"/>
    <x v="3"/>
  </r>
  <r>
    <s v="1183-CANVH"/>
    <x v="0"/>
    <x v="0"/>
    <s v="Yes"/>
    <s v="No"/>
    <n v="23"/>
    <s v="Yes"/>
    <s v="No"/>
    <x v="0"/>
    <s v="No"/>
    <s v="No"/>
    <s v="No"/>
    <s v="Yes"/>
    <s v="Yes"/>
    <s v="No"/>
    <x v="1"/>
    <s v="No"/>
    <x v="2"/>
    <n v="60"/>
    <n v="1347.15"/>
    <s v="No"/>
    <n v="0"/>
    <x v="2"/>
  </r>
  <r>
    <s v="1972-XMUWV"/>
    <x v="0"/>
    <x v="0"/>
    <s v="Yes"/>
    <s v="No"/>
    <n v="65"/>
    <s v="Yes"/>
    <s v="No"/>
    <x v="0"/>
    <s v="No"/>
    <s v="No"/>
    <s v="No"/>
    <s v="Yes"/>
    <s v="Yes"/>
    <s v="No"/>
    <x v="2"/>
    <s v="Yes"/>
    <x v="3"/>
    <n v="59.8"/>
    <n v="3808.2"/>
    <s v="No"/>
    <n v="0"/>
    <x v="3"/>
  </r>
  <r>
    <s v="8679-LZBMD"/>
    <x v="1"/>
    <x v="0"/>
    <s v="Yes"/>
    <s v="No"/>
    <n v="44"/>
    <s v="Yes"/>
    <s v="No"/>
    <x v="1"/>
    <s v="No"/>
    <s v="No"/>
    <s v="No"/>
    <s v="No"/>
    <s v="Yes"/>
    <s v="Yes"/>
    <x v="1"/>
    <s v="Yes"/>
    <x v="2"/>
    <n v="90.65"/>
    <n v="3974.15"/>
    <s v="No"/>
    <n v="0"/>
    <x v="1"/>
  </r>
  <r>
    <s v="3407-JMJQQ"/>
    <x v="0"/>
    <x v="0"/>
    <s v="Yes"/>
    <s v="Yes"/>
    <n v="71"/>
    <s v="Yes"/>
    <s v="Yes"/>
    <x v="1"/>
    <s v="Yes"/>
    <s v="Yes"/>
    <s v="Yes"/>
    <s v="No"/>
    <s v="Yes"/>
    <s v="Yes"/>
    <x v="2"/>
    <s v="Yes"/>
    <x v="2"/>
    <n v="109"/>
    <n v="7661.8"/>
    <s v="No"/>
    <n v="0"/>
    <x v="3"/>
  </r>
  <r>
    <s v="6252-DFGTK"/>
    <x v="0"/>
    <x v="0"/>
    <s v="Yes"/>
    <s v="No"/>
    <n v="37"/>
    <s v="Yes"/>
    <s v="Yes"/>
    <x v="0"/>
    <s v="Yes"/>
    <s v="No"/>
    <s v="Yes"/>
    <s v="Yes"/>
    <s v="No"/>
    <s v="No"/>
    <x v="1"/>
    <s v="No"/>
    <x v="3"/>
    <n v="68.099999999999994"/>
    <n v="2479.25"/>
    <s v="No"/>
    <n v="0"/>
    <x v="1"/>
  </r>
  <r>
    <s v="1539-LNKHM"/>
    <x v="0"/>
    <x v="0"/>
    <s v="No"/>
    <s v="No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66.60000000000002"/>
    <s v="No"/>
    <n v="0"/>
    <x v="0"/>
  </r>
  <r>
    <s v="8645-KOMJQ"/>
    <x v="1"/>
    <x v="0"/>
    <s v="Yes"/>
    <s v="Yes"/>
    <n v="69"/>
    <s v="Yes"/>
    <s v="Yes"/>
    <x v="0"/>
    <s v="No"/>
    <s v="Yes"/>
    <s v="Yes"/>
    <s v="Yes"/>
    <s v="Yes"/>
    <s v="Yes"/>
    <x v="2"/>
    <s v="Yes"/>
    <x v="2"/>
    <n v="81.95"/>
    <n v="5601.4"/>
    <s v="No"/>
    <n v="0"/>
    <x v="3"/>
  </r>
  <r>
    <s v="0289-IVARM"/>
    <x v="0"/>
    <x v="0"/>
    <s v="No"/>
    <s v="No"/>
    <n v="35"/>
    <s v="Yes"/>
    <s v="No"/>
    <x v="0"/>
    <s v="Yes"/>
    <s v="Yes"/>
    <s v="Yes"/>
    <s v="No"/>
    <s v="No"/>
    <s v="No"/>
    <x v="0"/>
    <s v="No"/>
    <x v="0"/>
    <n v="60.55"/>
    <n v="1982.6"/>
    <s v="No"/>
    <n v="0"/>
    <x v="1"/>
  </r>
  <r>
    <s v="9761-XUJWD"/>
    <x v="1"/>
    <x v="0"/>
    <s v="No"/>
    <s v="No"/>
    <n v="5"/>
    <s v="Yes"/>
    <s v="No"/>
    <x v="0"/>
    <s v="No"/>
    <s v="Yes"/>
    <s v="No"/>
    <s v="Yes"/>
    <s v="No"/>
    <s v="Yes"/>
    <x v="0"/>
    <s v="Yes"/>
    <x v="2"/>
    <n v="65.599999999999994"/>
    <n v="339.9"/>
    <s v="No"/>
    <n v="0"/>
    <x v="0"/>
  </r>
  <r>
    <s v="4057-FKCZK"/>
    <x v="1"/>
    <x v="0"/>
    <s v="Yes"/>
    <s v="Yes"/>
    <n v="58"/>
    <s v="Yes"/>
    <s v="Yes"/>
    <x v="1"/>
    <s v="No"/>
    <s v="No"/>
    <s v="No"/>
    <s v="No"/>
    <s v="Yes"/>
    <s v="No"/>
    <x v="2"/>
    <s v="No"/>
    <x v="2"/>
    <n v="82.5"/>
    <n v="4828.05"/>
    <s v="No"/>
    <n v="0"/>
    <x v="3"/>
  </r>
  <r>
    <s v="4291-TPNFG"/>
    <x v="1"/>
    <x v="0"/>
    <s v="Yes"/>
    <s v="No"/>
    <n v="72"/>
    <s v="Yes"/>
    <s v="Yes"/>
    <x v="0"/>
    <s v="Yes"/>
    <s v="Yes"/>
    <s v="Yes"/>
    <s v="Yes"/>
    <s v="No"/>
    <s v="Yes"/>
    <x v="2"/>
    <s v="Yes"/>
    <x v="2"/>
    <n v="82.3"/>
    <n v="5980.55"/>
    <s v="No"/>
    <n v="0"/>
    <x v="3"/>
  </r>
  <r>
    <s v="6087-YPWHO"/>
    <x v="1"/>
    <x v="0"/>
    <s v="Yes"/>
    <s v="No"/>
    <n v="72"/>
    <s v="Yes"/>
    <s v="Yes"/>
    <x v="0"/>
    <s v="Yes"/>
    <s v="Yes"/>
    <s v="Yes"/>
    <s v="Yes"/>
    <s v="No"/>
    <s v="No"/>
    <x v="2"/>
    <s v="No"/>
    <x v="1"/>
    <n v="68.150000000000006"/>
    <n v="4808.7"/>
    <s v="No"/>
    <n v="0"/>
    <x v="3"/>
  </r>
  <r>
    <s v="3090-QFUVD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3"/>
    <n v="20.3"/>
    <s v="No"/>
    <n v="0"/>
    <x v="0"/>
  </r>
  <r>
    <s v="2237-ZFSMY"/>
    <x v="0"/>
    <x v="0"/>
    <s v="No"/>
    <s v="No"/>
    <n v="39"/>
    <s v="Yes"/>
    <s v="No"/>
    <x v="1"/>
    <s v="Yes"/>
    <s v="No"/>
    <s v="Yes"/>
    <s v="Yes"/>
    <s v="Yes"/>
    <s v="No"/>
    <x v="1"/>
    <s v="Yes"/>
    <x v="0"/>
    <n v="95.55"/>
    <n v="3692.85"/>
    <s v="Yes"/>
    <n v="1"/>
    <x v="1"/>
  </r>
  <r>
    <s v="1722-LDZJS"/>
    <x v="1"/>
    <x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2"/>
    <n v="1068.1500000000001"/>
    <s v="No"/>
    <n v="0"/>
    <x v="3"/>
  </r>
  <r>
    <s v="1818-ESQMW"/>
    <x v="0"/>
    <x v="0"/>
    <s v="No"/>
    <s v="No"/>
    <n v="27"/>
    <s v="Yes"/>
    <s v="No"/>
    <x v="1"/>
    <s v="No"/>
    <s v="No"/>
    <s v="Yes"/>
    <s v="Yes"/>
    <s v="No"/>
    <s v="Yes"/>
    <x v="0"/>
    <s v="Yes"/>
    <x v="0"/>
    <n v="89.2"/>
    <n v="2383.6"/>
    <s v="No"/>
    <n v="0"/>
    <x v="1"/>
  </r>
  <r>
    <s v="4871-JTKJF"/>
    <x v="0"/>
    <x v="1"/>
    <s v="No"/>
    <s v="No"/>
    <n v="1"/>
    <s v="Yes"/>
    <s v="No"/>
    <x v="1"/>
    <s v="No"/>
    <s v="No"/>
    <s v="No"/>
    <s v="No"/>
    <s v="No"/>
    <s v="No"/>
    <x v="0"/>
    <s v="Yes"/>
    <x v="0"/>
    <n v="69.650000000000006"/>
    <n v="69.650000000000006"/>
    <s v="Yes"/>
    <n v="1"/>
    <x v="0"/>
  </r>
  <r>
    <s v="1415-YFWLT"/>
    <x v="0"/>
    <x v="1"/>
    <s v="No"/>
    <s v="No"/>
    <n v="1"/>
    <s v="Yes"/>
    <s v="No"/>
    <x v="1"/>
    <s v="No"/>
    <s v="No"/>
    <s v="No"/>
    <s v="No"/>
    <s v="Yes"/>
    <s v="Yes"/>
    <x v="0"/>
    <s v="Yes"/>
    <x v="0"/>
    <n v="89.3"/>
    <n v="89.3"/>
    <s v="Yes"/>
    <n v="1"/>
    <x v="0"/>
  </r>
  <r>
    <s v="7401-RUBNK"/>
    <x v="0"/>
    <x v="0"/>
    <s v="Yes"/>
    <s v="No"/>
    <n v="18"/>
    <s v="Yes"/>
    <s v="No"/>
    <x v="1"/>
    <s v="Yes"/>
    <s v="No"/>
    <s v="No"/>
    <s v="No"/>
    <s v="No"/>
    <s v="No"/>
    <x v="0"/>
    <s v="No"/>
    <x v="0"/>
    <n v="74.8"/>
    <n v="1438.05"/>
    <s v="No"/>
    <n v="0"/>
    <x v="2"/>
  </r>
  <r>
    <s v="0506-YLVKJ"/>
    <x v="1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917.45"/>
    <s v="No"/>
    <n v="0"/>
    <x v="1"/>
  </r>
  <r>
    <s v="8661-BOYNW"/>
    <x v="0"/>
    <x v="0"/>
    <s v="Yes"/>
    <s v="No"/>
    <n v="72"/>
    <s v="Yes"/>
    <s v="Yes"/>
    <x v="0"/>
    <s v="Yes"/>
    <s v="No"/>
    <s v="Yes"/>
    <s v="Yes"/>
    <s v="Yes"/>
    <s v="Yes"/>
    <x v="2"/>
    <s v="Yes"/>
    <x v="3"/>
    <n v="84.4"/>
    <n v="6096.45"/>
    <s v="No"/>
    <n v="0"/>
    <x v="3"/>
  </r>
  <r>
    <s v="6711-VTNRE"/>
    <x v="0"/>
    <x v="0"/>
    <s v="No"/>
    <s v="No"/>
    <n v="36"/>
    <s v="Yes"/>
    <s v="No"/>
    <x v="1"/>
    <s v="No"/>
    <s v="No"/>
    <s v="Yes"/>
    <s v="Yes"/>
    <s v="No"/>
    <s v="Yes"/>
    <x v="0"/>
    <s v="Yes"/>
    <x v="0"/>
    <n v="87.55"/>
    <n v="3078.1"/>
    <s v="Yes"/>
    <n v="1"/>
    <x v="1"/>
  </r>
  <r>
    <s v="4815-GBTCD"/>
    <x v="0"/>
    <x v="0"/>
    <s v="Yes"/>
    <s v="No"/>
    <n v="4"/>
    <s v="No"/>
    <s v="No phone service"/>
    <x v="0"/>
    <s v="No"/>
    <s v="No"/>
    <s v="No"/>
    <s v="No"/>
    <s v="No"/>
    <s v="No"/>
    <x v="0"/>
    <s v="Yes"/>
    <x v="0"/>
    <n v="25.15"/>
    <n v="99.95"/>
    <s v="No"/>
    <n v="0"/>
    <x v="0"/>
  </r>
  <r>
    <s v="2805-AUFQN"/>
    <x v="0"/>
    <x v="0"/>
    <s v="No"/>
    <s v="No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475.2"/>
    <s v="No"/>
    <n v="0"/>
    <x v="1"/>
  </r>
  <r>
    <s v="0980-PVMRC"/>
    <x v="0"/>
    <x v="0"/>
    <s v="Yes"/>
    <s v="Yes"/>
    <n v="40"/>
    <s v="No"/>
    <s v="No phone service"/>
    <x v="0"/>
    <s v="No"/>
    <s v="Yes"/>
    <s v="No"/>
    <s v="No"/>
    <s v="Yes"/>
    <s v="Yes"/>
    <x v="0"/>
    <s v="Yes"/>
    <x v="0"/>
    <n v="50.85"/>
    <n v="2036.55"/>
    <s v="No"/>
    <n v="0"/>
    <x v="1"/>
  </r>
  <r>
    <s v="7233-DRTRF"/>
    <x v="1"/>
    <x v="0"/>
    <s v="Yes"/>
    <s v="No"/>
    <n v="63"/>
    <s v="Yes"/>
    <s v="Yes"/>
    <x v="1"/>
    <s v="No"/>
    <s v="Yes"/>
    <s v="Yes"/>
    <s v="No"/>
    <s v="Yes"/>
    <s v="Yes"/>
    <x v="0"/>
    <s v="Yes"/>
    <x v="0"/>
    <n v="102.4"/>
    <n v="6444.05"/>
    <s v="No"/>
    <n v="0"/>
    <x v="3"/>
  </r>
  <r>
    <s v="3500-RMZLT"/>
    <x v="0"/>
    <x v="1"/>
    <s v="No"/>
    <s v="No"/>
    <n v="15"/>
    <s v="Yes"/>
    <s v="No"/>
    <x v="1"/>
    <s v="Yes"/>
    <s v="No"/>
    <s v="Yes"/>
    <s v="Yes"/>
    <s v="No"/>
    <s v="Yes"/>
    <x v="0"/>
    <s v="Yes"/>
    <x v="1"/>
    <n v="96.3"/>
    <n v="1426.75"/>
    <s v="Yes"/>
    <n v="1"/>
    <x v="2"/>
  </r>
  <r>
    <s v="3873-NFTGI"/>
    <x v="1"/>
    <x v="0"/>
    <s v="No"/>
    <s v="No"/>
    <n v="14"/>
    <s v="Yes"/>
    <s v="Yes"/>
    <x v="0"/>
    <s v="No"/>
    <s v="Yes"/>
    <s v="No"/>
    <s v="No"/>
    <s v="No"/>
    <s v="No"/>
    <x v="0"/>
    <s v="Yes"/>
    <x v="3"/>
    <n v="55.5"/>
    <n v="767.55"/>
    <s v="No"/>
    <n v="0"/>
    <x v="2"/>
  </r>
  <r>
    <s v="1162-ECVII"/>
    <x v="1"/>
    <x v="1"/>
    <s v="Yes"/>
    <s v="No"/>
    <n v="72"/>
    <s v="Yes"/>
    <s v="Yes"/>
    <x v="1"/>
    <s v="No"/>
    <s v="Yes"/>
    <s v="Yes"/>
    <s v="Yes"/>
    <s v="Yes"/>
    <s v="Yes"/>
    <x v="2"/>
    <s v="Yes"/>
    <x v="2"/>
    <n v="109.75"/>
    <n v="7932.5"/>
    <s v="No"/>
    <n v="0"/>
    <x v="3"/>
  </r>
  <r>
    <s v="7048-GXDAY"/>
    <x v="1"/>
    <x v="0"/>
    <s v="No"/>
    <s v="No"/>
    <n v="39"/>
    <s v="Yes"/>
    <s v="Yes"/>
    <x v="1"/>
    <s v="Yes"/>
    <s v="Yes"/>
    <s v="No"/>
    <s v="No"/>
    <s v="Yes"/>
    <s v="Yes"/>
    <x v="0"/>
    <s v="Yes"/>
    <x v="0"/>
    <n v="106.4"/>
    <n v="4040.65"/>
    <s v="No"/>
    <n v="0"/>
    <x v="1"/>
  </r>
  <r>
    <s v="8571-ZCMCX"/>
    <x v="0"/>
    <x v="0"/>
    <s v="Yes"/>
    <s v="Yes"/>
    <n v="47"/>
    <s v="No"/>
    <s v="No phone service"/>
    <x v="0"/>
    <s v="Yes"/>
    <s v="Yes"/>
    <s v="Yes"/>
    <s v="No"/>
    <s v="Yes"/>
    <s v="Yes"/>
    <x v="2"/>
    <s v="Yes"/>
    <x v="3"/>
    <n v="60"/>
    <n v="2768.65"/>
    <s v="No"/>
    <n v="0"/>
    <x v="1"/>
  </r>
  <r>
    <s v="1169-WCVAK"/>
    <x v="1"/>
    <x v="0"/>
    <s v="Yes"/>
    <s v="No"/>
    <n v="19"/>
    <s v="Yes"/>
    <s v="Yes"/>
    <x v="1"/>
    <s v="Yes"/>
    <s v="Yes"/>
    <s v="No"/>
    <s v="Yes"/>
    <s v="No"/>
    <s v="No"/>
    <x v="0"/>
    <s v="Yes"/>
    <x v="3"/>
    <n v="88.8"/>
    <n v="1672.35"/>
    <s v="No"/>
    <n v="0"/>
    <x v="2"/>
  </r>
  <r>
    <s v="4548-SDBKE"/>
    <x v="0"/>
    <x v="0"/>
    <s v="No"/>
    <s v="No"/>
    <n v="5"/>
    <s v="Yes"/>
    <s v="Yes"/>
    <x v="1"/>
    <s v="No"/>
    <s v="No"/>
    <s v="No"/>
    <s v="No"/>
    <s v="Yes"/>
    <s v="No"/>
    <x v="0"/>
    <s v="Yes"/>
    <x v="0"/>
    <n v="85.2"/>
    <n v="474.8"/>
    <s v="Yes"/>
    <n v="1"/>
    <x v="0"/>
  </r>
  <r>
    <s v="8066-POXGX"/>
    <x v="0"/>
    <x v="0"/>
    <s v="No"/>
    <s v="No"/>
    <n v="13"/>
    <s v="No"/>
    <s v="No phone service"/>
    <x v="0"/>
    <s v="No"/>
    <s v="No"/>
    <s v="No"/>
    <s v="No"/>
    <s v="No"/>
    <s v="Yes"/>
    <x v="0"/>
    <s v="Yes"/>
    <x v="0"/>
    <n v="35.1"/>
    <n v="446.1"/>
    <s v="Yes"/>
    <n v="1"/>
    <x v="2"/>
  </r>
  <r>
    <s v="7129-CAKJW"/>
    <x v="0"/>
    <x v="0"/>
    <s v="No"/>
    <s v="No"/>
    <n v="17"/>
    <s v="Yes"/>
    <s v="Yes"/>
    <x v="1"/>
    <s v="No"/>
    <s v="No"/>
    <s v="Yes"/>
    <s v="No"/>
    <s v="No"/>
    <s v="No"/>
    <x v="0"/>
    <s v="No"/>
    <x v="2"/>
    <n v="80.05"/>
    <n v="1345.65"/>
    <s v="No"/>
    <n v="0"/>
    <x v="2"/>
  </r>
  <r>
    <s v="8695-ARGXZ"/>
    <x v="1"/>
    <x v="1"/>
    <s v="Yes"/>
    <s v="No"/>
    <n v="34"/>
    <s v="Yes"/>
    <s v="Yes"/>
    <x v="1"/>
    <s v="No"/>
    <s v="No"/>
    <s v="No"/>
    <s v="No"/>
    <s v="No"/>
    <s v="No"/>
    <x v="0"/>
    <s v="Yes"/>
    <x v="0"/>
    <n v="75.55"/>
    <n v="2425.4"/>
    <s v="No"/>
    <n v="0"/>
    <x v="1"/>
  </r>
  <r>
    <s v="3570-YUEKJ"/>
    <x v="0"/>
    <x v="0"/>
    <s v="No"/>
    <s v="No"/>
    <n v="42"/>
    <s v="Yes"/>
    <s v="No"/>
    <x v="0"/>
    <s v="No"/>
    <s v="Yes"/>
    <s v="No"/>
    <s v="No"/>
    <s v="No"/>
    <s v="No"/>
    <x v="0"/>
    <s v="Yes"/>
    <x v="0"/>
    <n v="49.55"/>
    <n v="2077.9499999999998"/>
    <s v="No"/>
    <n v="0"/>
    <x v="1"/>
  </r>
  <r>
    <s v="4143-OOBWZ"/>
    <x v="1"/>
    <x v="0"/>
    <s v="Yes"/>
    <s v="No"/>
    <n v="5"/>
    <s v="Yes"/>
    <s v="Yes"/>
    <x v="1"/>
    <s v="No"/>
    <s v="Yes"/>
    <s v="No"/>
    <s v="No"/>
    <s v="No"/>
    <s v="No"/>
    <x v="0"/>
    <s v="Yes"/>
    <x v="0"/>
    <n v="81.3"/>
    <n v="416.3"/>
    <s v="Yes"/>
    <n v="1"/>
    <x v="0"/>
  </r>
  <r>
    <s v="1555-HAPSU"/>
    <x v="0"/>
    <x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3.9"/>
    <n v="1663.5"/>
    <s v="No"/>
    <n v="0"/>
    <x v="3"/>
  </r>
  <r>
    <s v="1697-NVVGY"/>
    <x v="1"/>
    <x v="1"/>
    <s v="Yes"/>
    <s v="No"/>
    <n v="19"/>
    <s v="Yes"/>
    <s v="No"/>
    <x v="0"/>
    <s v="Yes"/>
    <s v="No"/>
    <s v="Yes"/>
    <s v="No"/>
    <s v="Yes"/>
    <s v="No"/>
    <x v="0"/>
    <s v="No"/>
    <x v="2"/>
    <n v="66.400000000000006"/>
    <n v="1286.05"/>
    <s v="No"/>
    <n v="0"/>
    <x v="2"/>
  </r>
  <r>
    <s v="7854-EKTJL"/>
    <x v="0"/>
    <x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00000000000001"/>
    <n v="35.85"/>
    <s v="Yes"/>
    <n v="1"/>
    <x v="0"/>
  </r>
  <r>
    <s v="8464-EETCQ"/>
    <x v="1"/>
    <x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8.8"/>
    <n v="1094.3499999999999"/>
    <s v="No"/>
    <n v="0"/>
    <x v="3"/>
  </r>
  <r>
    <s v="2419-FSORS"/>
    <x v="1"/>
    <x v="0"/>
    <s v="Yes"/>
    <s v="No"/>
    <n v="72"/>
    <s v="Yes"/>
    <s v="Yes"/>
    <x v="1"/>
    <s v="No"/>
    <s v="Yes"/>
    <s v="Yes"/>
    <s v="Yes"/>
    <s v="Yes"/>
    <s v="Yes"/>
    <x v="2"/>
    <s v="Yes"/>
    <x v="0"/>
    <n v="108.4"/>
    <n v="7719.5"/>
    <s v="No"/>
    <n v="0"/>
    <x v="3"/>
  </r>
  <r>
    <s v="8132-YPVBX"/>
    <x v="0"/>
    <x v="0"/>
    <s v="No"/>
    <s v="No"/>
    <n v="6"/>
    <s v="Yes"/>
    <s v="No"/>
    <x v="1"/>
    <s v="No"/>
    <s v="Yes"/>
    <s v="No"/>
    <s v="No"/>
    <s v="No"/>
    <s v="Yes"/>
    <x v="0"/>
    <s v="Yes"/>
    <x v="1"/>
    <n v="85.95"/>
    <n v="514.6"/>
    <s v="No"/>
    <n v="0"/>
    <x v="0"/>
  </r>
  <r>
    <s v="9102-IAYHT"/>
    <x v="0"/>
    <x v="0"/>
    <s v="Yes"/>
    <s v="Yes"/>
    <n v="17"/>
    <s v="Yes"/>
    <s v="Yes"/>
    <x v="1"/>
    <s v="No"/>
    <s v="No"/>
    <s v="No"/>
    <s v="No"/>
    <s v="No"/>
    <s v="Yes"/>
    <x v="0"/>
    <s v="Yes"/>
    <x v="0"/>
    <n v="85.45"/>
    <n v="1451.6"/>
    <s v="Yes"/>
    <n v="1"/>
    <x v="2"/>
  </r>
  <r>
    <s v="6754-LZUKA"/>
    <x v="1"/>
    <x v="0"/>
    <s v="Yes"/>
    <s v="No"/>
    <n v="61"/>
    <s v="Yes"/>
    <s v="Yes"/>
    <x v="0"/>
    <s v="No"/>
    <s v="Yes"/>
    <s v="Yes"/>
    <s v="No"/>
    <s v="Yes"/>
    <s v="Yes"/>
    <x v="2"/>
    <s v="No"/>
    <x v="2"/>
    <n v="80.900000000000006"/>
    <n v="4932.5"/>
    <s v="No"/>
    <n v="0"/>
    <x v="3"/>
  </r>
  <r>
    <s v="3422-LYEPQ"/>
    <x v="1"/>
    <x v="0"/>
    <s v="Yes"/>
    <s v="Yes"/>
    <n v="1"/>
    <s v="Yes"/>
    <s v="No"/>
    <x v="1"/>
    <s v="No"/>
    <s v="No"/>
    <s v="No"/>
    <s v="No"/>
    <s v="No"/>
    <s v="No"/>
    <x v="0"/>
    <s v="Yes"/>
    <x v="0"/>
    <n v="71"/>
    <n v="71"/>
    <s v="Yes"/>
    <n v="1"/>
    <x v="0"/>
  </r>
  <r>
    <s v="8099-MZPUJ"/>
    <x v="1"/>
    <x v="0"/>
    <s v="Yes"/>
    <s v="Yes"/>
    <n v="48"/>
    <s v="Yes"/>
    <s v="Yes"/>
    <x v="1"/>
    <s v="Yes"/>
    <s v="Yes"/>
    <s v="Yes"/>
    <s v="Yes"/>
    <s v="Yes"/>
    <s v="Yes"/>
    <x v="2"/>
    <s v="No"/>
    <x v="3"/>
    <n v="111.8"/>
    <n v="5443.65"/>
    <s v="No"/>
    <n v="0"/>
    <x v="1"/>
  </r>
  <r>
    <s v="0787-LHDYT"/>
    <x v="1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6"/>
    <n v="330.25"/>
    <s v="No"/>
    <n v="0"/>
    <x v="2"/>
  </r>
  <r>
    <s v="2642-DTVCO"/>
    <x v="1"/>
    <x v="1"/>
    <s v="No"/>
    <s v="No"/>
    <n v="9"/>
    <s v="Yes"/>
    <s v="Yes"/>
    <x v="1"/>
    <s v="No"/>
    <s v="No"/>
    <s v="No"/>
    <s v="No"/>
    <s v="No"/>
    <s v="Yes"/>
    <x v="0"/>
    <s v="Yes"/>
    <x v="0"/>
    <n v="85.05"/>
    <n v="746.5"/>
    <s v="Yes"/>
    <n v="1"/>
    <x v="0"/>
  </r>
  <r>
    <s v="0374-IOEGQ"/>
    <x v="0"/>
    <x v="0"/>
    <s v="No"/>
    <s v="No"/>
    <n v="3"/>
    <s v="Yes"/>
    <s v="No"/>
    <x v="0"/>
    <s v="No"/>
    <s v="No"/>
    <s v="No"/>
    <s v="No"/>
    <s v="No"/>
    <s v="No"/>
    <x v="0"/>
    <s v="No"/>
    <x v="0"/>
    <n v="44.6"/>
    <n v="122.7"/>
    <s v="No"/>
    <n v="0"/>
    <x v="0"/>
  </r>
  <r>
    <s v="4361-JEIVL"/>
    <x v="1"/>
    <x v="0"/>
    <s v="No"/>
    <s v="Yes"/>
    <n v="1"/>
    <s v="Yes"/>
    <s v="No"/>
    <x v="0"/>
    <s v="No"/>
    <s v="No"/>
    <s v="No"/>
    <s v="No"/>
    <s v="No"/>
    <s v="No"/>
    <x v="0"/>
    <s v="Yes"/>
    <x v="0"/>
    <n v="44.4"/>
    <n v="44.4"/>
    <s v="Yes"/>
    <n v="1"/>
    <x v="0"/>
  </r>
  <r>
    <s v="3197-NNYNB"/>
    <x v="1"/>
    <x v="0"/>
    <s v="No"/>
    <s v="No"/>
    <n v="65"/>
    <s v="Yes"/>
    <s v="Yes"/>
    <x v="1"/>
    <s v="No"/>
    <s v="Yes"/>
    <s v="Yes"/>
    <s v="No"/>
    <s v="Yes"/>
    <s v="Yes"/>
    <x v="2"/>
    <s v="No"/>
    <x v="3"/>
    <n v="105.1"/>
    <n v="6631.85"/>
    <s v="No"/>
    <n v="0"/>
    <x v="3"/>
  </r>
  <r>
    <s v="3396-DKDEL"/>
    <x v="0"/>
    <x v="0"/>
    <s v="Yes"/>
    <s v="Yes"/>
    <n v="70"/>
    <s v="Yes"/>
    <s v="Yes"/>
    <x v="1"/>
    <s v="Yes"/>
    <s v="Yes"/>
    <s v="Yes"/>
    <s v="Yes"/>
    <s v="Yes"/>
    <s v="Yes"/>
    <x v="2"/>
    <s v="Yes"/>
    <x v="3"/>
    <n v="115.15"/>
    <n v="8250"/>
    <s v="No"/>
    <n v="0"/>
    <x v="3"/>
  </r>
  <r>
    <s v="1752-OZXFY"/>
    <x v="1"/>
    <x v="0"/>
    <s v="Yes"/>
    <s v="No"/>
    <n v="60"/>
    <s v="Yes"/>
    <s v="No"/>
    <x v="0"/>
    <s v="Yes"/>
    <s v="No"/>
    <s v="No"/>
    <s v="No"/>
    <s v="Yes"/>
    <s v="No"/>
    <x v="1"/>
    <s v="Yes"/>
    <x v="1"/>
    <n v="59.8"/>
    <n v="3561.15"/>
    <s v="No"/>
    <n v="0"/>
    <x v="3"/>
  </r>
  <r>
    <s v="9066-QRSDU"/>
    <x v="0"/>
    <x v="0"/>
    <s v="Yes"/>
    <s v="No"/>
    <n v="69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0"/>
    <n v="26.3"/>
    <n v="1763.55"/>
    <s v="No"/>
    <n v="0"/>
    <x v="3"/>
  </r>
  <r>
    <s v="9112-WSNPU"/>
    <x v="0"/>
    <x v="1"/>
    <s v="No"/>
    <s v="No"/>
    <n v="35"/>
    <s v="Yes"/>
    <s v="No"/>
    <x v="1"/>
    <s v="No"/>
    <s v="No"/>
    <s v="No"/>
    <s v="No"/>
    <s v="No"/>
    <s v="No"/>
    <x v="0"/>
    <s v="No"/>
    <x v="0"/>
    <n v="70.55"/>
    <n v="2419"/>
    <s v="No"/>
    <n v="0"/>
    <x v="1"/>
  </r>
  <r>
    <s v="9867-NNXLC"/>
    <x v="0"/>
    <x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470.2"/>
    <s v="No"/>
    <n v="0"/>
    <x v="2"/>
  </r>
  <r>
    <s v="5321-NTRKC"/>
    <x v="1"/>
    <x v="0"/>
    <s v="Yes"/>
    <s v="Yes"/>
    <n v="66"/>
    <s v="Yes"/>
    <s v="Yes"/>
    <x v="0"/>
    <s v="No"/>
    <s v="Yes"/>
    <s v="Yes"/>
    <s v="No"/>
    <s v="Yes"/>
    <s v="Yes"/>
    <x v="2"/>
    <s v="No"/>
    <x v="2"/>
    <n v="79.849999999999994"/>
    <n v="5234.95"/>
    <s v="No"/>
    <n v="0"/>
    <x v="3"/>
  </r>
  <r>
    <s v="1363-TXLSL"/>
    <x v="1"/>
    <x v="1"/>
    <s v="Yes"/>
    <s v="No"/>
    <n v="1"/>
    <s v="Yes"/>
    <s v="No"/>
    <x v="1"/>
    <s v="No"/>
    <s v="No"/>
    <s v="No"/>
    <s v="No"/>
    <s v="No"/>
    <s v="No"/>
    <x v="0"/>
    <s v="Yes"/>
    <x v="0"/>
    <n v="70.3"/>
    <n v="70.3"/>
    <s v="Yes"/>
    <n v="1"/>
    <x v="0"/>
  </r>
  <r>
    <s v="9507-EXLTT"/>
    <x v="0"/>
    <x v="0"/>
    <s v="Yes"/>
    <s v="No"/>
    <n v="1"/>
    <s v="Yes"/>
    <s v="No"/>
    <x v="1"/>
    <s v="No"/>
    <s v="No"/>
    <s v="No"/>
    <s v="No"/>
    <s v="Yes"/>
    <s v="No"/>
    <x v="0"/>
    <s v="Yes"/>
    <x v="2"/>
    <n v="79.349999999999994"/>
    <n v="79.349999999999994"/>
    <s v="Yes"/>
    <n v="1"/>
    <x v="0"/>
  </r>
  <r>
    <s v="3161-GETRM"/>
    <x v="1"/>
    <x v="0"/>
    <s v="Yes"/>
    <s v="Yes"/>
    <n v="34"/>
    <s v="Yes"/>
    <s v="Yes"/>
    <x v="1"/>
    <s v="No"/>
    <s v="No"/>
    <s v="Yes"/>
    <s v="No"/>
    <s v="No"/>
    <s v="Yes"/>
    <x v="0"/>
    <s v="Yes"/>
    <x v="3"/>
    <n v="90.05"/>
    <n v="3097"/>
    <s v="No"/>
    <n v="0"/>
    <x v="1"/>
  </r>
  <r>
    <s v="0402-OAMEN"/>
    <x v="0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45"/>
    <n v="1709.1"/>
    <s v="No"/>
    <n v="0"/>
    <x v="3"/>
  </r>
  <r>
    <s v="6933-VLYFX"/>
    <x v="1"/>
    <x v="0"/>
    <s v="Yes"/>
    <s v="Yes"/>
    <n v="31"/>
    <s v="No"/>
    <s v="No phone service"/>
    <x v="0"/>
    <s v="Yes"/>
    <s v="No"/>
    <s v="Yes"/>
    <s v="Yes"/>
    <s v="Yes"/>
    <s v="Yes"/>
    <x v="1"/>
    <s v="No"/>
    <x v="0"/>
    <n v="59.95"/>
    <n v="1848.8"/>
    <s v="No"/>
    <n v="0"/>
    <x v="1"/>
  </r>
  <r>
    <s v="6754-WKSHP"/>
    <x v="1"/>
    <x v="0"/>
    <s v="No"/>
    <s v="Yes"/>
    <n v="30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2"/>
    <n v="25.35"/>
    <n v="723.3"/>
    <s v="No"/>
    <n v="0"/>
    <x v="1"/>
  </r>
  <r>
    <s v="9846-GKXAS"/>
    <x v="0"/>
    <x v="0"/>
    <s v="No"/>
    <s v="No"/>
    <n v="9"/>
    <s v="Yes"/>
    <s v="No"/>
    <x v="1"/>
    <s v="No"/>
    <s v="No"/>
    <s v="No"/>
    <s v="No"/>
    <s v="Yes"/>
    <s v="Yes"/>
    <x v="0"/>
    <s v="Yes"/>
    <x v="2"/>
    <n v="90.8"/>
    <n v="809.75"/>
    <s v="Yes"/>
    <n v="1"/>
    <x v="0"/>
  </r>
  <r>
    <s v="6017-PPLPX"/>
    <x v="1"/>
    <x v="0"/>
    <s v="Yes"/>
    <s v="Yes"/>
    <n v="20"/>
    <s v="Yes"/>
    <s v="No"/>
    <x v="1"/>
    <s v="No"/>
    <s v="No"/>
    <s v="No"/>
    <s v="No"/>
    <s v="No"/>
    <s v="No"/>
    <x v="0"/>
    <s v="Yes"/>
    <x v="0"/>
    <n v="70.45"/>
    <n v="1470.95"/>
    <s v="Yes"/>
    <n v="1"/>
    <x v="2"/>
  </r>
  <r>
    <s v="4976-LNFVV"/>
    <x v="1"/>
    <x v="1"/>
    <s v="Yes"/>
    <s v="No"/>
    <n v="19"/>
    <s v="No"/>
    <s v="No phone service"/>
    <x v="0"/>
    <s v="No"/>
    <s v="Yes"/>
    <s v="Yes"/>
    <s v="No"/>
    <s v="No"/>
    <s v="No"/>
    <x v="0"/>
    <s v="Yes"/>
    <x v="3"/>
    <n v="34.299999999999997"/>
    <n v="577.15"/>
    <s v="No"/>
    <n v="0"/>
    <x v="2"/>
  </r>
  <r>
    <s v="5055-MGMGF"/>
    <x v="0"/>
    <x v="0"/>
    <s v="Yes"/>
    <s v="No"/>
    <n v="65"/>
    <s v="Yes"/>
    <s v="Yes"/>
    <x v="1"/>
    <s v="Yes"/>
    <s v="No"/>
    <s v="Yes"/>
    <s v="No"/>
    <s v="Yes"/>
    <s v="Yes"/>
    <x v="0"/>
    <s v="Yes"/>
    <x v="0"/>
    <n v="105.05"/>
    <n v="6914.95"/>
    <s v="No"/>
    <n v="0"/>
    <x v="3"/>
  </r>
  <r>
    <s v="4641-FROLU"/>
    <x v="0"/>
    <x v="0"/>
    <s v="Yes"/>
    <s v="Yes"/>
    <n v="3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3"/>
    <n v="602.9"/>
    <s v="No"/>
    <n v="0"/>
    <x v="1"/>
  </r>
  <r>
    <s v="2862-JVEOY"/>
    <x v="1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124.4"/>
    <s v="No"/>
    <n v="0"/>
    <x v="0"/>
  </r>
  <r>
    <s v="2969-QWUBZ"/>
    <x v="0"/>
    <x v="0"/>
    <s v="No"/>
    <s v="No"/>
    <n v="2"/>
    <s v="No"/>
    <s v="No phone service"/>
    <x v="0"/>
    <s v="No"/>
    <s v="Yes"/>
    <s v="No"/>
    <s v="No"/>
    <s v="Yes"/>
    <s v="Yes"/>
    <x v="0"/>
    <s v="No"/>
    <x v="0"/>
    <n v="51.4"/>
    <n v="96.8"/>
    <s v="No"/>
    <n v="0"/>
    <x v="0"/>
  </r>
  <r>
    <s v="9822-BIIGN"/>
    <x v="1"/>
    <x v="0"/>
    <s v="Yes"/>
    <s v="Yes"/>
    <n v="53"/>
    <s v="Yes"/>
    <s v="Yes"/>
    <x v="0"/>
    <s v="Yes"/>
    <s v="No"/>
    <s v="No"/>
    <s v="Yes"/>
    <s v="No"/>
    <s v="Yes"/>
    <x v="0"/>
    <s v="No"/>
    <x v="0"/>
    <n v="71.849999999999994"/>
    <n v="3827.9"/>
    <s v="No"/>
    <n v="0"/>
    <x v="3"/>
  </r>
  <r>
    <s v="2077-MPJQO"/>
    <x v="1"/>
    <x v="1"/>
    <s v="Yes"/>
    <s v="No"/>
    <n v="7"/>
    <s v="Yes"/>
    <s v="Yes"/>
    <x v="1"/>
    <s v="No"/>
    <s v="No"/>
    <s v="No"/>
    <s v="No"/>
    <s v="No"/>
    <s v="No"/>
    <x v="0"/>
    <s v="Yes"/>
    <x v="0"/>
    <n v="75.400000000000006"/>
    <n v="533.04999999999995"/>
    <s v="No"/>
    <n v="0"/>
    <x v="0"/>
  </r>
  <r>
    <s v="1534-OULXE"/>
    <x v="0"/>
    <x v="0"/>
    <s v="Yes"/>
    <s v="Yes"/>
    <n v="61"/>
    <s v="Yes"/>
    <s v="No"/>
    <x v="0"/>
    <s v="Yes"/>
    <s v="No"/>
    <s v="No"/>
    <s v="No"/>
    <s v="No"/>
    <s v="No"/>
    <x v="1"/>
    <s v="Yes"/>
    <x v="2"/>
    <n v="49.7"/>
    <n v="2961.4"/>
    <s v="No"/>
    <n v="0"/>
    <x v="3"/>
  </r>
  <r>
    <s v="7136-RVDTZ"/>
    <x v="1"/>
    <x v="1"/>
    <s v="No"/>
    <s v="No"/>
    <n v="70"/>
    <s v="No"/>
    <s v="No phone service"/>
    <x v="0"/>
    <s v="No"/>
    <s v="No"/>
    <s v="No"/>
    <s v="No"/>
    <s v="Yes"/>
    <s v="Yes"/>
    <x v="1"/>
    <s v="Yes"/>
    <x v="0"/>
    <n v="45.25"/>
    <n v="3264.45"/>
    <s v="Yes"/>
    <n v="1"/>
    <x v="3"/>
  </r>
  <r>
    <s v="2971-SGAFL"/>
    <x v="0"/>
    <x v="0"/>
    <s v="No"/>
    <s v="No"/>
    <n v="13"/>
    <s v="Yes"/>
    <s v="Yes"/>
    <x v="0"/>
    <s v="Yes"/>
    <s v="No"/>
    <s v="Yes"/>
    <s v="No"/>
    <s v="Yes"/>
    <s v="Yes"/>
    <x v="0"/>
    <s v="Yes"/>
    <x v="0"/>
    <n v="78.75"/>
    <n v="995.35"/>
    <s v="No"/>
    <n v="0"/>
    <x v="2"/>
  </r>
  <r>
    <s v="1480-IVEVR"/>
    <x v="1"/>
    <x v="1"/>
    <s v="Yes"/>
    <s v="No"/>
    <n v="35"/>
    <s v="Yes"/>
    <s v="Yes"/>
    <x v="1"/>
    <s v="No"/>
    <s v="No"/>
    <s v="Yes"/>
    <s v="No"/>
    <s v="No"/>
    <s v="No"/>
    <x v="1"/>
    <s v="Yes"/>
    <x v="2"/>
    <n v="81.599999999999994"/>
    <n v="2815.25"/>
    <s v="No"/>
    <n v="0"/>
    <x v="1"/>
  </r>
  <r>
    <s v="2905-KFQUV"/>
    <x v="0"/>
    <x v="0"/>
    <s v="Yes"/>
    <s v="No"/>
    <n v="2"/>
    <s v="Yes"/>
    <s v="No"/>
    <x v="1"/>
    <s v="No"/>
    <s v="No"/>
    <s v="No"/>
    <s v="No"/>
    <s v="No"/>
    <s v="No"/>
    <x v="0"/>
    <s v="Yes"/>
    <x v="3"/>
    <n v="70.400000000000006"/>
    <n v="154.80000000000001"/>
    <s v="No"/>
    <n v="0"/>
    <x v="0"/>
  </r>
  <r>
    <s v="4581-SSPWD"/>
    <x v="0"/>
    <x v="0"/>
    <s v="No"/>
    <s v="No"/>
    <n v="3"/>
    <s v="Yes"/>
    <s v="Yes"/>
    <x v="1"/>
    <s v="No"/>
    <s v="No"/>
    <s v="No"/>
    <s v="No"/>
    <s v="No"/>
    <s v="No"/>
    <x v="0"/>
    <s v="Yes"/>
    <x v="0"/>
    <n v="75.8"/>
    <n v="246.3"/>
    <s v="Yes"/>
    <n v="1"/>
    <x v="0"/>
  </r>
  <r>
    <s v="3370-HXOPH"/>
    <x v="0"/>
    <x v="0"/>
    <s v="No"/>
    <s v="No"/>
    <n v="3"/>
    <s v="Yes"/>
    <s v="Yes"/>
    <x v="1"/>
    <s v="No"/>
    <s v="No"/>
    <s v="No"/>
    <s v="No"/>
    <s v="No"/>
    <s v="No"/>
    <x v="0"/>
    <s v="No"/>
    <x v="0"/>
    <n v="76.099999999999994"/>
    <n v="257.60000000000002"/>
    <s v="No"/>
    <n v="0"/>
    <x v="0"/>
  </r>
  <r>
    <s v="9391-YZEJW"/>
    <x v="0"/>
    <x v="0"/>
    <s v="No"/>
    <s v="No"/>
    <n v="62"/>
    <s v="Yes"/>
    <s v="Yes"/>
    <x v="1"/>
    <s v="No"/>
    <s v="No"/>
    <s v="No"/>
    <s v="No"/>
    <s v="Yes"/>
    <s v="Yes"/>
    <x v="1"/>
    <s v="Yes"/>
    <x v="2"/>
    <n v="94"/>
    <n v="5757.2"/>
    <s v="No"/>
    <n v="0"/>
    <x v="3"/>
  </r>
  <r>
    <s v="9958-MEKUC"/>
    <x v="1"/>
    <x v="0"/>
    <s v="Yes"/>
    <s v="Yes"/>
    <n v="72"/>
    <s v="Yes"/>
    <s v="Yes"/>
    <x v="1"/>
    <s v="Yes"/>
    <s v="Yes"/>
    <s v="Yes"/>
    <s v="Yes"/>
    <s v="No"/>
    <s v="Yes"/>
    <x v="2"/>
    <s v="No"/>
    <x v="3"/>
    <n v="103.95"/>
    <n v="7517.7"/>
    <s v="No"/>
    <n v="0"/>
    <x v="3"/>
  </r>
  <r>
    <s v="0281-CNTZX"/>
    <x v="1"/>
    <x v="0"/>
    <s v="Yes"/>
    <s v="No"/>
    <n v="6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95"/>
    <n v="1234.8"/>
    <s v="No"/>
    <n v="0"/>
    <x v="3"/>
  </r>
  <r>
    <s v="6927-WTFIV"/>
    <x v="1"/>
    <x v="1"/>
    <s v="No"/>
    <s v="No"/>
    <n v="20"/>
    <s v="Yes"/>
    <s v="No"/>
    <x v="1"/>
    <s v="No"/>
    <s v="No"/>
    <s v="No"/>
    <s v="No"/>
    <s v="No"/>
    <s v="No"/>
    <x v="0"/>
    <s v="No"/>
    <x v="3"/>
    <n v="71.3"/>
    <n v="1389.2"/>
    <s v="Yes"/>
    <n v="1"/>
    <x v="2"/>
  </r>
  <r>
    <s v="4118-CEVPF"/>
    <x v="0"/>
    <x v="1"/>
    <s v="No"/>
    <s v="No"/>
    <n v="35"/>
    <s v="Yes"/>
    <s v="Yes"/>
    <x v="1"/>
    <s v="Yes"/>
    <s v="Yes"/>
    <s v="Yes"/>
    <s v="Yes"/>
    <s v="Yes"/>
    <s v="Yes"/>
    <x v="1"/>
    <s v="Yes"/>
    <x v="2"/>
    <n v="110.8"/>
    <n v="3836.3"/>
    <s v="No"/>
    <n v="0"/>
    <x v="1"/>
  </r>
  <r>
    <s v="3398-ZOUAA"/>
    <x v="1"/>
    <x v="1"/>
    <s v="Yes"/>
    <s v="No"/>
    <n v="21"/>
    <s v="Yes"/>
    <s v="No"/>
    <x v="1"/>
    <s v="No"/>
    <s v="No"/>
    <s v="No"/>
    <s v="No"/>
    <s v="No"/>
    <s v="No"/>
    <x v="0"/>
    <s v="Yes"/>
    <x v="0"/>
    <n v="69.099999999999994"/>
    <n v="1474.75"/>
    <s v="Yes"/>
    <n v="1"/>
    <x v="2"/>
  </r>
  <r>
    <s v="9114-VEPUF"/>
    <x v="1"/>
    <x v="0"/>
    <s v="Yes"/>
    <s v="No"/>
    <n v="62"/>
    <s v="Yes"/>
    <s v="Yes"/>
    <x v="1"/>
    <s v="Yes"/>
    <s v="Yes"/>
    <s v="No"/>
    <s v="No"/>
    <s v="No"/>
    <s v="Yes"/>
    <x v="1"/>
    <s v="No"/>
    <x v="0"/>
    <n v="96.1"/>
    <n v="6001.45"/>
    <s v="No"/>
    <n v="0"/>
    <x v="3"/>
  </r>
  <r>
    <s v="7876-BEUTG"/>
    <x v="0"/>
    <x v="0"/>
    <s v="No"/>
    <s v="No"/>
    <n v="15"/>
    <s v="Yes"/>
    <s v="Yes"/>
    <x v="0"/>
    <s v="No"/>
    <s v="No"/>
    <s v="No"/>
    <s v="No"/>
    <s v="No"/>
    <s v="No"/>
    <x v="0"/>
    <s v="Yes"/>
    <x v="1"/>
    <n v="48.8"/>
    <n v="720.1"/>
    <s v="No"/>
    <n v="0"/>
    <x v="2"/>
  </r>
  <r>
    <s v="2338-BQEZT"/>
    <x v="0"/>
    <x v="0"/>
    <s v="No"/>
    <s v="No"/>
    <n v="55"/>
    <s v="Yes"/>
    <s v="No"/>
    <x v="0"/>
    <s v="Yes"/>
    <s v="No"/>
    <s v="No"/>
    <s v="No"/>
    <s v="No"/>
    <s v="No"/>
    <x v="0"/>
    <s v="Yes"/>
    <x v="3"/>
    <n v="50.55"/>
    <n v="2832.75"/>
    <s v="No"/>
    <n v="0"/>
    <x v="3"/>
  </r>
  <r>
    <s v="9873-MNDKV"/>
    <x v="0"/>
    <x v="0"/>
    <s v="No"/>
    <s v="No"/>
    <n v="11"/>
    <s v="Yes"/>
    <s v="No"/>
    <x v="0"/>
    <s v="No"/>
    <s v="No"/>
    <s v="No"/>
    <s v="No"/>
    <s v="No"/>
    <s v="No"/>
    <x v="0"/>
    <s v="Yes"/>
    <x v="1"/>
    <n v="44.65"/>
    <n v="472.25"/>
    <s v="No"/>
    <n v="0"/>
    <x v="0"/>
  </r>
  <r>
    <s v="0378-NHQXU"/>
    <x v="0"/>
    <x v="0"/>
    <s v="Yes"/>
    <s v="Yes"/>
    <n v="17"/>
    <s v="Yes"/>
    <s v="Yes"/>
    <x v="1"/>
    <s v="No"/>
    <s v="No"/>
    <s v="Yes"/>
    <s v="No"/>
    <s v="Yes"/>
    <s v="No"/>
    <x v="0"/>
    <s v="No"/>
    <x v="0"/>
    <n v="88.25"/>
    <n v="1460.65"/>
    <s v="Yes"/>
    <n v="1"/>
    <x v="2"/>
  </r>
  <r>
    <s v="8241-JUIQO"/>
    <x v="0"/>
    <x v="0"/>
    <s v="No"/>
    <s v="No"/>
    <n v="6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19.45"/>
    <n v="1336.35"/>
    <s v="No"/>
    <n v="0"/>
    <x v="3"/>
  </r>
  <r>
    <s v="2194-IIQOF"/>
    <x v="0"/>
    <x v="0"/>
    <s v="Yes"/>
    <s v="No"/>
    <n v="71"/>
    <s v="Yes"/>
    <s v="Yes"/>
    <x v="0"/>
    <s v="Yes"/>
    <s v="Yes"/>
    <s v="Yes"/>
    <s v="Yes"/>
    <s v="Yes"/>
    <s v="Yes"/>
    <x v="2"/>
    <s v="No"/>
    <x v="3"/>
    <n v="89.3"/>
    <n v="6388.65"/>
    <s v="No"/>
    <n v="0"/>
    <x v="3"/>
  </r>
  <r>
    <s v="4512-ZUIYL"/>
    <x v="0"/>
    <x v="0"/>
    <s v="No"/>
    <s v="No"/>
    <n v="2"/>
    <s v="Yes"/>
    <s v="No"/>
    <x v="1"/>
    <s v="No"/>
    <s v="No"/>
    <s v="No"/>
    <s v="No"/>
    <s v="No"/>
    <s v="No"/>
    <x v="0"/>
    <s v="No"/>
    <x v="2"/>
    <n v="70"/>
    <n v="153.05000000000001"/>
    <s v="Yes"/>
    <n v="1"/>
    <x v="0"/>
  </r>
  <r>
    <s v="9631-RXVJM"/>
    <x v="1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25"/>
    <n v="677.9"/>
    <s v="No"/>
    <n v="0"/>
    <x v="1"/>
  </r>
  <r>
    <s v="9584-EXCDZ"/>
    <x v="0"/>
    <x v="0"/>
    <s v="No"/>
    <s v="No"/>
    <n v="17"/>
    <s v="Yes"/>
    <s v="No"/>
    <x v="1"/>
    <s v="No"/>
    <s v="No"/>
    <s v="No"/>
    <s v="No"/>
    <s v="No"/>
    <s v="No"/>
    <x v="0"/>
    <s v="No"/>
    <x v="2"/>
    <n v="70.5"/>
    <n v="1165.5999999999999"/>
    <s v="No"/>
    <n v="0"/>
    <x v="2"/>
  </r>
  <r>
    <s v="7969-AULMZ"/>
    <x v="0"/>
    <x v="0"/>
    <s v="No"/>
    <s v="No"/>
    <n v="21"/>
    <s v="Yes"/>
    <s v="Yes"/>
    <x v="1"/>
    <s v="No"/>
    <s v="No"/>
    <s v="No"/>
    <s v="No"/>
    <s v="Yes"/>
    <s v="Yes"/>
    <x v="0"/>
    <s v="Yes"/>
    <x v="0"/>
    <n v="97.35"/>
    <n v="2119.5"/>
    <s v="Yes"/>
    <n v="1"/>
    <x v="2"/>
  </r>
  <r>
    <s v="5093-FEGLU"/>
    <x v="0"/>
    <x v="0"/>
    <s v="Yes"/>
    <s v="No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21.55"/>
    <s v="No"/>
    <n v="0"/>
    <x v="1"/>
  </r>
  <r>
    <s v="2621-UDNLU"/>
    <x v="0"/>
    <x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5"/>
    <n v="72"/>
    <s v="No"/>
    <n v="0"/>
    <x v="0"/>
  </r>
  <r>
    <s v="7526-IVLYU"/>
    <x v="1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8.349999999999994"/>
    <s v="No"/>
    <n v="0"/>
    <x v="0"/>
  </r>
  <r>
    <s v="2428-HYUNX"/>
    <x v="1"/>
    <x v="1"/>
    <s v="Yes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350000000000001"/>
    <n v="847.25"/>
    <s v="No"/>
    <n v="0"/>
    <x v="1"/>
  </r>
  <r>
    <s v="9214-EKVXR"/>
    <x v="0"/>
    <x v="0"/>
    <s v="No"/>
    <s v="No"/>
    <n v="1"/>
    <s v="Yes"/>
    <s v="No"/>
    <x v="0"/>
    <s v="No"/>
    <s v="No"/>
    <s v="No"/>
    <s v="No"/>
    <s v="No"/>
    <s v="No"/>
    <x v="0"/>
    <s v="Yes"/>
    <x v="1"/>
    <n v="44"/>
    <n v="44"/>
    <s v="No"/>
    <n v="0"/>
    <x v="0"/>
  </r>
  <r>
    <s v="3410-MHHUM"/>
    <x v="0"/>
    <x v="0"/>
    <s v="Yes"/>
    <s v="Yes"/>
    <n v="44"/>
    <s v="Yes"/>
    <s v="Yes"/>
    <x v="1"/>
    <s v="No"/>
    <s v="Yes"/>
    <s v="Yes"/>
    <s v="No"/>
    <s v="No"/>
    <s v="Yes"/>
    <x v="1"/>
    <s v="No"/>
    <x v="0"/>
    <n v="94.4"/>
    <n v="4295.3500000000004"/>
    <s v="No"/>
    <n v="0"/>
    <x v="1"/>
  </r>
  <r>
    <s v="0568-ONFPC"/>
    <x v="1"/>
    <x v="0"/>
    <s v="Yes"/>
    <s v="Yes"/>
    <n v="5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2"/>
    <n v="25.9"/>
    <n v="135"/>
    <s v="Yes"/>
    <n v="1"/>
    <x v="0"/>
  </r>
  <r>
    <s v="0733-VUNUW"/>
    <x v="1"/>
    <x v="0"/>
    <s v="No"/>
    <s v="No"/>
    <n v="24"/>
    <s v="Yes"/>
    <s v="Yes"/>
    <x v="0"/>
    <s v="Yes"/>
    <s v="No"/>
    <s v="No"/>
    <s v="No"/>
    <s v="No"/>
    <s v="No"/>
    <x v="0"/>
    <s v="Yes"/>
    <x v="2"/>
    <n v="55.65"/>
    <n v="1400.55"/>
    <s v="Yes"/>
    <n v="1"/>
    <x v="2"/>
  </r>
  <r>
    <s v="4550-EVXNY"/>
    <x v="0"/>
    <x v="0"/>
    <s v="No"/>
    <s v="Yes"/>
    <n v="1"/>
    <s v="Yes"/>
    <s v="No"/>
    <x v="1"/>
    <s v="No"/>
    <s v="No"/>
    <s v="No"/>
    <s v="No"/>
    <s v="No"/>
    <s v="No"/>
    <x v="0"/>
    <s v="Yes"/>
    <x v="0"/>
    <n v="69.650000000000006"/>
    <n v="69.650000000000006"/>
    <s v="Yes"/>
    <n v="1"/>
    <x v="0"/>
  </r>
  <r>
    <s v="2122-YWVYA"/>
    <x v="0"/>
    <x v="0"/>
    <s v="No"/>
    <s v="No"/>
    <n v="18"/>
    <s v="Yes"/>
    <s v="No"/>
    <x v="1"/>
    <s v="Yes"/>
    <s v="No"/>
    <s v="No"/>
    <s v="No"/>
    <s v="No"/>
    <s v="No"/>
    <x v="0"/>
    <s v="Yes"/>
    <x v="0"/>
    <n v="75.400000000000006"/>
    <n v="1380.4"/>
    <s v="No"/>
    <n v="0"/>
    <x v="2"/>
  </r>
  <r>
    <s v="2968-SSGAA"/>
    <x v="0"/>
    <x v="0"/>
    <s v="No"/>
    <s v="No"/>
    <n v="10"/>
    <s v="Yes"/>
    <s v="Yes"/>
    <x v="1"/>
    <s v="No"/>
    <s v="No"/>
    <s v="Yes"/>
    <s v="No"/>
    <s v="Yes"/>
    <s v="Yes"/>
    <x v="0"/>
    <s v="Yes"/>
    <x v="0"/>
    <n v="100.6"/>
    <n v="1060.2"/>
    <s v="Yes"/>
    <n v="1"/>
    <x v="0"/>
  </r>
  <r>
    <s v="2296-DKZFP"/>
    <x v="0"/>
    <x v="0"/>
    <s v="Yes"/>
    <s v="No"/>
    <n v="65"/>
    <s v="Yes"/>
    <s v="No"/>
    <x v="0"/>
    <s v="Yes"/>
    <s v="Yes"/>
    <s v="Yes"/>
    <s v="No"/>
    <s v="No"/>
    <s v="Yes"/>
    <x v="2"/>
    <s v="No"/>
    <x v="2"/>
    <n v="71"/>
    <n v="4386.2"/>
    <s v="No"/>
    <n v="0"/>
    <x v="3"/>
  </r>
  <r>
    <s v="4844-JJWUY"/>
    <x v="0"/>
    <x v="1"/>
    <s v="No"/>
    <s v="No"/>
    <n v="1"/>
    <s v="Yes"/>
    <s v="No"/>
    <x v="1"/>
    <s v="No"/>
    <s v="Yes"/>
    <s v="No"/>
    <s v="No"/>
    <s v="No"/>
    <s v="Yes"/>
    <x v="0"/>
    <s v="Yes"/>
    <x v="0"/>
    <n v="86"/>
    <n v="86"/>
    <s v="Yes"/>
    <n v="1"/>
    <x v="0"/>
  </r>
  <r>
    <s v="6777-TGHTM"/>
    <x v="0"/>
    <x v="0"/>
    <s v="No"/>
    <s v="No"/>
    <n v="53"/>
    <s v="Yes"/>
    <s v="Yes"/>
    <x v="1"/>
    <s v="Yes"/>
    <s v="No"/>
    <s v="Yes"/>
    <s v="No"/>
    <s v="Yes"/>
    <s v="Yes"/>
    <x v="1"/>
    <s v="Yes"/>
    <x v="3"/>
    <n v="106.95"/>
    <n v="5785.5"/>
    <s v="Yes"/>
    <n v="1"/>
    <x v="3"/>
  </r>
  <r>
    <s v="8909-BOLNL"/>
    <x v="1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1.2"/>
    <n v="52.05"/>
    <s v="No"/>
    <n v="0"/>
    <x v="0"/>
  </r>
  <r>
    <s v="6603-YRDCJ"/>
    <x v="1"/>
    <x v="0"/>
    <s v="Yes"/>
    <s v="No"/>
    <n v="33"/>
    <s v="Yes"/>
    <s v="No"/>
    <x v="0"/>
    <s v="Yes"/>
    <s v="Yes"/>
    <s v="No"/>
    <s v="Yes"/>
    <s v="No"/>
    <s v="No"/>
    <x v="2"/>
    <s v="Yes"/>
    <x v="1"/>
    <n v="61.05"/>
    <n v="2018.4"/>
    <s v="No"/>
    <n v="0"/>
    <x v="1"/>
  </r>
  <r>
    <s v="3538-WZPHD"/>
    <x v="1"/>
    <x v="0"/>
    <s v="No"/>
    <s v="No"/>
    <n v="3"/>
    <s v="No"/>
    <s v="No phone service"/>
    <x v="0"/>
    <s v="No"/>
    <s v="Yes"/>
    <s v="No"/>
    <s v="No"/>
    <s v="No"/>
    <s v="No"/>
    <x v="0"/>
    <s v="Yes"/>
    <x v="0"/>
    <n v="29.6"/>
    <n v="79.45"/>
    <s v="Yes"/>
    <n v="1"/>
    <x v="0"/>
  </r>
  <r>
    <s v="3229-USWAR"/>
    <x v="0"/>
    <x v="0"/>
    <s v="No"/>
    <s v="No"/>
    <n v="34"/>
    <s v="Yes"/>
    <s v="No"/>
    <x v="0"/>
    <s v="Yes"/>
    <s v="No"/>
    <s v="Yes"/>
    <s v="Yes"/>
    <s v="Yes"/>
    <s v="Yes"/>
    <x v="1"/>
    <s v="Yes"/>
    <x v="2"/>
    <n v="79.95"/>
    <n v="2727.3"/>
    <s v="No"/>
    <n v="0"/>
    <x v="1"/>
  </r>
  <r>
    <s v="2138-VFAPZ"/>
    <x v="0"/>
    <x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"/>
    <n v="263.64999999999998"/>
    <s v="No"/>
    <n v="0"/>
    <x v="2"/>
  </r>
  <r>
    <s v="6131-JLWZM"/>
    <x v="0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275.39999999999998"/>
    <s v="No"/>
    <n v="0"/>
    <x v="2"/>
  </r>
  <r>
    <s v="4785-QRJHC"/>
    <x v="1"/>
    <x v="1"/>
    <s v="Yes"/>
    <s v="No"/>
    <n v="46"/>
    <s v="No"/>
    <s v="No phone service"/>
    <x v="0"/>
    <s v="No"/>
    <s v="Yes"/>
    <s v="Yes"/>
    <s v="Yes"/>
    <s v="Yes"/>
    <s v="Yes"/>
    <x v="1"/>
    <s v="Yes"/>
    <x v="2"/>
    <n v="59.9"/>
    <n v="2816.65"/>
    <s v="Yes"/>
    <n v="1"/>
    <x v="1"/>
  </r>
  <r>
    <s v="0269-XFESX"/>
    <x v="1"/>
    <x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35"/>
    <n v="538.5"/>
    <s v="No"/>
    <n v="0"/>
    <x v="2"/>
  </r>
  <r>
    <s v="1709-EJDOX"/>
    <x v="0"/>
    <x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948.9"/>
    <s v="No"/>
    <n v="0"/>
    <x v="1"/>
  </r>
  <r>
    <s v="4316-XCSLJ"/>
    <x v="1"/>
    <x v="0"/>
    <s v="No"/>
    <s v="Yes"/>
    <n v="17"/>
    <s v="Yes"/>
    <s v="No"/>
    <x v="0"/>
    <s v="Yes"/>
    <s v="No"/>
    <s v="No"/>
    <s v="No"/>
    <s v="No"/>
    <s v="No"/>
    <x v="0"/>
    <s v="Yes"/>
    <x v="1"/>
    <n v="50.3"/>
    <n v="846.8"/>
    <s v="No"/>
    <n v="0"/>
    <x v="2"/>
  </r>
  <r>
    <s v="8610-WFCJF"/>
    <x v="0"/>
    <x v="0"/>
    <s v="Yes"/>
    <s v="Yes"/>
    <n v="49"/>
    <s v="Yes"/>
    <s v="Yes"/>
    <x v="1"/>
    <s v="No"/>
    <s v="No"/>
    <s v="No"/>
    <s v="No"/>
    <s v="Yes"/>
    <s v="Yes"/>
    <x v="0"/>
    <s v="Yes"/>
    <x v="0"/>
    <n v="95.6"/>
    <n v="4783.5"/>
    <s v="Yes"/>
    <n v="1"/>
    <x v="3"/>
  </r>
  <r>
    <s v="9693-XMUOB"/>
    <x v="1"/>
    <x v="1"/>
    <s v="Yes"/>
    <s v="No"/>
    <n v="59"/>
    <s v="No"/>
    <s v="No phone service"/>
    <x v="0"/>
    <s v="No"/>
    <s v="Yes"/>
    <s v="No"/>
    <s v="No"/>
    <s v="Yes"/>
    <s v="Yes"/>
    <x v="0"/>
    <s v="Yes"/>
    <x v="0"/>
    <n v="50.25"/>
    <n v="2997.45"/>
    <s v="No"/>
    <n v="0"/>
    <x v="3"/>
  </r>
  <r>
    <s v="0383-CLDDA"/>
    <x v="0"/>
    <x v="0"/>
    <s v="No"/>
    <s v="No"/>
    <n v="69"/>
    <s v="Yes"/>
    <s v="Yes"/>
    <x v="0"/>
    <s v="Yes"/>
    <s v="No"/>
    <s v="Yes"/>
    <s v="Yes"/>
    <s v="Yes"/>
    <s v="Yes"/>
    <x v="2"/>
    <s v="Yes"/>
    <x v="3"/>
    <n v="85.35"/>
    <n v="5897.4"/>
    <s v="No"/>
    <n v="0"/>
    <x v="3"/>
  </r>
  <r>
    <s v="4905-JEFDW"/>
    <x v="1"/>
    <x v="0"/>
    <s v="No"/>
    <s v="No"/>
    <n v="11"/>
    <s v="No"/>
    <s v="No phone service"/>
    <x v="0"/>
    <s v="No"/>
    <s v="No"/>
    <s v="Yes"/>
    <s v="No"/>
    <s v="Yes"/>
    <s v="No"/>
    <x v="1"/>
    <s v="Yes"/>
    <x v="0"/>
    <n v="41.6"/>
    <n v="470.6"/>
    <s v="Yes"/>
    <n v="1"/>
    <x v="0"/>
  </r>
  <r>
    <s v="2709-UQGNP"/>
    <x v="1"/>
    <x v="0"/>
    <s v="No"/>
    <s v="No"/>
    <n v="10"/>
    <s v="Yes"/>
    <s v="No"/>
    <x v="0"/>
    <s v="Yes"/>
    <s v="No"/>
    <s v="No"/>
    <s v="No"/>
    <s v="No"/>
    <s v="No"/>
    <x v="0"/>
    <s v="Yes"/>
    <x v="1"/>
    <n v="51.65"/>
    <n v="524.5"/>
    <s v="No"/>
    <n v="0"/>
    <x v="0"/>
  </r>
  <r>
    <s v="3549-ZTMNH"/>
    <x v="1"/>
    <x v="0"/>
    <s v="Yes"/>
    <s v="Yes"/>
    <n v="1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"/>
    <n v="269.64999999999998"/>
    <s v="No"/>
    <n v="0"/>
    <x v="0"/>
  </r>
  <r>
    <s v="7881-INRLC"/>
    <x v="1"/>
    <x v="0"/>
    <s v="No"/>
    <s v="No"/>
    <n v="45"/>
    <s v="Yes"/>
    <s v="Yes"/>
    <x v="1"/>
    <s v="No"/>
    <s v="Yes"/>
    <s v="No"/>
    <s v="No"/>
    <s v="Yes"/>
    <s v="Yes"/>
    <x v="0"/>
    <s v="Yes"/>
    <x v="3"/>
    <n v="100.85"/>
    <n v="4740"/>
    <s v="Yes"/>
    <n v="1"/>
    <x v="1"/>
  </r>
  <r>
    <s v="8033-ATFAS"/>
    <x v="0"/>
    <x v="0"/>
    <s v="Yes"/>
    <s v="Yes"/>
    <n v="39"/>
    <s v="Yes"/>
    <s v="No"/>
    <x v="0"/>
    <s v="No"/>
    <s v="No"/>
    <s v="Yes"/>
    <s v="No"/>
    <s v="Yes"/>
    <s v="No"/>
    <x v="0"/>
    <s v="Yes"/>
    <x v="1"/>
    <n v="59.85"/>
    <n v="2341.5"/>
    <s v="No"/>
    <n v="0"/>
    <x v="1"/>
  </r>
  <r>
    <s v="1635-NZATJ"/>
    <x v="1"/>
    <x v="1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45"/>
    <n v="1789.65"/>
    <s v="No"/>
    <n v="0"/>
    <x v="3"/>
  </r>
  <r>
    <s v="0562-HKHML"/>
    <x v="1"/>
    <x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3.9"/>
    <n v="1626.4"/>
    <s v="No"/>
    <n v="0"/>
    <x v="3"/>
  </r>
  <r>
    <s v="8277-RVRSV"/>
    <x v="0"/>
    <x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3"/>
    <n v="24.15"/>
    <n v="800.3"/>
    <s v="No"/>
    <n v="0"/>
    <x v="1"/>
  </r>
  <r>
    <s v="9943-VSZUV"/>
    <x v="1"/>
    <x v="1"/>
    <s v="No"/>
    <s v="No"/>
    <n v="67"/>
    <s v="Yes"/>
    <s v="Yes"/>
    <x v="1"/>
    <s v="No"/>
    <s v="No"/>
    <s v="No"/>
    <s v="No"/>
    <s v="No"/>
    <s v="No"/>
    <x v="0"/>
    <s v="Yes"/>
    <x v="1"/>
    <n v="75.7"/>
    <n v="5060.8500000000004"/>
    <s v="No"/>
    <n v="0"/>
    <x v="3"/>
  </r>
  <r>
    <s v="0117-LFRMW"/>
    <x v="1"/>
    <x v="0"/>
    <s v="Yes"/>
    <s v="Yes"/>
    <n v="37"/>
    <s v="No"/>
    <s v="No phone service"/>
    <x v="0"/>
    <s v="Yes"/>
    <s v="Yes"/>
    <s v="Yes"/>
    <s v="No"/>
    <s v="No"/>
    <s v="No"/>
    <x v="0"/>
    <s v="No"/>
    <x v="2"/>
    <n v="40.200000000000003"/>
    <n v="1448.8"/>
    <s v="Yes"/>
    <n v="1"/>
    <x v="1"/>
  </r>
  <r>
    <s v="6172-FECYY"/>
    <x v="1"/>
    <x v="0"/>
    <s v="Yes"/>
    <s v="Yes"/>
    <n v="49"/>
    <s v="Yes"/>
    <s v="Yes"/>
    <x v="1"/>
    <s v="No"/>
    <s v="No"/>
    <s v="No"/>
    <s v="No"/>
    <s v="Yes"/>
    <s v="No"/>
    <x v="0"/>
    <s v="No"/>
    <x v="0"/>
    <n v="84.5"/>
    <n v="4254.8500000000004"/>
    <s v="Yes"/>
    <n v="1"/>
    <x v="3"/>
  </r>
  <r>
    <s v="7054-ENNGU"/>
    <x v="0"/>
    <x v="0"/>
    <s v="Yes"/>
    <s v="No"/>
    <n v="9"/>
    <s v="Yes"/>
    <s v="No"/>
    <x v="0"/>
    <s v="No"/>
    <s v="Yes"/>
    <s v="No"/>
    <s v="No"/>
    <s v="No"/>
    <s v="No"/>
    <x v="0"/>
    <s v="No"/>
    <x v="1"/>
    <n v="50.85"/>
    <n v="466.6"/>
    <s v="No"/>
    <n v="0"/>
    <x v="0"/>
  </r>
  <r>
    <s v="1455-HFBXA"/>
    <x v="1"/>
    <x v="0"/>
    <s v="Yes"/>
    <s v="No"/>
    <n v="52"/>
    <s v="Yes"/>
    <s v="Yes"/>
    <x v="1"/>
    <s v="Yes"/>
    <s v="No"/>
    <s v="Yes"/>
    <s v="Yes"/>
    <s v="No"/>
    <s v="No"/>
    <x v="2"/>
    <s v="Yes"/>
    <x v="3"/>
    <n v="91.6"/>
    <n v="4627.8"/>
    <s v="No"/>
    <n v="0"/>
    <x v="3"/>
  </r>
  <r>
    <s v="9402-CXWPL"/>
    <x v="0"/>
    <x v="0"/>
    <s v="No"/>
    <s v="No"/>
    <n v="70"/>
    <s v="Yes"/>
    <s v="Yes"/>
    <x v="1"/>
    <s v="No"/>
    <s v="Yes"/>
    <s v="No"/>
    <s v="No"/>
    <s v="Yes"/>
    <s v="Yes"/>
    <x v="1"/>
    <s v="No"/>
    <x v="0"/>
    <n v="98.9"/>
    <n v="6838.6"/>
    <s v="No"/>
    <n v="0"/>
    <x v="3"/>
  </r>
  <r>
    <s v="1628-BIZYP"/>
    <x v="1"/>
    <x v="0"/>
    <s v="No"/>
    <s v="No"/>
    <n v="1"/>
    <s v="Yes"/>
    <s v="No"/>
    <x v="1"/>
    <s v="No"/>
    <s v="Yes"/>
    <s v="No"/>
    <s v="No"/>
    <s v="No"/>
    <s v="Yes"/>
    <x v="0"/>
    <s v="Yes"/>
    <x v="0"/>
    <n v="85"/>
    <n v="85"/>
    <s v="No"/>
    <n v="0"/>
    <x v="0"/>
  </r>
  <r>
    <s v="1965-AKTSX"/>
    <x v="0"/>
    <x v="1"/>
    <s v="No"/>
    <s v="No"/>
    <n v="14"/>
    <s v="Yes"/>
    <s v="Yes"/>
    <x v="1"/>
    <s v="No"/>
    <s v="Yes"/>
    <s v="No"/>
    <s v="No"/>
    <s v="No"/>
    <s v="No"/>
    <x v="0"/>
    <s v="Yes"/>
    <x v="0"/>
    <n v="78.95"/>
    <n v="1101.8499999999999"/>
    <s v="Yes"/>
    <n v="1"/>
    <x v="2"/>
  </r>
  <r>
    <s v="0082-LDZUE"/>
    <x v="1"/>
    <x v="0"/>
    <s v="No"/>
    <s v="No"/>
    <n v="1"/>
    <s v="Yes"/>
    <s v="No"/>
    <x v="0"/>
    <s v="No"/>
    <s v="No"/>
    <s v="No"/>
    <s v="No"/>
    <s v="No"/>
    <s v="No"/>
    <x v="0"/>
    <s v="Yes"/>
    <x v="1"/>
    <n v="44.3"/>
    <n v="44.3"/>
    <s v="No"/>
    <n v="0"/>
    <x v="0"/>
  </r>
  <r>
    <s v="4786-UKSNZ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s v="Yes"/>
    <n v="1"/>
    <x v="0"/>
  </r>
  <r>
    <s v="5343-SGUBI"/>
    <x v="0"/>
    <x v="0"/>
    <s v="No"/>
    <s v="No"/>
    <n v="52"/>
    <s v="Yes"/>
    <s v="Yes"/>
    <x v="1"/>
    <s v="No"/>
    <s v="Yes"/>
    <s v="No"/>
    <s v="No"/>
    <s v="No"/>
    <s v="No"/>
    <x v="1"/>
    <s v="Yes"/>
    <x v="1"/>
    <n v="80.2"/>
    <n v="4297.6000000000004"/>
    <s v="No"/>
    <n v="0"/>
    <x v="3"/>
  </r>
  <r>
    <s v="0856-NAOES"/>
    <x v="1"/>
    <x v="0"/>
    <s v="No"/>
    <s v="No"/>
    <n v="6"/>
    <s v="Yes"/>
    <s v="No"/>
    <x v="0"/>
    <s v="No"/>
    <s v="No"/>
    <s v="Yes"/>
    <s v="No"/>
    <s v="Yes"/>
    <s v="No"/>
    <x v="0"/>
    <s v="No"/>
    <x v="1"/>
    <n v="60.9"/>
    <n v="414.1"/>
    <s v="No"/>
    <n v="0"/>
    <x v="0"/>
  </r>
  <r>
    <s v="1976-AZZPJ"/>
    <x v="1"/>
    <x v="0"/>
    <s v="Yes"/>
    <s v="No"/>
    <n v="7"/>
    <s v="No"/>
    <s v="No phone service"/>
    <x v="0"/>
    <s v="Yes"/>
    <s v="Yes"/>
    <s v="No"/>
    <s v="No"/>
    <s v="No"/>
    <s v="No"/>
    <x v="0"/>
    <s v="No"/>
    <x v="1"/>
    <n v="34.200000000000003"/>
    <n v="256.60000000000002"/>
    <s v="No"/>
    <n v="0"/>
    <x v="0"/>
  </r>
  <r>
    <s v="7248-VZQLC"/>
    <x v="0"/>
    <x v="1"/>
    <s v="No"/>
    <s v="No"/>
    <n v="47"/>
    <s v="Yes"/>
    <s v="Yes"/>
    <x v="1"/>
    <s v="No"/>
    <s v="Yes"/>
    <s v="Yes"/>
    <s v="No"/>
    <s v="No"/>
    <s v="No"/>
    <x v="0"/>
    <s v="Yes"/>
    <x v="2"/>
    <n v="85.2"/>
    <n v="3969.35"/>
    <s v="Yes"/>
    <n v="1"/>
    <x v="1"/>
  </r>
  <r>
    <s v="6156-UZDLF"/>
    <x v="0"/>
    <x v="0"/>
    <s v="No"/>
    <s v="No"/>
    <n v="26"/>
    <s v="Yes"/>
    <s v="No"/>
    <x v="1"/>
    <s v="Yes"/>
    <s v="No"/>
    <s v="Yes"/>
    <s v="Yes"/>
    <s v="No"/>
    <s v="No"/>
    <x v="1"/>
    <s v="Yes"/>
    <x v="3"/>
    <n v="87.15"/>
    <n v="2274.1"/>
    <s v="No"/>
    <n v="0"/>
    <x v="1"/>
  </r>
  <r>
    <s v="3099-OONVS"/>
    <x v="1"/>
    <x v="0"/>
    <s v="Yes"/>
    <s v="Yes"/>
    <n v="25"/>
    <s v="Yes"/>
    <s v="No"/>
    <x v="0"/>
    <s v="Yes"/>
    <s v="No"/>
    <s v="No"/>
    <s v="Yes"/>
    <s v="No"/>
    <s v="No"/>
    <x v="0"/>
    <s v="No"/>
    <x v="0"/>
    <n v="54.3"/>
    <n v="1296.8"/>
    <s v="No"/>
    <n v="0"/>
    <x v="1"/>
  </r>
  <r>
    <s v="9500-WBGRP"/>
    <x v="1"/>
    <x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100000000000001"/>
    <n v="1268.8499999999999"/>
    <s v="No"/>
    <n v="0"/>
    <x v="3"/>
  </r>
  <r>
    <s v="5183-KLYEM"/>
    <x v="0"/>
    <x v="0"/>
    <s v="No"/>
    <s v="No"/>
    <n v="72"/>
    <s v="Yes"/>
    <s v="Yes"/>
    <x v="1"/>
    <s v="Yes"/>
    <s v="Yes"/>
    <s v="Yes"/>
    <s v="Yes"/>
    <s v="Yes"/>
    <s v="Yes"/>
    <x v="2"/>
    <s v="Yes"/>
    <x v="3"/>
    <n v="112.75"/>
    <n v="8192.6"/>
    <s v="No"/>
    <n v="0"/>
    <x v="3"/>
  </r>
  <r>
    <s v="5144-PQCDZ"/>
    <x v="1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95"/>
    <n v="59.25"/>
    <s v="No"/>
    <n v="0"/>
    <x v="0"/>
  </r>
  <r>
    <s v="8514-VZHEB"/>
    <x v="1"/>
    <x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"/>
    <n v="1147.8499999999999"/>
    <s v="No"/>
    <n v="0"/>
    <x v="3"/>
  </r>
  <r>
    <s v="6625-IUTTT"/>
    <x v="1"/>
    <x v="0"/>
    <s v="No"/>
    <s v="No"/>
    <n v="67"/>
    <s v="Yes"/>
    <s v="No"/>
    <x v="0"/>
    <s v="Yes"/>
    <s v="No"/>
    <s v="Yes"/>
    <s v="No"/>
    <s v="No"/>
    <s v="Yes"/>
    <x v="2"/>
    <s v="No"/>
    <x v="2"/>
    <n v="65.55"/>
    <n v="4361.55"/>
    <s v="No"/>
    <n v="0"/>
    <x v="3"/>
  </r>
  <r>
    <s v="9355-NPPFS"/>
    <x v="0"/>
    <x v="1"/>
    <s v="No"/>
    <s v="No"/>
    <n v="26"/>
    <s v="Yes"/>
    <s v="No"/>
    <x v="1"/>
    <s v="No"/>
    <s v="No"/>
    <s v="No"/>
    <s v="No"/>
    <s v="No"/>
    <s v="Yes"/>
    <x v="0"/>
    <s v="Yes"/>
    <x v="0"/>
    <n v="78.8"/>
    <n v="2006.1"/>
    <s v="No"/>
    <n v="0"/>
    <x v="1"/>
  </r>
  <r>
    <s v="0068-FIGTF"/>
    <x v="0"/>
    <x v="0"/>
    <s v="No"/>
    <s v="No"/>
    <n v="27"/>
    <s v="Yes"/>
    <s v="No"/>
    <x v="0"/>
    <s v="No"/>
    <s v="Yes"/>
    <s v="Yes"/>
    <s v="Yes"/>
    <s v="Yes"/>
    <s v="Yes"/>
    <x v="1"/>
    <s v="No"/>
    <x v="1"/>
    <n v="78.2"/>
    <n v="2078.9499999999998"/>
    <s v="No"/>
    <n v="0"/>
    <x v="1"/>
  </r>
  <r>
    <s v="5965-GGPRW"/>
    <x v="1"/>
    <x v="0"/>
    <s v="Yes"/>
    <s v="Yes"/>
    <n v="72"/>
    <s v="Yes"/>
    <s v="Yes"/>
    <x v="1"/>
    <s v="Yes"/>
    <s v="No"/>
    <s v="Yes"/>
    <s v="No"/>
    <s v="Yes"/>
    <s v="Yes"/>
    <x v="2"/>
    <s v="No"/>
    <x v="2"/>
    <n v="105.25"/>
    <n v="7609.75"/>
    <s v="No"/>
    <n v="0"/>
    <x v="3"/>
  </r>
  <r>
    <s v="8035-PWSEV"/>
    <x v="0"/>
    <x v="0"/>
    <s v="No"/>
    <s v="No"/>
    <n v="6"/>
    <s v="Yes"/>
    <s v="No"/>
    <x v="1"/>
    <s v="No"/>
    <s v="No"/>
    <s v="Yes"/>
    <s v="Yes"/>
    <s v="No"/>
    <s v="Yes"/>
    <x v="0"/>
    <s v="Yes"/>
    <x v="0"/>
    <n v="89.25"/>
    <n v="487.05"/>
    <s v="No"/>
    <n v="0"/>
    <x v="0"/>
  </r>
  <r>
    <s v="2236-HILPA"/>
    <x v="1"/>
    <x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65"/>
    <n v="1218.45"/>
    <s v="No"/>
    <n v="0"/>
    <x v="3"/>
  </r>
  <r>
    <s v="1840-BIUOG"/>
    <x v="1"/>
    <x v="0"/>
    <s v="No"/>
    <s v="No"/>
    <n v="20"/>
    <s v="Yes"/>
    <s v="Yes"/>
    <x v="0"/>
    <s v="No"/>
    <s v="Yes"/>
    <s v="No"/>
    <s v="Yes"/>
    <s v="Yes"/>
    <s v="No"/>
    <x v="1"/>
    <s v="Yes"/>
    <x v="0"/>
    <n v="68.7"/>
    <n v="1416.2"/>
    <s v="No"/>
    <n v="0"/>
    <x v="2"/>
  </r>
  <r>
    <s v="1356-MKYSK"/>
    <x v="1"/>
    <x v="0"/>
    <s v="No"/>
    <s v="No"/>
    <n v="6"/>
    <s v="Yes"/>
    <s v="No"/>
    <x v="0"/>
    <s v="Yes"/>
    <s v="No"/>
    <s v="Yes"/>
    <s v="Yes"/>
    <s v="Yes"/>
    <s v="Yes"/>
    <x v="0"/>
    <s v="No"/>
    <x v="3"/>
    <n v="78.650000000000006"/>
    <n v="483.3"/>
    <s v="No"/>
    <n v="0"/>
    <x v="0"/>
  </r>
  <r>
    <s v="6080-LNESI"/>
    <x v="1"/>
    <x v="0"/>
    <s v="No"/>
    <s v="No"/>
    <n v="5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75"/>
    <n v="1234.5999999999999"/>
    <s v="No"/>
    <n v="0"/>
    <x v="3"/>
  </r>
  <r>
    <s v="1830-IPXVJ"/>
    <x v="0"/>
    <x v="0"/>
    <s v="Yes"/>
    <s v="Yes"/>
    <n v="6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5"/>
    <n v="1311.6"/>
    <s v="No"/>
    <n v="0"/>
    <x v="3"/>
  </r>
  <r>
    <s v="5828-DWPIL"/>
    <x v="1"/>
    <x v="1"/>
    <s v="Yes"/>
    <s v="No"/>
    <n v="62"/>
    <s v="Yes"/>
    <s v="Yes"/>
    <x v="1"/>
    <s v="Yes"/>
    <s v="Yes"/>
    <s v="Yes"/>
    <s v="No"/>
    <s v="No"/>
    <s v="No"/>
    <x v="0"/>
    <s v="Yes"/>
    <x v="0"/>
    <n v="89.1"/>
    <n v="5618.3"/>
    <s v="No"/>
    <n v="0"/>
    <x v="3"/>
  </r>
  <r>
    <s v="8398-TBIYD"/>
    <x v="0"/>
    <x v="0"/>
    <s v="No"/>
    <s v="No"/>
    <n v="72"/>
    <s v="Yes"/>
    <s v="Yes"/>
    <x v="1"/>
    <s v="Yes"/>
    <s v="No"/>
    <s v="No"/>
    <s v="Yes"/>
    <s v="No"/>
    <s v="No"/>
    <x v="2"/>
    <s v="Yes"/>
    <x v="2"/>
    <n v="84.7"/>
    <n v="6185.15"/>
    <s v="No"/>
    <n v="0"/>
    <x v="3"/>
  </r>
  <r>
    <s v="0011-IGKFF"/>
    <x v="1"/>
    <x v="1"/>
    <s v="Yes"/>
    <s v="No"/>
    <n v="13"/>
    <s v="Yes"/>
    <s v="No"/>
    <x v="1"/>
    <s v="No"/>
    <s v="Yes"/>
    <s v="Yes"/>
    <s v="No"/>
    <s v="Yes"/>
    <s v="Yes"/>
    <x v="0"/>
    <s v="Yes"/>
    <x v="0"/>
    <n v="98"/>
    <n v="1237.8499999999999"/>
    <s v="Yes"/>
    <n v="1"/>
    <x v="2"/>
  </r>
  <r>
    <s v="4192-GORJT"/>
    <x v="1"/>
    <x v="0"/>
    <s v="Yes"/>
    <s v="No"/>
    <n v="5"/>
    <s v="Yes"/>
    <s v="No"/>
    <x v="1"/>
    <s v="No"/>
    <s v="No"/>
    <s v="Yes"/>
    <s v="No"/>
    <s v="Yes"/>
    <s v="Yes"/>
    <x v="0"/>
    <s v="Yes"/>
    <x v="0"/>
    <n v="94.45"/>
    <n v="498.1"/>
    <s v="Yes"/>
    <n v="1"/>
    <x v="0"/>
  </r>
  <r>
    <s v="6496-SLWHQ"/>
    <x v="1"/>
    <x v="1"/>
    <s v="No"/>
    <s v="No"/>
    <n v="3"/>
    <s v="Yes"/>
    <s v="Yes"/>
    <x v="1"/>
    <s v="No"/>
    <s v="Yes"/>
    <s v="Yes"/>
    <s v="No"/>
    <s v="Yes"/>
    <s v="Yes"/>
    <x v="0"/>
    <s v="Yes"/>
    <x v="0"/>
    <n v="105"/>
    <n v="294.45"/>
    <s v="Yes"/>
    <n v="1"/>
    <x v="0"/>
  </r>
  <r>
    <s v="9912-GVSEQ"/>
    <x v="0"/>
    <x v="1"/>
    <s v="Yes"/>
    <s v="No"/>
    <n v="26"/>
    <s v="Yes"/>
    <s v="Yes"/>
    <x v="1"/>
    <s v="No"/>
    <s v="Yes"/>
    <s v="Yes"/>
    <s v="No"/>
    <s v="No"/>
    <s v="Yes"/>
    <x v="0"/>
    <s v="Yes"/>
    <x v="0"/>
    <n v="93.85"/>
    <n v="2381.5500000000002"/>
    <s v="Yes"/>
    <n v="1"/>
    <x v="1"/>
  </r>
  <r>
    <s v="2931-FSOHN"/>
    <x v="1"/>
    <x v="1"/>
    <s v="No"/>
    <s v="No"/>
    <n v="13"/>
    <s v="Yes"/>
    <s v="No"/>
    <x v="0"/>
    <s v="No"/>
    <s v="Yes"/>
    <s v="No"/>
    <s v="No"/>
    <s v="Yes"/>
    <s v="No"/>
    <x v="0"/>
    <s v="Yes"/>
    <x v="0"/>
    <n v="59.9"/>
    <n v="788.35"/>
    <s v="No"/>
    <n v="0"/>
    <x v="2"/>
  </r>
  <r>
    <s v="9418-RUKPH"/>
    <x v="0"/>
    <x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95"/>
    <n v="756.4"/>
    <s v="No"/>
    <n v="0"/>
    <x v="1"/>
  </r>
  <r>
    <s v="5383-MMTWC"/>
    <x v="0"/>
    <x v="1"/>
    <s v="Yes"/>
    <s v="No"/>
    <n v="8"/>
    <s v="Yes"/>
    <s v="Yes"/>
    <x v="1"/>
    <s v="No"/>
    <s v="No"/>
    <s v="No"/>
    <s v="No"/>
    <s v="No"/>
    <s v="Yes"/>
    <x v="0"/>
    <s v="Yes"/>
    <x v="0"/>
    <n v="84"/>
    <n v="613.4"/>
    <s v="Yes"/>
    <n v="1"/>
    <x v="0"/>
  </r>
  <r>
    <s v="9971-ZWPBF"/>
    <x v="1"/>
    <x v="1"/>
    <s v="Yes"/>
    <s v="Yes"/>
    <n v="34"/>
    <s v="Yes"/>
    <s v="Yes"/>
    <x v="1"/>
    <s v="No"/>
    <s v="Yes"/>
    <s v="Yes"/>
    <s v="Yes"/>
    <s v="Yes"/>
    <s v="Yes"/>
    <x v="0"/>
    <s v="Yes"/>
    <x v="0"/>
    <n v="108.9"/>
    <n v="3625.2"/>
    <s v="No"/>
    <n v="0"/>
    <x v="1"/>
  </r>
  <r>
    <s v="4712-AUQZO"/>
    <x v="1"/>
    <x v="0"/>
    <s v="No"/>
    <s v="No"/>
    <n v="18"/>
    <s v="No"/>
    <s v="No phone service"/>
    <x v="0"/>
    <s v="Yes"/>
    <s v="No"/>
    <s v="Yes"/>
    <s v="No"/>
    <s v="No"/>
    <s v="No"/>
    <x v="0"/>
    <s v="No"/>
    <x v="1"/>
    <n v="33.6"/>
    <n v="550.35"/>
    <s v="No"/>
    <n v="0"/>
    <x v="2"/>
  </r>
  <r>
    <s v="9711-FJTBX"/>
    <x v="1"/>
    <x v="0"/>
    <s v="Yes"/>
    <s v="Yes"/>
    <n v="56"/>
    <s v="Yes"/>
    <s v="No"/>
    <x v="1"/>
    <s v="No"/>
    <s v="Yes"/>
    <s v="Yes"/>
    <s v="Yes"/>
    <s v="No"/>
    <s v="No"/>
    <x v="1"/>
    <s v="Yes"/>
    <x v="1"/>
    <n v="85.85"/>
    <n v="4793.8"/>
    <s v="No"/>
    <n v="0"/>
    <x v="3"/>
  </r>
  <r>
    <s v="2908-ZTPNF"/>
    <x v="0"/>
    <x v="0"/>
    <s v="No"/>
    <s v="No"/>
    <n v="36"/>
    <s v="No"/>
    <s v="No phone service"/>
    <x v="0"/>
    <s v="No"/>
    <s v="Yes"/>
    <s v="No"/>
    <s v="Yes"/>
    <s v="No"/>
    <s v="No"/>
    <x v="0"/>
    <s v="Yes"/>
    <x v="2"/>
    <n v="34.85"/>
    <n v="1267.2"/>
    <s v="No"/>
    <n v="0"/>
    <x v="1"/>
  </r>
  <r>
    <s v="7240-ETPTR"/>
    <x v="0"/>
    <x v="0"/>
    <s v="Yes"/>
    <s v="No"/>
    <n v="9"/>
    <s v="No"/>
    <s v="No phone service"/>
    <x v="0"/>
    <s v="No"/>
    <s v="No"/>
    <s v="Yes"/>
    <s v="No"/>
    <s v="Yes"/>
    <s v="Yes"/>
    <x v="0"/>
    <s v="Yes"/>
    <x v="0"/>
    <n v="48.75"/>
    <n v="442.2"/>
    <s v="Yes"/>
    <n v="1"/>
    <x v="0"/>
  </r>
  <r>
    <s v="2202-CUYXZ"/>
    <x v="1"/>
    <x v="0"/>
    <s v="No"/>
    <s v="No"/>
    <n v="1"/>
    <s v="Yes"/>
    <s v="No"/>
    <x v="1"/>
    <s v="No"/>
    <s v="No"/>
    <s v="Yes"/>
    <s v="No"/>
    <s v="Yes"/>
    <s v="No"/>
    <x v="0"/>
    <s v="Yes"/>
    <x v="0"/>
    <n v="84.85"/>
    <n v="84.85"/>
    <s v="Yes"/>
    <n v="1"/>
    <x v="0"/>
  </r>
  <r>
    <s v="5995-OIGLP"/>
    <x v="1"/>
    <x v="0"/>
    <s v="No"/>
    <s v="No"/>
    <n v="12"/>
    <s v="Yes"/>
    <s v="No"/>
    <x v="0"/>
    <s v="Yes"/>
    <s v="No"/>
    <s v="No"/>
    <s v="Yes"/>
    <s v="No"/>
    <s v="No"/>
    <x v="0"/>
    <s v="No"/>
    <x v="1"/>
    <n v="56.65"/>
    <n v="654.85"/>
    <s v="Yes"/>
    <n v="1"/>
    <x v="0"/>
  </r>
  <r>
    <s v="8421-WZOOW"/>
    <x v="0"/>
    <x v="1"/>
    <s v="Yes"/>
    <s v="Yes"/>
    <n v="57"/>
    <s v="Yes"/>
    <s v="No"/>
    <x v="1"/>
    <s v="No"/>
    <s v="Yes"/>
    <s v="Yes"/>
    <s v="Yes"/>
    <s v="Yes"/>
    <s v="No"/>
    <x v="0"/>
    <s v="Yes"/>
    <x v="3"/>
    <n v="95.3"/>
    <n v="5567.45"/>
    <s v="No"/>
    <n v="0"/>
    <x v="3"/>
  </r>
  <r>
    <s v="6261-RCVNS"/>
    <x v="0"/>
    <x v="0"/>
    <s v="No"/>
    <s v="No"/>
    <n v="42"/>
    <s v="Yes"/>
    <s v="No"/>
    <x v="0"/>
    <s v="Yes"/>
    <s v="Yes"/>
    <s v="Yes"/>
    <s v="Yes"/>
    <s v="No"/>
    <s v="Yes"/>
    <x v="1"/>
    <s v="No"/>
    <x v="3"/>
    <n v="73.900000000000006"/>
    <n v="3160.55"/>
    <s v="Yes"/>
    <n v="1"/>
    <x v="1"/>
  </r>
  <r>
    <s v="7951-QKZPL"/>
    <x v="0"/>
    <x v="0"/>
    <s v="Yes"/>
    <s v="Yes"/>
    <n v="3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5"/>
    <n v="740.3"/>
    <s v="Yes"/>
    <n v="1"/>
    <x v="1"/>
  </r>
  <r>
    <s v="1414-YADCW"/>
    <x v="1"/>
    <x v="0"/>
    <s v="Yes"/>
    <s v="No"/>
    <n v="70"/>
    <s v="Yes"/>
    <s v="No"/>
    <x v="1"/>
    <s v="Yes"/>
    <s v="Yes"/>
    <s v="No"/>
    <s v="Yes"/>
    <s v="No"/>
    <s v="No"/>
    <x v="2"/>
    <s v="No"/>
    <x v="2"/>
    <n v="84.6"/>
    <n v="5706.2"/>
    <s v="No"/>
    <n v="0"/>
    <x v="3"/>
  </r>
  <r>
    <s v="8756-RDDLT"/>
    <x v="0"/>
    <x v="0"/>
    <s v="No"/>
    <s v="No"/>
    <n v="68"/>
    <s v="No"/>
    <s v="No phone service"/>
    <x v="0"/>
    <s v="No"/>
    <s v="Yes"/>
    <s v="No"/>
    <s v="Yes"/>
    <s v="No"/>
    <s v="Yes"/>
    <x v="0"/>
    <s v="No"/>
    <x v="0"/>
    <n v="44.95"/>
    <n v="3085.35"/>
    <s v="No"/>
    <n v="0"/>
    <x v="3"/>
  </r>
  <r>
    <s v="2862-PFNIK"/>
    <x v="1"/>
    <x v="0"/>
    <s v="No"/>
    <s v="Yes"/>
    <n v="1"/>
    <s v="No"/>
    <s v="No phone service"/>
    <x v="0"/>
    <s v="No"/>
    <s v="No"/>
    <s v="No"/>
    <s v="No"/>
    <s v="No"/>
    <s v="No"/>
    <x v="0"/>
    <s v="Yes"/>
    <x v="0"/>
    <n v="24.7"/>
    <n v="24.7"/>
    <s v="No"/>
    <n v="0"/>
    <x v="0"/>
  </r>
  <r>
    <s v="5816-QVHRX"/>
    <x v="0"/>
    <x v="0"/>
    <s v="No"/>
    <s v="No"/>
    <n v="37"/>
    <s v="Yes"/>
    <s v="Yes"/>
    <x v="1"/>
    <s v="No"/>
    <s v="No"/>
    <s v="No"/>
    <s v="Yes"/>
    <s v="Yes"/>
    <s v="Yes"/>
    <x v="0"/>
    <s v="No"/>
    <x v="3"/>
    <n v="100.3"/>
    <n v="3541.4"/>
    <s v="No"/>
    <n v="0"/>
    <x v="1"/>
  </r>
  <r>
    <s v="4430-YHXGG"/>
    <x v="0"/>
    <x v="0"/>
    <s v="No"/>
    <s v="Yes"/>
    <n v="4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1"/>
    <n v="25.45"/>
    <n v="84.2"/>
    <s v="No"/>
    <n v="0"/>
    <x v="0"/>
  </r>
  <r>
    <s v="6888-SBYAI"/>
    <x v="1"/>
    <x v="0"/>
    <s v="No"/>
    <s v="No"/>
    <n v="1"/>
    <s v="Yes"/>
    <s v="No"/>
    <x v="0"/>
    <s v="Yes"/>
    <s v="No"/>
    <s v="No"/>
    <s v="No"/>
    <s v="No"/>
    <s v="No"/>
    <x v="0"/>
    <s v="Yes"/>
    <x v="1"/>
    <n v="50.7"/>
    <n v="50.7"/>
    <s v="No"/>
    <n v="0"/>
    <x v="0"/>
  </r>
  <r>
    <s v="7395-XWZOY"/>
    <x v="1"/>
    <x v="0"/>
    <s v="No"/>
    <s v="No"/>
    <n v="20"/>
    <s v="No"/>
    <s v="No phone service"/>
    <x v="0"/>
    <s v="Yes"/>
    <s v="Yes"/>
    <s v="Yes"/>
    <s v="Yes"/>
    <s v="Yes"/>
    <s v="No"/>
    <x v="0"/>
    <s v="Yes"/>
    <x v="3"/>
    <n v="55"/>
    <n v="1165.55"/>
    <s v="No"/>
    <n v="0"/>
    <x v="2"/>
  </r>
  <r>
    <s v="7169-YWAMK"/>
    <x v="1"/>
    <x v="0"/>
    <s v="Yes"/>
    <s v="Yes"/>
    <n v="72"/>
    <s v="Yes"/>
    <s v="No"/>
    <x v="0"/>
    <s v="Yes"/>
    <s v="Yes"/>
    <s v="No"/>
    <s v="Yes"/>
    <s v="Yes"/>
    <s v="No"/>
    <x v="2"/>
    <s v="No"/>
    <x v="2"/>
    <n v="68.400000000000006"/>
    <n v="4855.3500000000004"/>
    <s v="No"/>
    <n v="0"/>
    <x v="3"/>
  </r>
  <r>
    <s v="3640-PHQXK"/>
    <x v="0"/>
    <x v="0"/>
    <s v="No"/>
    <s v="No"/>
    <n v="31"/>
    <s v="Yes"/>
    <s v="Yes"/>
    <x v="1"/>
    <s v="No"/>
    <s v="No"/>
    <s v="Yes"/>
    <s v="No"/>
    <s v="No"/>
    <s v="Yes"/>
    <x v="0"/>
    <s v="Yes"/>
    <x v="0"/>
    <n v="89.9"/>
    <n v="2806.9"/>
    <s v="Yes"/>
    <n v="1"/>
    <x v="1"/>
  </r>
  <r>
    <s v="6877-LGWXO"/>
    <x v="1"/>
    <x v="1"/>
    <s v="Yes"/>
    <s v="No"/>
    <n v="18"/>
    <s v="Yes"/>
    <s v="No"/>
    <x v="1"/>
    <s v="No"/>
    <s v="No"/>
    <s v="No"/>
    <s v="No"/>
    <s v="No"/>
    <s v="Yes"/>
    <x v="0"/>
    <s v="No"/>
    <x v="0"/>
    <n v="78.55"/>
    <n v="1422.65"/>
    <s v="Yes"/>
    <n v="1"/>
    <x v="2"/>
  </r>
  <r>
    <s v="6859-RKMZJ"/>
    <x v="1"/>
    <x v="0"/>
    <s v="Yes"/>
    <s v="No"/>
    <n v="11"/>
    <s v="Yes"/>
    <s v="No"/>
    <x v="0"/>
    <s v="No"/>
    <s v="No"/>
    <s v="No"/>
    <s v="No"/>
    <s v="Yes"/>
    <s v="No"/>
    <x v="0"/>
    <s v="Yes"/>
    <x v="2"/>
    <n v="55.05"/>
    <n v="608.15"/>
    <s v="No"/>
    <n v="0"/>
    <x v="0"/>
  </r>
  <r>
    <s v="2729-VNVAP"/>
    <x v="0"/>
    <x v="0"/>
    <s v="Yes"/>
    <s v="Yes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"/>
    <n v="641.35"/>
    <s v="No"/>
    <n v="0"/>
    <x v="1"/>
  </r>
  <r>
    <s v="2957-JIRMN"/>
    <x v="0"/>
    <x v="1"/>
    <s v="No"/>
    <s v="No"/>
    <n v="62"/>
    <s v="Yes"/>
    <s v="Yes"/>
    <x v="1"/>
    <s v="No"/>
    <s v="No"/>
    <s v="No"/>
    <s v="No"/>
    <s v="Yes"/>
    <s v="No"/>
    <x v="1"/>
    <s v="No"/>
    <x v="0"/>
    <n v="84.45"/>
    <n v="4959.1499999999996"/>
    <s v="No"/>
    <n v="0"/>
    <x v="3"/>
  </r>
  <r>
    <s v="2049-BAFNW"/>
    <x v="0"/>
    <x v="0"/>
    <s v="No"/>
    <s v="No"/>
    <n v="1"/>
    <s v="No"/>
    <s v="No phone service"/>
    <x v="0"/>
    <s v="No"/>
    <s v="No"/>
    <s v="Yes"/>
    <s v="Yes"/>
    <s v="No"/>
    <s v="No"/>
    <x v="0"/>
    <s v="No"/>
    <x v="1"/>
    <n v="35.9"/>
    <n v="35.9"/>
    <s v="No"/>
    <n v="0"/>
    <x v="0"/>
  </r>
  <r>
    <s v="3842-QTGDL"/>
    <x v="1"/>
    <x v="0"/>
    <s v="Yes"/>
    <s v="No"/>
    <n v="16"/>
    <s v="Yes"/>
    <s v="No"/>
    <x v="1"/>
    <s v="Yes"/>
    <s v="Yes"/>
    <s v="No"/>
    <s v="No"/>
    <s v="No"/>
    <s v="No"/>
    <x v="0"/>
    <s v="No"/>
    <x v="2"/>
    <n v="80.75"/>
    <n v="1321.3"/>
    <s v="No"/>
    <n v="0"/>
    <x v="2"/>
  </r>
  <r>
    <s v="7163-OCEQI"/>
    <x v="1"/>
    <x v="0"/>
    <s v="Yes"/>
    <s v="Yes"/>
    <n v="22"/>
    <s v="Yes"/>
    <s v="Yes"/>
    <x v="0"/>
    <s v="No"/>
    <s v="No"/>
    <s v="Yes"/>
    <s v="Yes"/>
    <s v="Yes"/>
    <s v="Yes"/>
    <x v="1"/>
    <s v="Yes"/>
    <x v="1"/>
    <n v="78.650000000000006"/>
    <n v="1663.75"/>
    <s v="No"/>
    <n v="0"/>
    <x v="2"/>
  </r>
  <r>
    <s v="9782-LGXMC"/>
    <x v="0"/>
    <x v="0"/>
    <s v="Yes"/>
    <s v="Yes"/>
    <n v="49"/>
    <s v="Yes"/>
    <s v="No"/>
    <x v="0"/>
    <s v="Yes"/>
    <s v="No"/>
    <s v="Yes"/>
    <s v="Yes"/>
    <s v="No"/>
    <s v="No"/>
    <x v="0"/>
    <s v="No"/>
    <x v="2"/>
    <n v="61.75"/>
    <n v="3024.15"/>
    <s v="No"/>
    <n v="0"/>
    <x v="3"/>
  </r>
  <r>
    <s v="5975-BAICR"/>
    <x v="1"/>
    <x v="0"/>
    <s v="Yes"/>
    <s v="Yes"/>
    <n v="36"/>
    <s v="Yes"/>
    <s v="No"/>
    <x v="0"/>
    <s v="Yes"/>
    <s v="No"/>
    <s v="Yes"/>
    <s v="No"/>
    <s v="No"/>
    <s v="Yes"/>
    <x v="1"/>
    <s v="Yes"/>
    <x v="3"/>
    <n v="63.7"/>
    <n v="2188.5"/>
    <s v="No"/>
    <n v="0"/>
    <x v="1"/>
  </r>
  <r>
    <s v="8019-ENHXU"/>
    <x v="1"/>
    <x v="0"/>
    <s v="Yes"/>
    <s v="No"/>
    <n v="42"/>
    <s v="Yes"/>
    <s v="Yes"/>
    <x v="1"/>
    <s v="No"/>
    <s v="Yes"/>
    <s v="Yes"/>
    <s v="Yes"/>
    <s v="No"/>
    <s v="Yes"/>
    <x v="0"/>
    <s v="Yes"/>
    <x v="0"/>
    <n v="99.45"/>
    <n v="4138.05"/>
    <s v="Yes"/>
    <n v="1"/>
    <x v="1"/>
  </r>
  <r>
    <s v="5167-GBFRE"/>
    <x v="1"/>
    <x v="1"/>
    <s v="No"/>
    <s v="No"/>
    <n v="4"/>
    <s v="No"/>
    <s v="No phone service"/>
    <x v="0"/>
    <s v="No"/>
    <s v="No"/>
    <s v="No"/>
    <s v="No"/>
    <s v="No"/>
    <s v="No"/>
    <x v="0"/>
    <s v="Yes"/>
    <x v="2"/>
    <n v="25.2"/>
    <n v="102.5"/>
    <s v="Yes"/>
    <n v="1"/>
    <x v="0"/>
  </r>
  <r>
    <s v="9033-EOXWV"/>
    <x v="0"/>
    <x v="0"/>
    <s v="No"/>
    <s v="No"/>
    <n v="12"/>
    <s v="Yes"/>
    <s v="Yes"/>
    <x v="0"/>
    <s v="No"/>
    <s v="No"/>
    <s v="No"/>
    <s v="Yes"/>
    <s v="Yes"/>
    <s v="Yes"/>
    <x v="1"/>
    <s v="No"/>
    <x v="1"/>
    <n v="74.05"/>
    <n v="872.65"/>
    <s v="Yes"/>
    <n v="1"/>
    <x v="0"/>
  </r>
  <r>
    <s v="4673-KKSLS"/>
    <x v="0"/>
    <x v="0"/>
    <s v="No"/>
    <s v="No"/>
    <n v="31"/>
    <s v="Yes"/>
    <s v="No"/>
    <x v="1"/>
    <s v="Yes"/>
    <s v="No"/>
    <s v="Yes"/>
    <s v="Yes"/>
    <s v="No"/>
    <s v="No"/>
    <x v="0"/>
    <s v="No"/>
    <x v="0"/>
    <n v="87.6"/>
    <n v="2724.25"/>
    <s v="No"/>
    <n v="0"/>
    <x v="1"/>
  </r>
  <r>
    <s v="4853-OITSN"/>
    <x v="1"/>
    <x v="0"/>
    <s v="Yes"/>
    <s v="No"/>
    <n v="5"/>
    <s v="Yes"/>
    <s v="Yes"/>
    <x v="1"/>
    <s v="Yes"/>
    <s v="No"/>
    <s v="No"/>
    <s v="No"/>
    <s v="No"/>
    <s v="Yes"/>
    <x v="0"/>
    <s v="Yes"/>
    <x v="0"/>
    <n v="89.15"/>
    <n v="413.25"/>
    <s v="No"/>
    <n v="0"/>
    <x v="0"/>
  </r>
  <r>
    <s v="9800-OUIGR"/>
    <x v="1"/>
    <x v="0"/>
    <s v="Yes"/>
    <s v="Yes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"/>
    <n v="1374.2"/>
    <s v="No"/>
    <n v="0"/>
    <x v="3"/>
  </r>
  <r>
    <s v="1324-NLTJE"/>
    <x v="0"/>
    <x v="1"/>
    <s v="No"/>
    <s v="No"/>
    <n v="15"/>
    <s v="Yes"/>
    <s v="Yes"/>
    <x v="0"/>
    <s v="No"/>
    <s v="No"/>
    <s v="No"/>
    <s v="Yes"/>
    <s v="No"/>
    <s v="No"/>
    <x v="0"/>
    <s v="No"/>
    <x v="3"/>
    <n v="55"/>
    <n v="757.1"/>
    <s v="Yes"/>
    <n v="1"/>
    <x v="2"/>
  </r>
  <r>
    <s v="2324-EFHVG"/>
    <x v="1"/>
    <x v="0"/>
    <s v="No"/>
    <s v="No"/>
    <n v="64"/>
    <s v="Yes"/>
    <s v="Yes"/>
    <x v="1"/>
    <s v="No"/>
    <s v="Yes"/>
    <s v="Yes"/>
    <s v="No"/>
    <s v="Yes"/>
    <s v="Yes"/>
    <x v="2"/>
    <s v="Yes"/>
    <x v="2"/>
    <n v="104.4"/>
    <n v="6692.65"/>
    <s v="No"/>
    <n v="0"/>
    <x v="3"/>
  </r>
  <r>
    <s v="7094-MSZAO"/>
    <x v="1"/>
    <x v="0"/>
    <s v="Yes"/>
    <s v="Yes"/>
    <n v="1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05"/>
    <n v="218.5"/>
    <s v="No"/>
    <n v="0"/>
    <x v="0"/>
  </r>
  <r>
    <s v="1522-VVDMG"/>
    <x v="1"/>
    <x v="0"/>
    <s v="Yes"/>
    <s v="Yes"/>
    <n v="7"/>
    <s v="Yes"/>
    <s v="No"/>
    <x v="1"/>
    <s v="No"/>
    <s v="Yes"/>
    <s v="No"/>
    <s v="Yes"/>
    <s v="Yes"/>
    <s v="No"/>
    <x v="0"/>
    <s v="Yes"/>
    <x v="0"/>
    <n v="89.75"/>
    <n v="608.79999999999995"/>
    <s v="Yes"/>
    <n v="1"/>
    <x v="0"/>
  </r>
  <r>
    <s v="6907-CQGPN"/>
    <x v="1"/>
    <x v="0"/>
    <s v="No"/>
    <s v="No"/>
    <n v="29"/>
    <s v="No"/>
    <s v="No phone service"/>
    <x v="0"/>
    <s v="No"/>
    <s v="Yes"/>
    <s v="No"/>
    <s v="Yes"/>
    <s v="No"/>
    <s v="No"/>
    <x v="0"/>
    <s v="No"/>
    <x v="0"/>
    <n v="34.299999999999997"/>
    <n v="1004.75"/>
    <s v="No"/>
    <n v="0"/>
    <x v="1"/>
  </r>
  <r>
    <s v="0780-XNZFN"/>
    <x v="1"/>
    <x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125.5999999999999"/>
    <s v="No"/>
    <n v="0"/>
    <x v="3"/>
  </r>
  <r>
    <s v="0239-OXEXL"/>
    <x v="0"/>
    <x v="0"/>
    <s v="No"/>
    <s v="No"/>
    <n v="46"/>
    <s v="Yes"/>
    <s v="Yes"/>
    <x v="1"/>
    <s v="Yes"/>
    <s v="Yes"/>
    <s v="No"/>
    <s v="No"/>
    <s v="No"/>
    <s v="No"/>
    <x v="0"/>
    <s v="No"/>
    <x v="1"/>
    <n v="84.25"/>
    <n v="3847.6"/>
    <s v="No"/>
    <n v="0"/>
    <x v="1"/>
  </r>
  <r>
    <s v="2675-IJRGJ"/>
    <x v="1"/>
    <x v="0"/>
    <s v="No"/>
    <s v="No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78"/>
    <s v="No"/>
    <n v="0"/>
    <x v="3"/>
  </r>
  <r>
    <s v="7049-GKVZY"/>
    <x v="0"/>
    <x v="0"/>
    <s v="No"/>
    <s v="No"/>
    <n v="17"/>
    <s v="Yes"/>
    <s v="No"/>
    <x v="0"/>
    <s v="Yes"/>
    <s v="Yes"/>
    <s v="No"/>
    <s v="Yes"/>
    <s v="Yes"/>
    <s v="Yes"/>
    <x v="1"/>
    <s v="No"/>
    <x v="3"/>
    <n v="79.849999999999994"/>
    <n v="1387.35"/>
    <s v="No"/>
    <n v="0"/>
    <x v="2"/>
  </r>
  <r>
    <s v="8577-QSOCG"/>
    <x v="0"/>
    <x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746.05"/>
    <s v="No"/>
    <n v="0"/>
    <x v="1"/>
  </r>
  <r>
    <s v="3721-CNZHX"/>
    <x v="1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304.60000000000002"/>
    <s v="No"/>
    <n v="0"/>
    <x v="2"/>
  </r>
  <r>
    <s v="0212-ISBBF"/>
    <x v="0"/>
    <x v="0"/>
    <s v="No"/>
    <s v="No"/>
    <n v="22"/>
    <s v="No"/>
    <s v="No phone service"/>
    <x v="0"/>
    <s v="No"/>
    <s v="Yes"/>
    <s v="No"/>
    <s v="No"/>
    <s v="Yes"/>
    <s v="Yes"/>
    <x v="0"/>
    <s v="Yes"/>
    <x v="0"/>
    <n v="50.35"/>
    <n v="1098.8499999999999"/>
    <s v="No"/>
    <n v="0"/>
    <x v="2"/>
  </r>
  <r>
    <s v="9185-TQCVP"/>
    <x v="1"/>
    <x v="0"/>
    <s v="Yes"/>
    <s v="No"/>
    <n v="14"/>
    <s v="Yes"/>
    <s v="Yes"/>
    <x v="1"/>
    <s v="No"/>
    <s v="No"/>
    <s v="No"/>
    <s v="No"/>
    <s v="No"/>
    <s v="Yes"/>
    <x v="0"/>
    <s v="Yes"/>
    <x v="0"/>
    <n v="85.15"/>
    <n v="1139.2"/>
    <s v="Yes"/>
    <n v="1"/>
    <x v="2"/>
  </r>
  <r>
    <s v="3585-YNADK"/>
    <x v="0"/>
    <x v="0"/>
    <s v="Yes"/>
    <s v="No"/>
    <n v="57"/>
    <s v="Yes"/>
    <s v="Yes"/>
    <x v="0"/>
    <s v="No"/>
    <s v="Yes"/>
    <s v="Yes"/>
    <s v="Yes"/>
    <s v="Yes"/>
    <s v="No"/>
    <x v="1"/>
    <s v="No"/>
    <x v="2"/>
    <n v="74.599999999999994"/>
    <n v="4368.95"/>
    <s v="No"/>
    <n v="0"/>
    <x v="3"/>
  </r>
  <r>
    <s v="5271-DBYSJ"/>
    <x v="1"/>
    <x v="1"/>
    <s v="No"/>
    <s v="No"/>
    <n v="11"/>
    <s v="Yes"/>
    <s v="No"/>
    <x v="1"/>
    <s v="No"/>
    <s v="No"/>
    <s v="No"/>
    <s v="No"/>
    <s v="No"/>
    <s v="Yes"/>
    <x v="0"/>
    <s v="Yes"/>
    <x v="3"/>
    <n v="79.150000000000006"/>
    <n v="827.7"/>
    <s v="No"/>
    <n v="0"/>
    <x v="0"/>
  </r>
  <r>
    <s v="1099-GODLO"/>
    <x v="0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20.350000000000001"/>
    <s v="No"/>
    <n v="0"/>
    <x v="0"/>
  </r>
  <r>
    <s v="6828-HMKWP"/>
    <x v="1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.05"/>
    <n v="262.05"/>
    <s v="No"/>
    <n v="0"/>
    <x v="0"/>
  </r>
  <r>
    <s v="5567-WSELE"/>
    <x v="1"/>
    <x v="1"/>
    <s v="Yes"/>
    <s v="No"/>
    <n v="3"/>
    <s v="Yes"/>
    <s v="Yes"/>
    <x v="1"/>
    <s v="No"/>
    <s v="No"/>
    <s v="No"/>
    <s v="No"/>
    <s v="Yes"/>
    <s v="Yes"/>
    <x v="0"/>
    <s v="Yes"/>
    <x v="0"/>
    <n v="94.6"/>
    <n v="279.55"/>
    <s v="Yes"/>
    <n v="1"/>
    <x v="0"/>
  </r>
  <r>
    <s v="1472-TNCWL"/>
    <x v="1"/>
    <x v="0"/>
    <s v="No"/>
    <s v="Yes"/>
    <n v="36"/>
    <s v="Yes"/>
    <s v="No"/>
    <x v="1"/>
    <s v="No"/>
    <s v="Yes"/>
    <s v="No"/>
    <s v="No"/>
    <s v="Yes"/>
    <s v="Yes"/>
    <x v="0"/>
    <s v="Yes"/>
    <x v="0"/>
    <n v="94.7"/>
    <n v="3512.5"/>
    <s v="No"/>
    <n v="0"/>
    <x v="1"/>
  </r>
  <r>
    <s v="8063-RJYNF"/>
    <x v="1"/>
    <x v="0"/>
    <s v="No"/>
    <s v="No"/>
    <n v="16"/>
    <s v="Yes"/>
    <s v="No"/>
    <x v="1"/>
    <s v="Yes"/>
    <s v="No"/>
    <s v="No"/>
    <s v="No"/>
    <s v="Yes"/>
    <s v="Yes"/>
    <x v="0"/>
    <s v="Yes"/>
    <x v="0"/>
    <n v="94.25"/>
    <n v="1483.25"/>
    <s v="Yes"/>
    <n v="1"/>
    <x v="2"/>
  </r>
  <r>
    <s v="0687-ZVTHB"/>
    <x v="1"/>
    <x v="0"/>
    <s v="Yes"/>
    <s v="Yes"/>
    <n v="65"/>
    <s v="Yes"/>
    <s v="Yes"/>
    <x v="0"/>
    <s v="Yes"/>
    <s v="Yes"/>
    <s v="Yes"/>
    <s v="No"/>
    <s v="No"/>
    <s v="Yes"/>
    <x v="1"/>
    <s v="No"/>
    <x v="3"/>
    <n v="72.45"/>
    <n v="4653.8500000000004"/>
    <s v="Yes"/>
    <n v="1"/>
    <x v="3"/>
  </r>
  <r>
    <s v="2080-GKCWQ"/>
    <x v="1"/>
    <x v="0"/>
    <s v="No"/>
    <s v="No"/>
    <n v="2"/>
    <s v="Yes"/>
    <s v="No"/>
    <x v="1"/>
    <s v="No"/>
    <s v="Yes"/>
    <s v="No"/>
    <s v="No"/>
    <s v="No"/>
    <s v="No"/>
    <x v="0"/>
    <s v="No"/>
    <x v="0"/>
    <n v="74.95"/>
    <n v="151.75"/>
    <s v="No"/>
    <n v="0"/>
    <x v="0"/>
  </r>
  <r>
    <s v="9661-ACXBS"/>
    <x v="0"/>
    <x v="0"/>
    <s v="No"/>
    <s v="No"/>
    <n v="42"/>
    <s v="Yes"/>
    <s v="Yes"/>
    <x v="1"/>
    <s v="Yes"/>
    <s v="No"/>
    <s v="Yes"/>
    <s v="No"/>
    <s v="Yes"/>
    <s v="Yes"/>
    <x v="0"/>
    <s v="Yes"/>
    <x v="0"/>
    <n v="105.2"/>
    <n v="4400.75"/>
    <s v="Yes"/>
    <n v="1"/>
    <x v="1"/>
  </r>
  <r>
    <s v="2193-SFWQW"/>
    <x v="1"/>
    <x v="0"/>
    <s v="Yes"/>
    <s v="Yes"/>
    <n v="72"/>
    <s v="Yes"/>
    <s v="No"/>
    <x v="1"/>
    <s v="Yes"/>
    <s v="Yes"/>
    <s v="Yes"/>
    <s v="Yes"/>
    <s v="Yes"/>
    <s v="Yes"/>
    <x v="2"/>
    <s v="No"/>
    <x v="2"/>
    <n v="111.95"/>
    <n v="8033.1"/>
    <s v="No"/>
    <n v="0"/>
    <x v="3"/>
  </r>
  <r>
    <s v="5656-JAMLX"/>
    <x v="1"/>
    <x v="0"/>
    <s v="No"/>
    <s v="No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253.6500000000001"/>
    <s v="No"/>
    <n v="0"/>
    <x v="3"/>
  </r>
  <r>
    <s v="3462-BJQQA"/>
    <x v="0"/>
    <x v="0"/>
    <s v="No"/>
    <s v="No"/>
    <n v="6"/>
    <s v="Yes"/>
    <s v="Yes"/>
    <x v="1"/>
    <s v="No"/>
    <s v="Yes"/>
    <s v="No"/>
    <s v="No"/>
    <s v="Yes"/>
    <s v="No"/>
    <x v="0"/>
    <s v="Yes"/>
    <x v="0"/>
    <n v="89.75"/>
    <n v="552.65"/>
    <s v="No"/>
    <n v="0"/>
    <x v="0"/>
  </r>
  <r>
    <s v="0442-TDYUO"/>
    <x v="1"/>
    <x v="0"/>
    <s v="Yes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05"/>
    <n v="1036"/>
    <s v="No"/>
    <n v="0"/>
    <x v="1"/>
  </r>
  <r>
    <s v="6733-LRIZX"/>
    <x v="1"/>
    <x v="0"/>
    <s v="No"/>
    <s v="No"/>
    <n v="35"/>
    <s v="Yes"/>
    <s v="Yes"/>
    <x v="1"/>
    <s v="Yes"/>
    <s v="No"/>
    <s v="Yes"/>
    <s v="Yes"/>
    <s v="Yes"/>
    <s v="Yes"/>
    <x v="2"/>
    <s v="Yes"/>
    <x v="0"/>
    <n v="108.95"/>
    <n v="4025.5"/>
    <s v="No"/>
    <n v="0"/>
    <x v="1"/>
  </r>
  <r>
    <s v="9503-XJUME"/>
    <x v="1"/>
    <x v="0"/>
    <s v="No"/>
    <s v="Yes"/>
    <n v="5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49999999999999"/>
    <n v="928.4"/>
    <s v="No"/>
    <n v="0"/>
    <x v="3"/>
  </r>
  <r>
    <s v="4367-NHWMM"/>
    <x v="0"/>
    <x v="0"/>
    <s v="No"/>
    <s v="No"/>
    <n v="1"/>
    <s v="No"/>
    <s v="No phone service"/>
    <x v="0"/>
    <s v="No"/>
    <s v="No"/>
    <s v="No"/>
    <s v="No"/>
    <s v="No"/>
    <s v="No"/>
    <x v="0"/>
    <s v="Yes"/>
    <x v="1"/>
    <n v="24.9"/>
    <n v="24.9"/>
    <s v="No"/>
    <n v="0"/>
    <x v="0"/>
  </r>
  <r>
    <s v="3727-RJMEO"/>
    <x v="1"/>
    <x v="0"/>
    <s v="Yes"/>
    <s v="No"/>
    <n v="6"/>
    <s v="Yes"/>
    <s v="Yes"/>
    <x v="1"/>
    <s v="No"/>
    <s v="No"/>
    <s v="No"/>
    <s v="No"/>
    <s v="Yes"/>
    <s v="No"/>
    <x v="0"/>
    <s v="Yes"/>
    <x v="0"/>
    <n v="82.85"/>
    <n v="460.25"/>
    <s v="Yes"/>
    <n v="1"/>
    <x v="0"/>
  </r>
  <r>
    <s v="3779-OSWCF"/>
    <x v="0"/>
    <x v="0"/>
    <s v="Yes"/>
    <s v="No"/>
    <n v="71"/>
    <s v="Yes"/>
    <s v="Yes"/>
    <x v="0"/>
    <s v="Yes"/>
    <s v="Yes"/>
    <s v="Yes"/>
    <s v="Yes"/>
    <s v="Yes"/>
    <s v="Yes"/>
    <x v="2"/>
    <s v="No"/>
    <x v="3"/>
    <n v="93.2"/>
    <n v="6506.15"/>
    <s v="No"/>
    <n v="0"/>
    <x v="3"/>
  </r>
  <r>
    <s v="6736-DHUQI"/>
    <x v="0"/>
    <x v="0"/>
    <s v="Yes"/>
    <s v="Yes"/>
    <n v="67"/>
    <s v="Yes"/>
    <s v="No"/>
    <x v="1"/>
    <s v="Yes"/>
    <s v="Yes"/>
    <s v="Yes"/>
    <s v="No"/>
    <s v="No"/>
    <s v="No"/>
    <x v="1"/>
    <s v="No"/>
    <x v="2"/>
    <n v="84.8"/>
    <n v="5598.3"/>
    <s v="No"/>
    <n v="0"/>
    <x v="3"/>
  </r>
  <r>
    <s v="3915-ODIYG"/>
    <x v="1"/>
    <x v="1"/>
    <s v="No"/>
    <s v="No"/>
    <n v="60"/>
    <s v="Yes"/>
    <s v="Yes"/>
    <x v="0"/>
    <s v="Yes"/>
    <s v="Yes"/>
    <s v="No"/>
    <s v="No"/>
    <s v="No"/>
    <s v="Yes"/>
    <x v="1"/>
    <s v="Yes"/>
    <x v="0"/>
    <n v="71.75"/>
    <n v="4374.55"/>
    <s v="No"/>
    <n v="0"/>
    <x v="3"/>
  </r>
  <r>
    <s v="1360-RCYRT"/>
    <x v="1"/>
    <x v="0"/>
    <s v="Yes"/>
    <s v="Yes"/>
    <n v="23"/>
    <s v="No"/>
    <s v="No phone service"/>
    <x v="0"/>
    <s v="No"/>
    <s v="No"/>
    <s v="No"/>
    <s v="Yes"/>
    <s v="No"/>
    <s v="No"/>
    <x v="0"/>
    <s v="Yes"/>
    <x v="2"/>
    <n v="30.35"/>
    <n v="678.75"/>
    <s v="No"/>
    <n v="0"/>
    <x v="2"/>
  </r>
  <r>
    <s v="2724-FJDYW"/>
    <x v="1"/>
    <x v="0"/>
    <s v="No"/>
    <s v="Yes"/>
    <n v="39"/>
    <s v="No"/>
    <s v="No phone service"/>
    <x v="0"/>
    <s v="No"/>
    <s v="No"/>
    <s v="Yes"/>
    <s v="Yes"/>
    <s v="Yes"/>
    <s v="Yes"/>
    <x v="1"/>
    <s v="No"/>
    <x v="2"/>
    <n v="54.85"/>
    <n v="2191.6999999999998"/>
    <s v="No"/>
    <n v="0"/>
    <x v="1"/>
  </r>
  <r>
    <s v="4451-RWASJ"/>
    <x v="1"/>
    <x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5"/>
    <n v="239.75"/>
    <s v="No"/>
    <n v="0"/>
    <x v="2"/>
  </r>
  <r>
    <s v="6646-VRFOL"/>
    <x v="1"/>
    <x v="1"/>
    <s v="Yes"/>
    <s v="No"/>
    <n v="53"/>
    <s v="Yes"/>
    <s v="Yes"/>
    <x v="1"/>
    <s v="No"/>
    <s v="Yes"/>
    <s v="Yes"/>
    <s v="No"/>
    <s v="Yes"/>
    <s v="Yes"/>
    <x v="0"/>
    <s v="Yes"/>
    <x v="0"/>
    <n v="103.85"/>
    <n v="5485.5"/>
    <s v="Yes"/>
    <n v="1"/>
    <x v="3"/>
  </r>
  <r>
    <s v="3460-TJBWI"/>
    <x v="1"/>
    <x v="0"/>
    <s v="Yes"/>
    <s v="Yes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"/>
    <n v="609.04999999999995"/>
    <s v="No"/>
    <n v="0"/>
    <x v="2"/>
  </r>
  <r>
    <s v="5917-HBSDW"/>
    <x v="0"/>
    <x v="0"/>
    <s v="Yes"/>
    <s v="Yes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350000000000001"/>
    <n v="683.75"/>
    <s v="No"/>
    <n v="0"/>
    <x v="1"/>
  </r>
  <r>
    <s v="5685-IIXLY"/>
    <x v="0"/>
    <x v="0"/>
    <s v="Yes"/>
    <s v="Yes"/>
    <n v="5"/>
    <s v="Yes"/>
    <s v="No"/>
    <x v="1"/>
    <s v="No"/>
    <s v="Yes"/>
    <s v="No"/>
    <s v="No"/>
    <s v="No"/>
    <s v="Yes"/>
    <x v="0"/>
    <s v="Yes"/>
    <x v="0"/>
    <n v="83.6"/>
    <n v="404.2"/>
    <s v="Yes"/>
    <n v="1"/>
    <x v="0"/>
  </r>
  <r>
    <s v="5671-UUNXD"/>
    <x v="0"/>
    <x v="1"/>
    <s v="Yes"/>
    <s v="No"/>
    <n v="50"/>
    <s v="Yes"/>
    <s v="Yes"/>
    <x v="1"/>
    <s v="No"/>
    <s v="No"/>
    <s v="No"/>
    <s v="Yes"/>
    <s v="Yes"/>
    <s v="Yes"/>
    <x v="1"/>
    <s v="Yes"/>
    <x v="0"/>
    <n v="100.65"/>
    <n v="5189.75"/>
    <s v="No"/>
    <n v="0"/>
    <x v="3"/>
  </r>
  <r>
    <s v="0956-ACVZC"/>
    <x v="0"/>
    <x v="0"/>
    <s v="No"/>
    <s v="No"/>
    <n v="54"/>
    <s v="Yes"/>
    <s v="No"/>
    <x v="1"/>
    <s v="No"/>
    <s v="No"/>
    <s v="Yes"/>
    <s v="No"/>
    <s v="Yes"/>
    <s v="Yes"/>
    <x v="1"/>
    <s v="Yes"/>
    <x v="3"/>
    <n v="94.1"/>
    <n v="5060.8999999999996"/>
    <s v="No"/>
    <n v="0"/>
    <x v="3"/>
  </r>
  <r>
    <s v="2325-NBPZG"/>
    <x v="0"/>
    <x v="0"/>
    <s v="No"/>
    <s v="No"/>
    <n v="3"/>
    <s v="Yes"/>
    <s v="No"/>
    <x v="1"/>
    <s v="Yes"/>
    <s v="No"/>
    <s v="No"/>
    <s v="No"/>
    <s v="No"/>
    <s v="No"/>
    <x v="0"/>
    <s v="Yes"/>
    <x v="0"/>
    <n v="74.55"/>
    <n v="233.65"/>
    <s v="No"/>
    <n v="0"/>
    <x v="0"/>
  </r>
  <r>
    <s v="4250-ZBWLV"/>
    <x v="1"/>
    <x v="0"/>
    <s v="No"/>
    <s v="No"/>
    <n v="68"/>
    <s v="Yes"/>
    <s v="Yes"/>
    <x v="1"/>
    <s v="No"/>
    <s v="Yes"/>
    <s v="Yes"/>
    <s v="Yes"/>
    <s v="Yes"/>
    <s v="Yes"/>
    <x v="1"/>
    <s v="No"/>
    <x v="0"/>
    <n v="108.45"/>
    <n v="7176.55"/>
    <s v="Yes"/>
    <n v="1"/>
    <x v="3"/>
  </r>
  <r>
    <s v="4482-FTFFX"/>
    <x v="1"/>
    <x v="0"/>
    <s v="No"/>
    <s v="No"/>
    <n v="5"/>
    <s v="Yes"/>
    <s v="No"/>
    <x v="0"/>
    <s v="No"/>
    <s v="No"/>
    <s v="Yes"/>
    <s v="Yes"/>
    <s v="No"/>
    <s v="No"/>
    <x v="0"/>
    <s v="No"/>
    <x v="0"/>
    <n v="56.15"/>
    <n v="291.45"/>
    <s v="No"/>
    <n v="0"/>
    <x v="0"/>
  </r>
  <r>
    <s v="8859-DZTGQ"/>
    <x v="1"/>
    <x v="0"/>
    <s v="No"/>
    <s v="No"/>
    <n v="3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689.75"/>
    <s v="No"/>
    <n v="0"/>
    <x v="1"/>
  </r>
  <r>
    <s v="0440-MOGPM"/>
    <x v="0"/>
    <x v="0"/>
    <s v="No"/>
    <s v="No"/>
    <n v="41"/>
    <s v="Yes"/>
    <s v="Yes"/>
    <x v="0"/>
    <s v="No"/>
    <s v="Yes"/>
    <s v="Yes"/>
    <s v="No"/>
    <s v="Yes"/>
    <s v="Yes"/>
    <x v="1"/>
    <s v="Yes"/>
    <x v="0"/>
    <n v="80.55"/>
    <n v="3263.9"/>
    <s v="No"/>
    <n v="0"/>
    <x v="1"/>
  </r>
  <r>
    <s v="0020-JDNXP"/>
    <x v="0"/>
    <x v="0"/>
    <s v="Yes"/>
    <s v="Yes"/>
    <n v="34"/>
    <s v="No"/>
    <s v="No phone service"/>
    <x v="0"/>
    <s v="Yes"/>
    <s v="No"/>
    <s v="Yes"/>
    <s v="Yes"/>
    <s v="Yes"/>
    <s v="Yes"/>
    <x v="1"/>
    <s v="No"/>
    <x v="1"/>
    <n v="61.25"/>
    <n v="1993.2"/>
    <s v="No"/>
    <n v="0"/>
    <x v="1"/>
  </r>
  <r>
    <s v="3752-CQSJI"/>
    <x v="0"/>
    <x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45"/>
    <n v="254.5"/>
    <s v="No"/>
    <n v="0"/>
    <x v="2"/>
  </r>
  <r>
    <s v="5025-GOOKI"/>
    <x v="0"/>
    <x v="0"/>
    <s v="No"/>
    <s v="No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8.899999999999999"/>
    <n v="347.65"/>
    <s v="No"/>
    <n v="0"/>
    <x v="2"/>
  </r>
  <r>
    <s v="4698-KVLLG"/>
    <x v="0"/>
    <x v="1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967.9"/>
    <s v="No"/>
    <n v="0"/>
    <x v="3"/>
  </r>
  <r>
    <s v="5095-AESKG"/>
    <x v="0"/>
    <x v="0"/>
    <s v="Yes"/>
    <s v="No"/>
    <n v="3"/>
    <s v="Yes"/>
    <s v="Yes"/>
    <x v="1"/>
    <s v="No"/>
    <s v="Yes"/>
    <s v="No"/>
    <s v="No"/>
    <s v="No"/>
    <s v="Yes"/>
    <x v="0"/>
    <s v="Yes"/>
    <x v="3"/>
    <n v="91.5"/>
    <n v="242.95"/>
    <s v="Yes"/>
    <n v="1"/>
    <x v="0"/>
  </r>
  <r>
    <s v="2887-JPYLU"/>
    <x v="0"/>
    <x v="0"/>
    <s v="No"/>
    <s v="Yes"/>
    <n v="41"/>
    <s v="Yes"/>
    <s v="No"/>
    <x v="0"/>
    <s v="No"/>
    <s v="No"/>
    <s v="No"/>
    <s v="No"/>
    <s v="No"/>
    <s v="No"/>
    <x v="0"/>
    <s v="No"/>
    <x v="2"/>
    <n v="45.2"/>
    <n v="1841.9"/>
    <s v="No"/>
    <n v="0"/>
    <x v="1"/>
  </r>
  <r>
    <s v="4770-QAZXN"/>
    <x v="0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45"/>
    <n v="232.1"/>
    <s v="No"/>
    <n v="0"/>
    <x v="2"/>
  </r>
  <r>
    <s v="4896-CPRPF"/>
    <x v="1"/>
    <x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45"/>
    <n v="809.25"/>
    <s v="No"/>
    <n v="0"/>
    <x v="1"/>
  </r>
  <r>
    <s v="1871-MOWRM"/>
    <x v="1"/>
    <x v="0"/>
    <s v="Yes"/>
    <s v="No"/>
    <n v="12"/>
    <s v="Yes"/>
    <s v="No"/>
    <x v="1"/>
    <s v="Yes"/>
    <s v="No"/>
    <s v="No"/>
    <s v="Yes"/>
    <s v="No"/>
    <s v="No"/>
    <x v="0"/>
    <s v="No"/>
    <x v="2"/>
    <n v="80.849999999999994"/>
    <n v="866.45"/>
    <s v="Yes"/>
    <n v="1"/>
    <x v="0"/>
  </r>
  <r>
    <s v="9714-EDSUC"/>
    <x v="1"/>
    <x v="0"/>
    <s v="No"/>
    <s v="No"/>
    <n v="4"/>
    <s v="Yes"/>
    <s v="No"/>
    <x v="1"/>
    <s v="Yes"/>
    <s v="Yes"/>
    <s v="No"/>
    <s v="Yes"/>
    <s v="No"/>
    <s v="Yes"/>
    <x v="0"/>
    <s v="Yes"/>
    <x v="1"/>
    <n v="94.9"/>
    <n v="360.55"/>
    <s v="No"/>
    <n v="0"/>
    <x v="0"/>
  </r>
  <r>
    <s v="2027-OAQQC"/>
    <x v="0"/>
    <x v="0"/>
    <s v="No"/>
    <s v="No"/>
    <n v="43"/>
    <s v="No"/>
    <s v="No phone service"/>
    <x v="0"/>
    <s v="No"/>
    <s v="No"/>
    <s v="Yes"/>
    <s v="No"/>
    <s v="Yes"/>
    <s v="Yes"/>
    <x v="0"/>
    <s v="Yes"/>
    <x v="2"/>
    <n v="49.05"/>
    <n v="2076.1999999999998"/>
    <s v="Yes"/>
    <n v="1"/>
    <x v="1"/>
  </r>
  <r>
    <s v="0282-NVSJS"/>
    <x v="0"/>
    <x v="1"/>
    <s v="Yes"/>
    <s v="Yes"/>
    <n v="12"/>
    <s v="No"/>
    <s v="No phone service"/>
    <x v="0"/>
    <s v="No"/>
    <s v="No"/>
    <s v="No"/>
    <s v="Yes"/>
    <s v="No"/>
    <s v="No"/>
    <x v="0"/>
    <s v="Yes"/>
    <x v="1"/>
    <n v="29.3"/>
    <n v="355.9"/>
    <s v="No"/>
    <n v="0"/>
    <x v="0"/>
  </r>
  <r>
    <s v="9090-SGQXL"/>
    <x v="1"/>
    <x v="1"/>
    <s v="Yes"/>
    <s v="No"/>
    <n v="68"/>
    <s v="Yes"/>
    <s v="Yes"/>
    <x v="1"/>
    <s v="No"/>
    <s v="Yes"/>
    <s v="Yes"/>
    <s v="No"/>
    <s v="Yes"/>
    <s v="Yes"/>
    <x v="0"/>
    <s v="Yes"/>
    <x v="0"/>
    <n v="105.3"/>
    <n v="7299.65"/>
    <s v="Yes"/>
    <n v="1"/>
    <x v="3"/>
  </r>
  <r>
    <s v="6595-YGXIT"/>
    <x v="1"/>
    <x v="1"/>
    <s v="No"/>
    <s v="No"/>
    <n v="25"/>
    <s v="Yes"/>
    <s v="Yes"/>
    <x v="1"/>
    <s v="No"/>
    <s v="Yes"/>
    <s v="No"/>
    <s v="No"/>
    <s v="Yes"/>
    <s v="No"/>
    <x v="0"/>
    <s v="Yes"/>
    <x v="0"/>
    <n v="88.95"/>
    <n v="2291.1999999999998"/>
    <s v="Yes"/>
    <n v="1"/>
    <x v="1"/>
  </r>
  <r>
    <s v="7353-YOWFP"/>
    <x v="0"/>
    <x v="0"/>
    <s v="No"/>
    <s v="No"/>
    <n v="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25"/>
    <n v="129.15"/>
    <s v="No"/>
    <n v="0"/>
    <x v="0"/>
  </r>
  <r>
    <s v="9835-ZIITK"/>
    <x v="1"/>
    <x v="1"/>
    <s v="Yes"/>
    <s v="No"/>
    <n v="66"/>
    <s v="Yes"/>
    <s v="Yes"/>
    <x v="1"/>
    <s v="No"/>
    <s v="Yes"/>
    <s v="Yes"/>
    <s v="Yes"/>
    <s v="Yes"/>
    <s v="Yes"/>
    <x v="1"/>
    <s v="Yes"/>
    <x v="0"/>
    <n v="110.85"/>
    <n v="7491.75"/>
    <s v="Yes"/>
    <n v="1"/>
    <x v="3"/>
  </r>
  <r>
    <s v="8008-ESFLK"/>
    <x v="0"/>
    <x v="0"/>
    <s v="Yes"/>
    <s v="No"/>
    <n v="53"/>
    <s v="Yes"/>
    <s v="No"/>
    <x v="1"/>
    <s v="Yes"/>
    <s v="Yes"/>
    <s v="Yes"/>
    <s v="Yes"/>
    <s v="Yes"/>
    <s v="Yes"/>
    <x v="1"/>
    <s v="No"/>
    <x v="0"/>
    <n v="110.5"/>
    <n v="5835.5"/>
    <s v="No"/>
    <n v="0"/>
    <x v="3"/>
  </r>
  <r>
    <s v="7537-CBQUZ"/>
    <x v="1"/>
    <x v="1"/>
    <s v="No"/>
    <s v="No"/>
    <n v="63"/>
    <s v="Yes"/>
    <s v="Yes"/>
    <x v="1"/>
    <s v="Yes"/>
    <s v="Yes"/>
    <s v="Yes"/>
    <s v="No"/>
    <s v="Yes"/>
    <s v="Yes"/>
    <x v="0"/>
    <s v="Yes"/>
    <x v="2"/>
    <n v="109.4"/>
    <n v="7031.45"/>
    <s v="No"/>
    <n v="0"/>
    <x v="3"/>
  </r>
  <r>
    <s v="1555-DJEQW"/>
    <x v="0"/>
    <x v="0"/>
    <s v="Yes"/>
    <s v="Yes"/>
    <n v="70"/>
    <s v="Yes"/>
    <s v="Yes"/>
    <x v="1"/>
    <s v="Yes"/>
    <s v="Yes"/>
    <s v="Yes"/>
    <s v="Yes"/>
    <s v="Yes"/>
    <s v="Yes"/>
    <x v="2"/>
    <s v="Yes"/>
    <x v="2"/>
    <n v="114.2"/>
    <n v="7723.9"/>
    <s v="Yes"/>
    <n v="1"/>
    <x v="3"/>
  </r>
  <r>
    <s v="5649-TJHOV"/>
    <x v="1"/>
    <x v="1"/>
    <s v="Yes"/>
    <s v="No"/>
    <n v="27"/>
    <s v="No"/>
    <s v="No phone service"/>
    <x v="0"/>
    <s v="No"/>
    <s v="No"/>
    <s v="No"/>
    <s v="No"/>
    <s v="No"/>
    <s v="Yes"/>
    <x v="0"/>
    <s v="No"/>
    <x v="2"/>
    <n v="36.5"/>
    <n v="1032"/>
    <s v="Yes"/>
    <n v="1"/>
    <x v="1"/>
  </r>
  <r>
    <s v="0519-XUZJU"/>
    <x v="0"/>
    <x v="0"/>
    <s v="No"/>
    <s v="No"/>
    <n v="1"/>
    <s v="Yes"/>
    <s v="No"/>
    <x v="1"/>
    <s v="No"/>
    <s v="No"/>
    <s v="No"/>
    <s v="No"/>
    <s v="No"/>
    <s v="No"/>
    <x v="0"/>
    <s v="No"/>
    <x v="1"/>
    <n v="70.75"/>
    <n v="70.75"/>
    <s v="Yes"/>
    <n v="1"/>
    <x v="0"/>
  </r>
  <r>
    <s v="3363-EWLGO"/>
    <x v="0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09.6"/>
    <s v="No"/>
    <n v="0"/>
    <x v="0"/>
  </r>
  <r>
    <s v="4750-UKWJK"/>
    <x v="0"/>
    <x v="1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727.8"/>
    <s v="No"/>
    <n v="0"/>
    <x v="1"/>
  </r>
  <r>
    <s v="6338-AVWCY"/>
    <x v="1"/>
    <x v="0"/>
    <s v="No"/>
    <s v="No"/>
    <n v="3"/>
    <s v="No"/>
    <s v="No phone service"/>
    <x v="0"/>
    <s v="No"/>
    <s v="No"/>
    <s v="Yes"/>
    <s v="No"/>
    <s v="Yes"/>
    <s v="No"/>
    <x v="0"/>
    <s v="Yes"/>
    <x v="1"/>
    <n v="40.15"/>
    <n v="130.75"/>
    <s v="Yes"/>
    <n v="1"/>
    <x v="0"/>
  </r>
  <r>
    <s v="1689-YQBYY"/>
    <x v="0"/>
    <x v="0"/>
    <s v="No"/>
    <s v="Yes"/>
    <n v="12"/>
    <s v="Yes"/>
    <s v="Yes"/>
    <x v="1"/>
    <s v="No"/>
    <s v="No"/>
    <s v="No"/>
    <s v="No"/>
    <s v="No"/>
    <s v="No"/>
    <x v="0"/>
    <s v="Yes"/>
    <x v="0"/>
    <n v="76.599999999999994"/>
    <n v="893"/>
    <s v="No"/>
    <n v="0"/>
    <x v="0"/>
  </r>
  <r>
    <s v="4487-ZYJZK"/>
    <x v="0"/>
    <x v="0"/>
    <s v="Yes"/>
    <s v="Yes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763.1"/>
    <s v="No"/>
    <n v="0"/>
    <x v="1"/>
  </r>
  <r>
    <s v="2959-FENLU"/>
    <x v="0"/>
    <x v="0"/>
    <s v="No"/>
    <s v="No"/>
    <n v="9"/>
    <s v="Yes"/>
    <s v="No"/>
    <x v="1"/>
    <s v="No"/>
    <s v="No"/>
    <s v="Yes"/>
    <s v="No"/>
    <s v="No"/>
    <s v="Yes"/>
    <x v="0"/>
    <s v="Yes"/>
    <x v="3"/>
    <n v="85.3"/>
    <n v="781.4"/>
    <s v="No"/>
    <n v="0"/>
    <x v="0"/>
  </r>
  <r>
    <s v="0708-LGSMF"/>
    <x v="1"/>
    <x v="0"/>
    <s v="Yes"/>
    <s v="No"/>
    <n v="13"/>
    <s v="Yes"/>
    <s v="Yes"/>
    <x v="0"/>
    <s v="Yes"/>
    <s v="No"/>
    <s v="No"/>
    <s v="No"/>
    <s v="No"/>
    <s v="Yes"/>
    <x v="0"/>
    <s v="Yes"/>
    <x v="0"/>
    <n v="65.849999999999994"/>
    <n v="902.25"/>
    <s v="No"/>
    <n v="0"/>
    <x v="2"/>
  </r>
  <r>
    <s v="9253-QXKBE"/>
    <x v="1"/>
    <x v="1"/>
    <s v="Yes"/>
    <s v="No"/>
    <n v="29"/>
    <s v="Yes"/>
    <s v="Yes"/>
    <x v="1"/>
    <s v="No"/>
    <s v="No"/>
    <s v="No"/>
    <s v="No"/>
    <s v="Yes"/>
    <s v="Yes"/>
    <x v="0"/>
    <s v="Yes"/>
    <x v="0"/>
    <n v="94.45"/>
    <n v="2653.65"/>
    <s v="Yes"/>
    <n v="1"/>
    <x v="1"/>
  </r>
  <r>
    <s v="7634-HLQJR"/>
    <x v="0"/>
    <x v="0"/>
    <s v="Yes"/>
    <s v="Yes"/>
    <n v="4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05"/>
    <n v="1016.7"/>
    <s v="No"/>
    <n v="0"/>
    <x v="1"/>
  </r>
  <r>
    <s v="0487-RPVUM"/>
    <x v="1"/>
    <x v="0"/>
    <s v="Yes"/>
    <s v="No"/>
    <n v="61"/>
    <s v="Yes"/>
    <s v="Yes"/>
    <x v="1"/>
    <s v="Yes"/>
    <s v="No"/>
    <s v="Yes"/>
    <s v="Yes"/>
    <s v="Yes"/>
    <s v="No"/>
    <x v="0"/>
    <s v="No"/>
    <x v="2"/>
    <n v="99.4"/>
    <n v="5943.65"/>
    <s v="No"/>
    <n v="0"/>
    <x v="3"/>
  </r>
  <r>
    <s v="4079-ULGFR"/>
    <x v="1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275.7"/>
    <s v="No"/>
    <n v="0"/>
    <x v="2"/>
  </r>
  <r>
    <s v="2516-XSJKX"/>
    <x v="0"/>
    <x v="0"/>
    <s v="Yes"/>
    <s v="Yes"/>
    <n v="41"/>
    <s v="Yes"/>
    <s v="No"/>
    <x v="0"/>
    <s v="Yes"/>
    <s v="Yes"/>
    <s v="No"/>
    <s v="Yes"/>
    <s v="Yes"/>
    <s v="Yes"/>
    <x v="2"/>
    <s v="No"/>
    <x v="0"/>
    <n v="78.45"/>
    <n v="3126.45"/>
    <s v="No"/>
    <n v="0"/>
    <x v="1"/>
  </r>
  <r>
    <s v="0057-QBUQH"/>
    <x v="0"/>
    <x v="0"/>
    <s v="No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0"/>
    <n v="25.1"/>
    <n v="1070.1500000000001"/>
    <s v="No"/>
    <n v="0"/>
    <x v="1"/>
  </r>
  <r>
    <s v="9445-SZLCH"/>
    <x v="0"/>
    <x v="0"/>
    <s v="Yes"/>
    <s v="Yes"/>
    <n v="36"/>
    <s v="Yes"/>
    <s v="Yes"/>
    <x v="1"/>
    <s v="No"/>
    <s v="Yes"/>
    <s v="Yes"/>
    <s v="No"/>
    <s v="Yes"/>
    <s v="No"/>
    <x v="0"/>
    <s v="Yes"/>
    <x v="2"/>
    <n v="97.35"/>
    <n v="3457.9"/>
    <s v="Yes"/>
    <n v="1"/>
    <x v="1"/>
  </r>
  <r>
    <s v="6599-SFQVE"/>
    <x v="0"/>
    <x v="0"/>
    <s v="No"/>
    <s v="No"/>
    <n v="6"/>
    <s v="Yes"/>
    <s v="No"/>
    <x v="0"/>
    <s v="No"/>
    <s v="No"/>
    <s v="No"/>
    <s v="No"/>
    <s v="No"/>
    <s v="Yes"/>
    <x v="0"/>
    <s v="Yes"/>
    <x v="0"/>
    <n v="55"/>
    <n v="340.4"/>
    <s v="No"/>
    <n v="0"/>
    <x v="0"/>
  </r>
  <r>
    <s v="8331-ZXFOE"/>
    <x v="0"/>
    <x v="0"/>
    <s v="No"/>
    <s v="No"/>
    <n v="58"/>
    <s v="Yes"/>
    <s v="Yes"/>
    <x v="0"/>
    <s v="Yes"/>
    <s v="Yes"/>
    <s v="Yes"/>
    <s v="Yes"/>
    <s v="No"/>
    <s v="No"/>
    <x v="1"/>
    <s v="Yes"/>
    <x v="3"/>
    <n v="71.099999999999994"/>
    <n v="4299.2"/>
    <s v="No"/>
    <n v="0"/>
    <x v="3"/>
  </r>
  <r>
    <s v="4003-FUSHP"/>
    <x v="1"/>
    <x v="0"/>
    <s v="No"/>
    <s v="No"/>
    <n v="19"/>
    <s v="Yes"/>
    <s v="No"/>
    <x v="0"/>
    <s v="No"/>
    <s v="No"/>
    <s v="No"/>
    <s v="Yes"/>
    <s v="Yes"/>
    <s v="No"/>
    <x v="0"/>
    <s v="Yes"/>
    <x v="3"/>
    <n v="61.55"/>
    <n v="1093.2"/>
    <s v="No"/>
    <n v="0"/>
    <x v="2"/>
  </r>
  <r>
    <s v="0356-ERHVT"/>
    <x v="1"/>
    <x v="0"/>
    <s v="Yes"/>
    <s v="No"/>
    <n v="11"/>
    <s v="Yes"/>
    <s v="No"/>
    <x v="0"/>
    <s v="No"/>
    <s v="No"/>
    <s v="No"/>
    <s v="No"/>
    <s v="No"/>
    <s v="No"/>
    <x v="0"/>
    <s v="Yes"/>
    <x v="2"/>
    <n v="45.9"/>
    <n v="521.9"/>
    <s v="No"/>
    <n v="0"/>
    <x v="0"/>
  </r>
  <r>
    <s v="7325-ENZFI"/>
    <x v="0"/>
    <x v="0"/>
    <s v="No"/>
    <s v="No"/>
    <n v="39"/>
    <s v="No"/>
    <s v="No phone service"/>
    <x v="0"/>
    <s v="Yes"/>
    <s v="Yes"/>
    <s v="No"/>
    <s v="Yes"/>
    <s v="No"/>
    <s v="No"/>
    <x v="1"/>
    <s v="Yes"/>
    <x v="2"/>
    <n v="40.299999999999997"/>
    <n v="1630.4"/>
    <s v="No"/>
    <n v="0"/>
    <x v="1"/>
  </r>
  <r>
    <s v="4884-ZTHVF"/>
    <x v="0"/>
    <x v="1"/>
    <s v="No"/>
    <s v="No"/>
    <n v="8"/>
    <s v="Yes"/>
    <s v="No"/>
    <x v="1"/>
    <s v="No"/>
    <s v="Yes"/>
    <s v="No"/>
    <s v="No"/>
    <s v="Yes"/>
    <s v="No"/>
    <x v="0"/>
    <s v="Yes"/>
    <x v="0"/>
    <n v="87.1"/>
    <n v="713.6"/>
    <s v="No"/>
    <n v="0"/>
    <x v="0"/>
  </r>
  <r>
    <s v="3920-HIHMQ"/>
    <x v="0"/>
    <x v="0"/>
    <s v="No"/>
    <s v="Yes"/>
    <n v="26"/>
    <s v="Yes"/>
    <s v="Yes"/>
    <x v="0"/>
    <s v="No"/>
    <s v="No"/>
    <s v="No"/>
    <s v="No"/>
    <s v="No"/>
    <s v="No"/>
    <x v="0"/>
    <s v="Yes"/>
    <x v="1"/>
    <n v="49.5"/>
    <n v="1265.6500000000001"/>
    <s v="No"/>
    <n v="0"/>
    <x v="1"/>
  </r>
  <r>
    <s v="3055-OYMSE"/>
    <x v="0"/>
    <x v="1"/>
    <s v="No"/>
    <s v="No"/>
    <n v="53"/>
    <s v="Yes"/>
    <s v="No"/>
    <x v="1"/>
    <s v="No"/>
    <s v="Yes"/>
    <s v="No"/>
    <s v="No"/>
    <s v="No"/>
    <s v="No"/>
    <x v="0"/>
    <s v="Yes"/>
    <x v="3"/>
    <n v="73.8"/>
    <n v="4003.85"/>
    <s v="No"/>
    <n v="0"/>
    <x v="3"/>
  </r>
  <r>
    <s v="0613-WUXUM"/>
    <x v="0"/>
    <x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2"/>
    <n v="1401.4"/>
    <s v="No"/>
    <n v="0"/>
    <x v="3"/>
  </r>
  <r>
    <s v="7568-PODML"/>
    <x v="1"/>
    <x v="0"/>
    <s v="No"/>
    <s v="No"/>
    <n v="1"/>
    <s v="No"/>
    <s v="No phone service"/>
    <x v="0"/>
    <s v="No"/>
    <s v="No"/>
    <s v="No"/>
    <s v="No"/>
    <s v="Yes"/>
    <s v="Yes"/>
    <x v="0"/>
    <s v="Yes"/>
    <x v="1"/>
    <n v="45.3"/>
    <n v="45.3"/>
    <s v="Yes"/>
    <n v="1"/>
    <x v="0"/>
  </r>
  <r>
    <s v="4458-KVRBJ"/>
    <x v="1"/>
    <x v="0"/>
    <s v="No"/>
    <s v="No"/>
    <n v="59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"/>
    <n v="1510.5"/>
    <s v="No"/>
    <n v="0"/>
    <x v="3"/>
  </r>
  <r>
    <s v="5349-IECLD"/>
    <x v="1"/>
    <x v="0"/>
    <s v="No"/>
    <s v="No"/>
    <n v="2"/>
    <s v="Yes"/>
    <s v="No"/>
    <x v="1"/>
    <s v="No"/>
    <s v="No"/>
    <s v="Yes"/>
    <s v="No"/>
    <s v="Yes"/>
    <s v="Yes"/>
    <x v="0"/>
    <s v="No"/>
    <x v="0"/>
    <n v="94.95"/>
    <n v="178.1"/>
    <s v="Yes"/>
    <n v="1"/>
    <x v="0"/>
  </r>
  <r>
    <s v="1397-XKKWR"/>
    <x v="1"/>
    <x v="0"/>
    <s v="No"/>
    <s v="No"/>
    <n v="7"/>
    <s v="No"/>
    <s v="No phone service"/>
    <x v="0"/>
    <s v="Yes"/>
    <s v="No"/>
    <s v="Yes"/>
    <s v="No"/>
    <s v="No"/>
    <s v="No"/>
    <x v="1"/>
    <s v="No"/>
    <x v="1"/>
    <n v="35.299999999999997"/>
    <n v="264.8"/>
    <s v="No"/>
    <n v="0"/>
    <x v="0"/>
  </r>
  <r>
    <s v="3945-GFWQL"/>
    <x v="0"/>
    <x v="0"/>
    <s v="No"/>
    <s v="Yes"/>
    <n v="12"/>
    <s v="Yes"/>
    <s v="No"/>
    <x v="0"/>
    <s v="No"/>
    <s v="No"/>
    <s v="No"/>
    <s v="No"/>
    <s v="No"/>
    <s v="No"/>
    <x v="0"/>
    <s v="Yes"/>
    <x v="0"/>
    <n v="44.55"/>
    <n v="480.6"/>
    <s v="Yes"/>
    <n v="1"/>
    <x v="0"/>
  </r>
  <r>
    <s v="8097-OMULG"/>
    <x v="1"/>
    <x v="0"/>
    <s v="Yes"/>
    <s v="Yes"/>
    <n v="59"/>
    <s v="Yes"/>
    <s v="No"/>
    <x v="0"/>
    <s v="No"/>
    <s v="Yes"/>
    <s v="Yes"/>
    <s v="Yes"/>
    <s v="Yes"/>
    <s v="Yes"/>
    <x v="1"/>
    <s v="No"/>
    <x v="3"/>
    <n v="76.75"/>
    <n v="4541.8999999999996"/>
    <s v="No"/>
    <n v="0"/>
    <x v="3"/>
  </r>
  <r>
    <s v="6013-BHCAW"/>
    <x v="1"/>
    <x v="0"/>
    <s v="Yes"/>
    <s v="Yes"/>
    <n v="61"/>
    <s v="Yes"/>
    <s v="Yes"/>
    <x v="0"/>
    <s v="No"/>
    <s v="No"/>
    <s v="Yes"/>
    <s v="Yes"/>
    <s v="Yes"/>
    <s v="Yes"/>
    <x v="2"/>
    <s v="Yes"/>
    <x v="2"/>
    <n v="81"/>
    <n v="4976.1499999999996"/>
    <s v="No"/>
    <n v="0"/>
    <x v="3"/>
  </r>
  <r>
    <s v="0401-WDBXM"/>
    <x v="1"/>
    <x v="0"/>
    <s v="Yes"/>
    <s v="Yes"/>
    <n v="72"/>
    <s v="Yes"/>
    <s v="Yes"/>
    <x v="1"/>
    <s v="Yes"/>
    <s v="No"/>
    <s v="Yes"/>
    <s v="No"/>
    <s v="Yes"/>
    <s v="Yes"/>
    <x v="2"/>
    <s v="Yes"/>
    <x v="2"/>
    <n v="105.55"/>
    <n v="7542.25"/>
    <s v="No"/>
    <n v="0"/>
    <x v="3"/>
  </r>
  <r>
    <s v="3387-PLKUI"/>
    <x v="0"/>
    <x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8.8"/>
    <n v="251.25"/>
    <s v="No"/>
    <n v="0"/>
    <x v="2"/>
  </r>
  <r>
    <s v="6096-EGVTU"/>
    <x v="0"/>
    <x v="0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1"/>
    <n v="24.9"/>
    <n v="1595.5"/>
    <s v="No"/>
    <n v="0"/>
    <x v="3"/>
  </r>
  <r>
    <s v="3797-VTIDR"/>
    <x v="1"/>
    <x v="0"/>
    <s v="Yes"/>
    <s v="No"/>
    <n v="1"/>
    <s v="No"/>
    <s v="No phone service"/>
    <x v="0"/>
    <s v="No"/>
    <s v="No"/>
    <s v="No"/>
    <s v="No"/>
    <s v="No"/>
    <s v="No"/>
    <x v="0"/>
    <s v="Yes"/>
    <x v="0"/>
    <n v="23.45"/>
    <n v="23.45"/>
    <s v="Yes"/>
    <n v="1"/>
    <x v="0"/>
  </r>
  <r>
    <s v="5081-NWSUP"/>
    <x v="0"/>
    <x v="0"/>
    <s v="No"/>
    <s v="No"/>
    <n v="10"/>
    <s v="Yes"/>
    <s v="No"/>
    <x v="0"/>
    <s v="No"/>
    <s v="Yes"/>
    <s v="No"/>
    <s v="Yes"/>
    <s v="No"/>
    <s v="Yes"/>
    <x v="1"/>
    <s v="No"/>
    <x v="1"/>
    <n v="64.900000000000006"/>
    <n v="685.55"/>
    <s v="No"/>
    <n v="0"/>
    <x v="0"/>
  </r>
  <r>
    <s v="2580-ATZSQ"/>
    <x v="0"/>
    <x v="0"/>
    <s v="Yes"/>
    <s v="Yes"/>
    <n v="65"/>
    <s v="Yes"/>
    <s v="No"/>
    <x v="0"/>
    <s v="Yes"/>
    <s v="Yes"/>
    <s v="Yes"/>
    <s v="No"/>
    <s v="No"/>
    <s v="No"/>
    <x v="1"/>
    <s v="No"/>
    <x v="2"/>
    <n v="61.35"/>
    <n v="3874.1"/>
    <s v="No"/>
    <n v="0"/>
    <x v="3"/>
  </r>
  <r>
    <s v="8085-MSNLK"/>
    <x v="0"/>
    <x v="0"/>
    <s v="Yes"/>
    <s v="No"/>
    <n v="62"/>
    <s v="Yes"/>
    <s v="Yes"/>
    <x v="1"/>
    <s v="Yes"/>
    <s v="Yes"/>
    <s v="Yes"/>
    <s v="Yes"/>
    <s v="Yes"/>
    <s v="Yes"/>
    <x v="2"/>
    <s v="No"/>
    <x v="1"/>
    <n v="113.95"/>
    <n v="6891.4"/>
    <s v="No"/>
    <n v="0"/>
    <x v="3"/>
  </r>
  <r>
    <s v="9691-HKOVS"/>
    <x v="0"/>
    <x v="0"/>
    <s v="Yes"/>
    <s v="No"/>
    <n v="55"/>
    <s v="Yes"/>
    <s v="Yes"/>
    <x v="0"/>
    <s v="Yes"/>
    <s v="Yes"/>
    <s v="Yes"/>
    <s v="Yes"/>
    <s v="Yes"/>
    <s v="Yes"/>
    <x v="1"/>
    <s v="Yes"/>
    <x v="0"/>
    <n v="90.15"/>
    <n v="4916.95"/>
    <s v="No"/>
    <n v="0"/>
    <x v="3"/>
  </r>
  <r>
    <s v="9881-VCZEP"/>
    <x v="0"/>
    <x v="0"/>
    <s v="Yes"/>
    <s v="No"/>
    <n v="25"/>
    <s v="Yes"/>
    <s v="Yes"/>
    <x v="0"/>
    <s v="No"/>
    <s v="Yes"/>
    <s v="No"/>
    <s v="No"/>
    <s v="No"/>
    <s v="No"/>
    <x v="0"/>
    <s v="No"/>
    <x v="0"/>
    <n v="54.1"/>
    <n v="1373"/>
    <s v="No"/>
    <n v="0"/>
    <x v="1"/>
  </r>
  <r>
    <s v="9526-BIHHD"/>
    <x v="1"/>
    <x v="0"/>
    <s v="No"/>
    <s v="No"/>
    <n v="1"/>
    <s v="No"/>
    <s v="No phone service"/>
    <x v="0"/>
    <s v="Yes"/>
    <s v="No"/>
    <s v="No"/>
    <s v="No"/>
    <s v="No"/>
    <s v="No"/>
    <x v="0"/>
    <s v="No"/>
    <x v="1"/>
    <n v="29.7"/>
    <n v="29.7"/>
    <s v="Yes"/>
    <n v="1"/>
    <x v="0"/>
  </r>
  <r>
    <s v="8757-TFHHJ"/>
    <x v="1"/>
    <x v="0"/>
    <s v="No"/>
    <s v="No"/>
    <n v="1"/>
    <s v="Yes"/>
    <s v="No"/>
    <x v="0"/>
    <s v="Yes"/>
    <s v="No"/>
    <s v="No"/>
    <s v="No"/>
    <s v="No"/>
    <s v="No"/>
    <x v="0"/>
    <s v="Yes"/>
    <x v="3"/>
    <n v="49.8"/>
    <n v="49.8"/>
    <s v="No"/>
    <n v="0"/>
    <x v="0"/>
  </r>
  <r>
    <s v="4523-WXCEF"/>
    <x v="0"/>
    <x v="0"/>
    <s v="Yes"/>
    <s v="No"/>
    <n v="59"/>
    <s v="Yes"/>
    <s v="Yes"/>
    <x v="1"/>
    <s v="No"/>
    <s v="Yes"/>
    <s v="No"/>
    <s v="No"/>
    <s v="Yes"/>
    <s v="Yes"/>
    <x v="0"/>
    <s v="No"/>
    <x v="0"/>
    <n v="101.1"/>
    <n v="6039.9"/>
    <s v="Yes"/>
    <n v="1"/>
    <x v="3"/>
  </r>
  <r>
    <s v="1468-DEFNC"/>
    <x v="1"/>
    <x v="1"/>
    <s v="Yes"/>
    <s v="Yes"/>
    <n v="64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4"/>
    <n v="1548.65"/>
    <s v="No"/>
    <n v="0"/>
    <x v="3"/>
  </r>
  <r>
    <s v="5119-KEPFY"/>
    <x v="1"/>
    <x v="0"/>
    <s v="Yes"/>
    <s v="No"/>
    <n v="36"/>
    <s v="Yes"/>
    <s v="Yes"/>
    <x v="1"/>
    <s v="No"/>
    <s v="No"/>
    <s v="No"/>
    <s v="No"/>
    <s v="Yes"/>
    <s v="Yes"/>
    <x v="0"/>
    <s v="Yes"/>
    <x v="2"/>
    <n v="95"/>
    <n v="3440.25"/>
    <s v="No"/>
    <n v="0"/>
    <x v="1"/>
  </r>
  <r>
    <s v="8364-TRMMK"/>
    <x v="0"/>
    <x v="0"/>
    <s v="No"/>
    <s v="No"/>
    <n v="3"/>
    <s v="Yes"/>
    <s v="Yes"/>
    <x v="0"/>
    <s v="No"/>
    <s v="No"/>
    <s v="No"/>
    <s v="No"/>
    <s v="No"/>
    <s v="No"/>
    <x v="0"/>
    <s v="Yes"/>
    <x v="1"/>
    <n v="50.65"/>
    <n v="151.30000000000001"/>
    <s v="Yes"/>
    <n v="1"/>
    <x v="0"/>
  </r>
  <r>
    <s v="0916-KNFAJ"/>
    <x v="1"/>
    <x v="0"/>
    <s v="Yes"/>
    <s v="No"/>
    <n v="61"/>
    <s v="Yes"/>
    <s v="Yes"/>
    <x v="0"/>
    <s v="Yes"/>
    <s v="No"/>
    <s v="Yes"/>
    <s v="No"/>
    <s v="No"/>
    <s v="Yes"/>
    <x v="2"/>
    <s v="Yes"/>
    <x v="1"/>
    <n v="69.900000000000006"/>
    <n v="4226.7"/>
    <s v="No"/>
    <n v="0"/>
    <x v="3"/>
  </r>
  <r>
    <s v="8319-QBEHW"/>
    <x v="1"/>
    <x v="0"/>
    <s v="No"/>
    <s v="Yes"/>
    <n v="26"/>
    <s v="No"/>
    <s v="No phone service"/>
    <x v="0"/>
    <s v="No"/>
    <s v="Yes"/>
    <s v="No"/>
    <s v="No"/>
    <s v="Yes"/>
    <s v="No"/>
    <x v="1"/>
    <s v="Yes"/>
    <x v="2"/>
    <n v="39.950000000000003"/>
    <n v="1023.75"/>
    <s v="No"/>
    <n v="0"/>
    <x v="1"/>
  </r>
  <r>
    <s v="3063-QFSZL"/>
    <x v="0"/>
    <x v="0"/>
    <s v="No"/>
    <s v="No"/>
    <n v="1"/>
    <s v="Yes"/>
    <s v="No"/>
    <x v="0"/>
    <s v="No"/>
    <s v="No"/>
    <s v="No"/>
    <s v="No"/>
    <s v="No"/>
    <s v="Yes"/>
    <x v="0"/>
    <s v="Yes"/>
    <x v="0"/>
    <n v="55.4"/>
    <n v="55.4"/>
    <s v="Yes"/>
    <n v="1"/>
    <x v="0"/>
  </r>
  <r>
    <s v="8775-LHDJH"/>
    <x v="0"/>
    <x v="1"/>
    <s v="Yes"/>
    <s v="No"/>
    <n v="1"/>
    <s v="Yes"/>
    <s v="Yes"/>
    <x v="1"/>
    <s v="No"/>
    <s v="Yes"/>
    <s v="No"/>
    <s v="No"/>
    <s v="Yes"/>
    <s v="No"/>
    <x v="0"/>
    <s v="Yes"/>
    <x v="0"/>
    <n v="90.6"/>
    <n v="90.6"/>
    <s v="Yes"/>
    <n v="1"/>
    <x v="0"/>
  </r>
  <r>
    <s v="9625-QNLUX"/>
    <x v="1"/>
    <x v="0"/>
    <s v="Yes"/>
    <s v="Yes"/>
    <n v="68"/>
    <s v="Yes"/>
    <s v="No"/>
    <x v="1"/>
    <s v="Yes"/>
    <s v="Yes"/>
    <s v="Yes"/>
    <s v="No"/>
    <s v="Yes"/>
    <s v="Yes"/>
    <x v="2"/>
    <s v="Yes"/>
    <x v="3"/>
    <n v="103.25"/>
    <n v="7074.4"/>
    <s v="No"/>
    <n v="0"/>
    <x v="3"/>
  </r>
  <r>
    <s v="3097-NQYSN"/>
    <x v="1"/>
    <x v="1"/>
    <s v="Yes"/>
    <s v="No"/>
    <n v="2"/>
    <s v="Yes"/>
    <s v="Yes"/>
    <x v="1"/>
    <s v="No"/>
    <s v="No"/>
    <s v="No"/>
    <s v="No"/>
    <s v="Yes"/>
    <s v="No"/>
    <x v="0"/>
    <s v="Yes"/>
    <x v="1"/>
    <n v="86.85"/>
    <n v="156.35"/>
    <s v="Yes"/>
    <n v="1"/>
    <x v="0"/>
  </r>
  <r>
    <s v="4024-CSNBY"/>
    <x v="0"/>
    <x v="0"/>
    <s v="Yes"/>
    <s v="No"/>
    <n v="72"/>
    <s v="Yes"/>
    <s v="Yes"/>
    <x v="1"/>
    <s v="Yes"/>
    <s v="Yes"/>
    <s v="Yes"/>
    <s v="Yes"/>
    <s v="No"/>
    <s v="No"/>
    <x v="2"/>
    <s v="Yes"/>
    <x v="2"/>
    <n v="94.25"/>
    <n v="6849.75"/>
    <s v="No"/>
    <n v="0"/>
    <x v="3"/>
  </r>
  <r>
    <s v="7110-BDTWG"/>
    <x v="0"/>
    <x v="0"/>
    <s v="Yes"/>
    <s v="No"/>
    <n v="71"/>
    <s v="No"/>
    <s v="No phone service"/>
    <x v="0"/>
    <s v="No"/>
    <s v="No"/>
    <s v="Yes"/>
    <s v="Yes"/>
    <s v="No"/>
    <s v="Yes"/>
    <x v="2"/>
    <s v="Yes"/>
    <x v="0"/>
    <n v="47.05"/>
    <n v="3263.6"/>
    <s v="No"/>
    <n v="0"/>
    <x v="3"/>
  </r>
  <r>
    <s v="7493-GVFIO"/>
    <x v="1"/>
    <x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252.8499999999999"/>
    <s v="No"/>
    <n v="0"/>
    <x v="3"/>
  </r>
  <r>
    <s v="0690-SRQID"/>
    <x v="1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7.55"/>
    <s v="No"/>
    <n v="0"/>
    <x v="0"/>
  </r>
  <r>
    <s v="9605-WGJVW"/>
    <x v="0"/>
    <x v="1"/>
    <s v="No"/>
    <s v="No"/>
    <n v="1"/>
    <s v="Yes"/>
    <s v="No"/>
    <x v="1"/>
    <s v="No"/>
    <s v="No"/>
    <s v="No"/>
    <s v="No"/>
    <s v="No"/>
    <s v="No"/>
    <x v="0"/>
    <s v="Yes"/>
    <x v="0"/>
    <n v="70.2"/>
    <n v="70.2"/>
    <s v="No"/>
    <n v="0"/>
    <x v="0"/>
  </r>
  <r>
    <s v="9114-DPSIA"/>
    <x v="1"/>
    <x v="0"/>
    <s v="Yes"/>
    <s v="Yes"/>
    <n v="72"/>
    <s v="Yes"/>
    <s v="Yes"/>
    <x v="0"/>
    <s v="Yes"/>
    <s v="Yes"/>
    <s v="Yes"/>
    <s v="Yes"/>
    <s v="No"/>
    <s v="Yes"/>
    <x v="2"/>
    <s v="No"/>
    <x v="3"/>
    <n v="81"/>
    <n v="5750"/>
    <s v="No"/>
    <n v="0"/>
    <x v="3"/>
  </r>
  <r>
    <s v="4700-UBQMV"/>
    <x v="1"/>
    <x v="0"/>
    <s v="Yes"/>
    <s v="Yes"/>
    <n v="21"/>
    <s v="Yes"/>
    <s v="Yes"/>
    <x v="0"/>
    <s v="Yes"/>
    <s v="No"/>
    <s v="No"/>
    <s v="No"/>
    <s v="Yes"/>
    <s v="Yes"/>
    <x v="1"/>
    <s v="Yes"/>
    <x v="2"/>
    <n v="75.900000000000006"/>
    <n v="1549.75"/>
    <s v="No"/>
    <n v="0"/>
    <x v="2"/>
  </r>
  <r>
    <s v="7711-GQBZC"/>
    <x v="0"/>
    <x v="0"/>
    <s v="Yes"/>
    <s v="Yes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7"/>
    <n v="1810.55"/>
    <s v="No"/>
    <n v="0"/>
    <x v="3"/>
  </r>
  <r>
    <s v="3565-UNOCC"/>
    <x v="0"/>
    <x v="1"/>
    <s v="Yes"/>
    <s v="No"/>
    <n v="29"/>
    <s v="Yes"/>
    <s v="Yes"/>
    <x v="1"/>
    <s v="No"/>
    <s v="No"/>
    <s v="Yes"/>
    <s v="No"/>
    <s v="Yes"/>
    <s v="Yes"/>
    <x v="0"/>
    <s v="Yes"/>
    <x v="2"/>
    <n v="99.05"/>
    <n v="2952.85"/>
    <s v="Yes"/>
    <n v="1"/>
    <x v="1"/>
  </r>
  <r>
    <s v="4627-MIHJH"/>
    <x v="0"/>
    <x v="1"/>
    <s v="No"/>
    <s v="No"/>
    <n v="69"/>
    <s v="Yes"/>
    <s v="Yes"/>
    <x v="1"/>
    <s v="Yes"/>
    <s v="No"/>
    <s v="Yes"/>
    <s v="Yes"/>
    <s v="Yes"/>
    <s v="Yes"/>
    <x v="2"/>
    <s v="No"/>
    <x v="3"/>
    <n v="110.25"/>
    <n v="7467.55"/>
    <s v="No"/>
    <n v="0"/>
    <x v="3"/>
  </r>
  <r>
    <s v="9795-NREXC"/>
    <x v="0"/>
    <x v="0"/>
    <s v="Yes"/>
    <s v="No"/>
    <n v="64"/>
    <s v="Yes"/>
    <s v="Yes"/>
    <x v="0"/>
    <s v="Yes"/>
    <s v="No"/>
    <s v="Yes"/>
    <s v="Yes"/>
    <s v="Yes"/>
    <s v="Yes"/>
    <x v="2"/>
    <s v="Yes"/>
    <x v="3"/>
    <n v="85"/>
    <n v="5484.4"/>
    <s v="No"/>
    <n v="0"/>
    <x v="3"/>
  </r>
  <r>
    <s v="8573-CGOCC"/>
    <x v="1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75"/>
    <n v="294.89999999999998"/>
    <s v="No"/>
    <n v="0"/>
    <x v="2"/>
  </r>
  <r>
    <s v="7356-AYNJP"/>
    <x v="0"/>
    <x v="0"/>
    <s v="No"/>
    <s v="No"/>
    <n v="4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3.9"/>
    <n v="97.5"/>
    <s v="No"/>
    <n v="0"/>
    <x v="0"/>
  </r>
  <r>
    <s v="9249-FXSCK"/>
    <x v="0"/>
    <x v="0"/>
    <s v="No"/>
    <s v="No"/>
    <n v="52"/>
    <s v="Yes"/>
    <s v="Yes"/>
    <x v="1"/>
    <s v="Yes"/>
    <s v="Yes"/>
    <s v="No"/>
    <s v="Yes"/>
    <s v="Yes"/>
    <s v="Yes"/>
    <x v="1"/>
    <s v="Yes"/>
    <x v="3"/>
    <n v="111.25"/>
    <n v="5916.45"/>
    <s v="Yes"/>
    <n v="1"/>
    <x v="3"/>
  </r>
  <r>
    <s v="5493-SDRDQ"/>
    <x v="1"/>
    <x v="0"/>
    <s v="No"/>
    <s v="No"/>
    <n v="2"/>
    <s v="Yes"/>
    <s v="No"/>
    <x v="0"/>
    <s v="Yes"/>
    <s v="No"/>
    <s v="Yes"/>
    <s v="No"/>
    <s v="No"/>
    <s v="No"/>
    <x v="0"/>
    <s v="Yes"/>
    <x v="1"/>
    <n v="55.1"/>
    <n v="113.35"/>
    <s v="Yes"/>
    <n v="1"/>
    <x v="0"/>
  </r>
  <r>
    <s v="6286-SUUWT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19.95"/>
    <s v="No"/>
    <n v="0"/>
    <x v="0"/>
  </r>
  <r>
    <s v="4819-HJPIW"/>
    <x v="1"/>
    <x v="0"/>
    <s v="No"/>
    <s v="No"/>
    <n v="18"/>
    <s v="No"/>
    <s v="No phone service"/>
    <x v="0"/>
    <s v="No"/>
    <s v="No"/>
    <s v="No"/>
    <s v="No"/>
    <s v="No"/>
    <s v="No"/>
    <x v="0"/>
    <s v="No"/>
    <x v="1"/>
    <n v="25.15"/>
    <n v="476.8"/>
    <s v="No"/>
    <n v="0"/>
    <x v="2"/>
  </r>
  <r>
    <s v="8654-DHAOW"/>
    <x v="0"/>
    <x v="0"/>
    <s v="No"/>
    <s v="No"/>
    <n v="2"/>
    <s v="Yes"/>
    <s v="Yes"/>
    <x v="0"/>
    <s v="No"/>
    <s v="Yes"/>
    <s v="No"/>
    <s v="No"/>
    <s v="No"/>
    <s v="No"/>
    <x v="0"/>
    <s v="No"/>
    <x v="1"/>
    <n v="54.15"/>
    <n v="101.65"/>
    <s v="No"/>
    <n v="0"/>
    <x v="0"/>
  </r>
  <r>
    <s v="5438-QMDDL"/>
    <x v="0"/>
    <x v="0"/>
    <s v="Yes"/>
    <s v="No"/>
    <n v="19"/>
    <s v="Yes"/>
    <s v="No"/>
    <x v="0"/>
    <s v="No"/>
    <s v="Yes"/>
    <s v="No"/>
    <s v="No"/>
    <s v="No"/>
    <s v="Yes"/>
    <x v="0"/>
    <s v="Yes"/>
    <x v="1"/>
    <n v="59.8"/>
    <n v="1130.8499999999999"/>
    <s v="No"/>
    <n v="0"/>
    <x v="2"/>
  </r>
  <r>
    <s v="9812-GHVRI"/>
    <x v="0"/>
    <x v="0"/>
    <s v="No"/>
    <s v="No"/>
    <n v="40"/>
    <s v="Yes"/>
    <s v="Yes"/>
    <x v="1"/>
    <s v="No"/>
    <s v="No"/>
    <s v="No"/>
    <s v="No"/>
    <s v="No"/>
    <s v="Yes"/>
    <x v="0"/>
    <s v="No"/>
    <x v="2"/>
    <n v="83.85"/>
    <n v="3532.25"/>
    <s v="No"/>
    <n v="0"/>
    <x v="1"/>
  </r>
  <r>
    <s v="5553-AOINX"/>
    <x v="0"/>
    <x v="1"/>
    <s v="Yes"/>
    <s v="Yes"/>
    <n v="66"/>
    <s v="Yes"/>
    <s v="Yes"/>
    <x v="1"/>
    <s v="No"/>
    <s v="Yes"/>
    <s v="Yes"/>
    <s v="No"/>
    <s v="Yes"/>
    <s v="Yes"/>
    <x v="1"/>
    <s v="Yes"/>
    <x v="0"/>
    <n v="104.9"/>
    <n v="6891.45"/>
    <s v="No"/>
    <n v="0"/>
    <x v="3"/>
  </r>
  <r>
    <s v="1228-ZLNBX"/>
    <x v="1"/>
    <x v="0"/>
    <s v="No"/>
    <s v="No"/>
    <n v="21"/>
    <s v="Yes"/>
    <s v="Yes"/>
    <x v="1"/>
    <s v="No"/>
    <s v="No"/>
    <s v="No"/>
    <s v="No"/>
    <s v="No"/>
    <s v="No"/>
    <x v="0"/>
    <s v="No"/>
    <x v="1"/>
    <n v="75.3"/>
    <n v="1570.7"/>
    <s v="No"/>
    <n v="0"/>
    <x v="2"/>
  </r>
  <r>
    <s v="4226-KKDON"/>
    <x v="1"/>
    <x v="0"/>
    <s v="No"/>
    <s v="No"/>
    <n v="8"/>
    <s v="Yes"/>
    <s v="No"/>
    <x v="0"/>
    <s v="No"/>
    <s v="Yes"/>
    <s v="No"/>
    <s v="Yes"/>
    <s v="Yes"/>
    <s v="No"/>
    <x v="0"/>
    <s v="Yes"/>
    <x v="0"/>
    <n v="66.650000000000006"/>
    <n v="520.95000000000005"/>
    <s v="No"/>
    <n v="0"/>
    <x v="0"/>
  </r>
  <r>
    <s v="3831-YCPUO"/>
    <x v="0"/>
    <x v="0"/>
    <s v="Yes"/>
    <s v="Yes"/>
    <n v="72"/>
    <s v="Yes"/>
    <s v="No"/>
    <x v="1"/>
    <s v="Yes"/>
    <s v="Yes"/>
    <s v="Yes"/>
    <s v="Yes"/>
    <s v="Yes"/>
    <s v="Yes"/>
    <x v="2"/>
    <s v="Yes"/>
    <x v="3"/>
    <n v="109.5"/>
    <n v="7854.9"/>
    <s v="No"/>
    <n v="0"/>
    <x v="3"/>
  </r>
  <r>
    <s v="7445-WMRBW"/>
    <x v="0"/>
    <x v="0"/>
    <s v="No"/>
    <s v="No"/>
    <n v="48"/>
    <s v="Yes"/>
    <s v="Yes"/>
    <x v="0"/>
    <s v="No"/>
    <s v="Yes"/>
    <s v="Yes"/>
    <s v="Yes"/>
    <s v="Yes"/>
    <s v="No"/>
    <x v="1"/>
    <s v="Yes"/>
    <x v="2"/>
    <n v="73.849999999999994"/>
    <n v="3581.4"/>
    <s v="No"/>
    <n v="0"/>
    <x v="1"/>
  </r>
  <r>
    <s v="3308-DGHKL"/>
    <x v="1"/>
    <x v="0"/>
    <s v="No"/>
    <s v="No"/>
    <n v="6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3"/>
    <n v="1447.9"/>
    <s v="No"/>
    <n v="0"/>
    <x v="3"/>
  </r>
  <r>
    <s v="9924-JPRMC"/>
    <x v="1"/>
    <x v="0"/>
    <s v="No"/>
    <s v="No"/>
    <n v="72"/>
    <s v="Yes"/>
    <s v="Yes"/>
    <x v="1"/>
    <s v="Yes"/>
    <s v="Yes"/>
    <s v="Yes"/>
    <s v="Yes"/>
    <s v="Yes"/>
    <s v="Yes"/>
    <x v="2"/>
    <s v="Yes"/>
    <x v="0"/>
    <n v="118.2"/>
    <n v="8547.15"/>
    <s v="No"/>
    <n v="0"/>
    <x v="3"/>
  </r>
  <r>
    <s v="0080-EMYVY"/>
    <x v="0"/>
    <x v="0"/>
    <s v="No"/>
    <s v="No"/>
    <n v="14"/>
    <s v="Yes"/>
    <s v="No"/>
    <x v="0"/>
    <s v="No"/>
    <s v="Yes"/>
    <s v="No"/>
    <s v="No"/>
    <s v="No"/>
    <s v="No"/>
    <x v="1"/>
    <s v="No"/>
    <x v="3"/>
    <n v="51.45"/>
    <n v="727.85"/>
    <s v="No"/>
    <n v="0"/>
    <x v="2"/>
  </r>
  <r>
    <s v="6218-KNUBD"/>
    <x v="1"/>
    <x v="0"/>
    <s v="No"/>
    <s v="No"/>
    <n v="6"/>
    <s v="Yes"/>
    <s v="No"/>
    <x v="0"/>
    <s v="No"/>
    <s v="Yes"/>
    <s v="No"/>
    <s v="No"/>
    <s v="Yes"/>
    <s v="No"/>
    <x v="0"/>
    <s v="No"/>
    <x v="0"/>
    <n v="59.45"/>
    <n v="357.6"/>
    <s v="No"/>
    <n v="0"/>
    <x v="0"/>
  </r>
  <r>
    <s v="7337-CINUD"/>
    <x v="0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"/>
    <n v="159.35"/>
    <s v="No"/>
    <n v="0"/>
    <x v="0"/>
  </r>
  <r>
    <s v="7609-NRNCA"/>
    <x v="0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55"/>
    <n v="280.85000000000002"/>
    <s v="No"/>
    <n v="0"/>
    <x v="2"/>
  </r>
  <r>
    <s v="0623-EJQEG"/>
    <x v="1"/>
    <x v="0"/>
    <s v="No"/>
    <s v="No"/>
    <n v="65"/>
    <s v="Yes"/>
    <s v="Yes"/>
    <x v="1"/>
    <s v="Yes"/>
    <s v="No"/>
    <s v="No"/>
    <s v="Yes"/>
    <s v="No"/>
    <s v="Yes"/>
    <x v="1"/>
    <s v="No"/>
    <x v="0"/>
    <n v="93.55"/>
    <n v="6069.25"/>
    <s v="No"/>
    <n v="0"/>
    <x v="3"/>
  </r>
  <r>
    <s v="7153-CHRBV"/>
    <x v="0"/>
    <x v="0"/>
    <s v="Yes"/>
    <s v="Yes"/>
    <n v="57"/>
    <s v="Yes"/>
    <s v="No"/>
    <x v="0"/>
    <s v="Yes"/>
    <s v="No"/>
    <s v="Yes"/>
    <s v="Yes"/>
    <s v="No"/>
    <s v="No"/>
    <x v="1"/>
    <s v="Yes"/>
    <x v="1"/>
    <n v="59.3"/>
    <n v="3274.35"/>
    <s v="No"/>
    <n v="0"/>
    <x v="3"/>
  </r>
  <r>
    <s v="0871-URUWO"/>
    <x v="1"/>
    <x v="0"/>
    <s v="Yes"/>
    <s v="No"/>
    <n v="13"/>
    <s v="Yes"/>
    <s v="Yes"/>
    <x v="1"/>
    <s v="No"/>
    <s v="No"/>
    <s v="Yes"/>
    <s v="No"/>
    <s v="Yes"/>
    <s v="Yes"/>
    <x v="0"/>
    <s v="Yes"/>
    <x v="3"/>
    <n v="102.25"/>
    <n v="1359"/>
    <s v="Yes"/>
    <n v="1"/>
    <x v="2"/>
  </r>
  <r>
    <s v="9190-MFJLN"/>
    <x v="1"/>
    <x v="1"/>
    <s v="No"/>
    <s v="No"/>
    <n v="19"/>
    <s v="Yes"/>
    <s v="No"/>
    <x v="1"/>
    <s v="No"/>
    <s v="No"/>
    <s v="Yes"/>
    <s v="No"/>
    <s v="Yes"/>
    <s v="Yes"/>
    <x v="0"/>
    <s v="Yes"/>
    <x v="3"/>
    <n v="95.9"/>
    <n v="1777.9"/>
    <s v="Yes"/>
    <n v="1"/>
    <x v="2"/>
  </r>
  <r>
    <s v="6198-PNNSZ"/>
    <x v="0"/>
    <x v="0"/>
    <s v="Yes"/>
    <s v="No"/>
    <n v="56"/>
    <s v="Yes"/>
    <s v="Yes"/>
    <x v="1"/>
    <s v="Yes"/>
    <s v="Yes"/>
    <s v="Yes"/>
    <s v="No"/>
    <s v="Yes"/>
    <s v="Yes"/>
    <x v="1"/>
    <s v="No"/>
    <x v="2"/>
    <n v="109.8"/>
    <n v="6109.65"/>
    <s v="No"/>
    <n v="0"/>
    <x v="3"/>
  </r>
  <r>
    <s v="3317-VLGQT"/>
    <x v="0"/>
    <x v="0"/>
    <s v="Yes"/>
    <s v="No"/>
    <n v="14"/>
    <s v="Yes"/>
    <s v="No"/>
    <x v="1"/>
    <s v="No"/>
    <s v="No"/>
    <s v="No"/>
    <s v="No"/>
    <s v="No"/>
    <s v="Yes"/>
    <x v="0"/>
    <s v="Yes"/>
    <x v="0"/>
    <n v="78.099999999999994"/>
    <n v="1122.4000000000001"/>
    <s v="No"/>
    <n v="0"/>
    <x v="2"/>
  </r>
  <r>
    <s v="4132-POCZS"/>
    <x v="1"/>
    <x v="0"/>
    <s v="Yes"/>
    <s v="No"/>
    <n v="52"/>
    <s v="No"/>
    <s v="No phone service"/>
    <x v="0"/>
    <s v="Yes"/>
    <s v="No"/>
    <s v="No"/>
    <s v="No"/>
    <s v="No"/>
    <s v="Yes"/>
    <x v="0"/>
    <s v="Yes"/>
    <x v="0"/>
    <n v="39.9"/>
    <n v="2020.9"/>
    <s v="No"/>
    <n v="0"/>
    <x v="3"/>
  </r>
  <r>
    <s v="5614-DNZCE"/>
    <x v="0"/>
    <x v="0"/>
    <s v="No"/>
    <s v="No"/>
    <n v="58"/>
    <s v="Yes"/>
    <s v="No"/>
    <x v="0"/>
    <s v="Yes"/>
    <s v="Yes"/>
    <s v="Yes"/>
    <s v="Yes"/>
    <s v="No"/>
    <s v="No"/>
    <x v="2"/>
    <s v="Yes"/>
    <x v="3"/>
    <n v="64.900000000000006"/>
    <n v="3795.45"/>
    <s v="No"/>
    <n v="0"/>
    <x v="3"/>
  </r>
  <r>
    <s v="1095-JUDTC"/>
    <x v="0"/>
    <x v="1"/>
    <s v="No"/>
    <s v="No"/>
    <n v="47"/>
    <s v="Yes"/>
    <s v="Yes"/>
    <x v="1"/>
    <s v="No"/>
    <s v="Yes"/>
    <s v="No"/>
    <s v="Yes"/>
    <s v="Yes"/>
    <s v="No"/>
    <x v="0"/>
    <s v="Yes"/>
    <x v="0"/>
    <n v="95.05"/>
    <n v="4504.55"/>
    <s v="Yes"/>
    <n v="1"/>
    <x v="1"/>
  </r>
  <r>
    <s v="3896-RCYYE"/>
    <x v="0"/>
    <x v="0"/>
    <s v="No"/>
    <s v="No"/>
    <n v="67"/>
    <s v="No"/>
    <s v="No phone service"/>
    <x v="0"/>
    <s v="No"/>
    <s v="No"/>
    <s v="Yes"/>
    <s v="Yes"/>
    <s v="Yes"/>
    <s v="Yes"/>
    <x v="0"/>
    <s v="Yes"/>
    <x v="3"/>
    <n v="53.4"/>
    <n v="3579.15"/>
    <s v="No"/>
    <n v="0"/>
    <x v="3"/>
  </r>
  <r>
    <s v="9638-JIQYA"/>
    <x v="1"/>
    <x v="0"/>
    <s v="No"/>
    <s v="No"/>
    <n v="2"/>
    <s v="No"/>
    <s v="No phone service"/>
    <x v="0"/>
    <s v="No"/>
    <s v="No"/>
    <s v="No"/>
    <s v="No"/>
    <s v="No"/>
    <s v="No"/>
    <x v="0"/>
    <s v="Yes"/>
    <x v="3"/>
    <n v="24.9"/>
    <n v="49.7"/>
    <s v="No"/>
    <n v="0"/>
    <x v="0"/>
  </r>
  <r>
    <s v="3258-SANFR"/>
    <x v="1"/>
    <x v="1"/>
    <s v="No"/>
    <s v="No"/>
    <n v="6"/>
    <s v="Yes"/>
    <s v="No"/>
    <x v="0"/>
    <s v="No"/>
    <s v="No"/>
    <s v="No"/>
    <s v="No"/>
    <s v="No"/>
    <s v="No"/>
    <x v="0"/>
    <s v="No"/>
    <x v="3"/>
    <n v="44.7"/>
    <n v="276.5"/>
    <s v="No"/>
    <n v="0"/>
    <x v="0"/>
  </r>
  <r>
    <s v="3726-TBHQT"/>
    <x v="1"/>
    <x v="0"/>
    <s v="Yes"/>
    <s v="Yes"/>
    <n v="71"/>
    <s v="Yes"/>
    <s v="Yes"/>
    <x v="1"/>
    <s v="Yes"/>
    <s v="Yes"/>
    <s v="Yes"/>
    <s v="Yes"/>
    <s v="Yes"/>
    <s v="Yes"/>
    <x v="2"/>
    <s v="Yes"/>
    <x v="2"/>
    <n v="114"/>
    <n v="8175.9"/>
    <s v="No"/>
    <n v="0"/>
    <x v="3"/>
  </r>
  <r>
    <s v="3190-ITQXP"/>
    <x v="0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5"/>
    <n v="890.35"/>
    <s v="No"/>
    <n v="0"/>
    <x v="1"/>
  </r>
  <r>
    <s v="0870-VEMYL"/>
    <x v="0"/>
    <x v="0"/>
    <s v="No"/>
    <s v="No"/>
    <n v="5"/>
    <s v="Yes"/>
    <s v="No"/>
    <x v="0"/>
    <s v="Yes"/>
    <s v="No"/>
    <s v="No"/>
    <s v="Yes"/>
    <s v="No"/>
    <s v="No"/>
    <x v="0"/>
    <s v="No"/>
    <x v="3"/>
    <n v="53.85"/>
    <n v="259.8"/>
    <s v="Yes"/>
    <n v="1"/>
    <x v="0"/>
  </r>
  <r>
    <s v="4833-QTJNO"/>
    <x v="1"/>
    <x v="1"/>
    <s v="Yes"/>
    <s v="No"/>
    <n v="67"/>
    <s v="Yes"/>
    <s v="Yes"/>
    <x v="1"/>
    <s v="Yes"/>
    <s v="Yes"/>
    <s v="No"/>
    <s v="No"/>
    <s v="No"/>
    <s v="No"/>
    <x v="0"/>
    <s v="No"/>
    <x v="2"/>
    <n v="83.85"/>
    <n v="5588.8"/>
    <s v="No"/>
    <n v="0"/>
    <x v="3"/>
  </r>
  <r>
    <s v="3039-MJSLN"/>
    <x v="1"/>
    <x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"/>
    <n v="50.6"/>
    <s v="No"/>
    <n v="0"/>
    <x v="0"/>
  </r>
  <r>
    <s v="0178-CIIKR"/>
    <x v="0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95"/>
    <n v="58"/>
    <s v="No"/>
    <n v="0"/>
    <x v="0"/>
  </r>
  <r>
    <s v="5385-SUIRI"/>
    <x v="1"/>
    <x v="1"/>
    <s v="Yes"/>
    <s v="No"/>
    <n v="52"/>
    <s v="Yes"/>
    <s v="Yes"/>
    <x v="1"/>
    <s v="Yes"/>
    <s v="No"/>
    <s v="Yes"/>
    <s v="No"/>
    <s v="Yes"/>
    <s v="Yes"/>
    <x v="0"/>
    <s v="Yes"/>
    <x v="0"/>
    <n v="104.2"/>
    <n v="5568.35"/>
    <s v="Yes"/>
    <n v="1"/>
    <x v="3"/>
  </r>
  <r>
    <s v="3982-XWFZQ"/>
    <x v="0"/>
    <x v="0"/>
    <s v="Yes"/>
    <s v="No"/>
    <n v="42"/>
    <s v="Yes"/>
    <s v="Yes"/>
    <x v="0"/>
    <s v="No"/>
    <s v="No"/>
    <s v="No"/>
    <s v="No"/>
    <s v="No"/>
    <s v="No"/>
    <x v="0"/>
    <s v="Yes"/>
    <x v="0"/>
    <n v="50.25"/>
    <n v="2203.65"/>
    <s v="Yes"/>
    <n v="1"/>
    <x v="1"/>
  </r>
  <r>
    <s v="5774-QPLTF"/>
    <x v="1"/>
    <x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938.95"/>
    <s v="No"/>
    <n v="0"/>
    <x v="3"/>
  </r>
  <r>
    <s v="2322-VCZHZ"/>
    <x v="1"/>
    <x v="1"/>
    <s v="Yes"/>
    <s v="No"/>
    <n v="23"/>
    <s v="Yes"/>
    <s v="No"/>
    <x v="1"/>
    <s v="Yes"/>
    <s v="Yes"/>
    <s v="No"/>
    <s v="No"/>
    <s v="No"/>
    <s v="Yes"/>
    <x v="0"/>
    <s v="Yes"/>
    <x v="0"/>
    <n v="90"/>
    <n v="2024.1"/>
    <s v="No"/>
    <n v="0"/>
    <x v="2"/>
  </r>
  <r>
    <s v="5010-IPEAQ"/>
    <x v="0"/>
    <x v="0"/>
    <s v="Yes"/>
    <s v="Yes"/>
    <n v="67"/>
    <s v="No"/>
    <s v="No phone service"/>
    <x v="0"/>
    <s v="Yes"/>
    <s v="Yes"/>
    <s v="Yes"/>
    <s v="Yes"/>
    <s v="Yes"/>
    <s v="No"/>
    <x v="2"/>
    <s v="No"/>
    <x v="3"/>
    <n v="54.2"/>
    <n v="3623.95"/>
    <s v="No"/>
    <n v="0"/>
    <x v="3"/>
  </r>
  <r>
    <s v="4009-ALQFH"/>
    <x v="0"/>
    <x v="0"/>
    <s v="No"/>
    <s v="No"/>
    <n v="25"/>
    <s v="Yes"/>
    <s v="No"/>
    <x v="1"/>
    <s v="No"/>
    <s v="Yes"/>
    <s v="Yes"/>
    <s v="No"/>
    <s v="Yes"/>
    <s v="Yes"/>
    <x v="0"/>
    <s v="Yes"/>
    <x v="0"/>
    <n v="99.5"/>
    <n v="2369.0500000000002"/>
    <s v="Yes"/>
    <n v="1"/>
    <x v="1"/>
  </r>
  <r>
    <s v="6383-ZTSIW"/>
    <x v="0"/>
    <x v="1"/>
    <s v="Yes"/>
    <s v="No"/>
    <n v="39"/>
    <s v="Yes"/>
    <s v="No"/>
    <x v="1"/>
    <s v="Yes"/>
    <s v="Yes"/>
    <s v="No"/>
    <s v="No"/>
    <s v="Yes"/>
    <s v="Yes"/>
    <x v="1"/>
    <s v="No"/>
    <x v="1"/>
    <n v="99.1"/>
    <n v="3877.95"/>
    <s v="No"/>
    <n v="0"/>
    <x v="1"/>
  </r>
  <r>
    <s v="8990-YOZLV"/>
    <x v="0"/>
    <x v="0"/>
    <s v="No"/>
    <s v="No"/>
    <n v="69"/>
    <s v="Yes"/>
    <s v="Yes"/>
    <x v="0"/>
    <s v="Yes"/>
    <s v="Yes"/>
    <s v="No"/>
    <s v="Yes"/>
    <s v="No"/>
    <s v="No"/>
    <x v="2"/>
    <s v="Yes"/>
    <x v="1"/>
    <n v="66.900000000000006"/>
    <n v="4577.8999999999996"/>
    <s v="No"/>
    <n v="0"/>
    <x v="3"/>
  </r>
  <r>
    <s v="3069-SSVSN"/>
    <x v="0"/>
    <x v="0"/>
    <s v="No"/>
    <s v="No"/>
    <n v="1"/>
    <s v="No"/>
    <s v="No phone service"/>
    <x v="0"/>
    <s v="No"/>
    <s v="No"/>
    <s v="No"/>
    <s v="No"/>
    <s v="No"/>
    <s v="No"/>
    <x v="1"/>
    <s v="No"/>
    <x v="1"/>
    <n v="25.85"/>
    <n v="25.85"/>
    <s v="No"/>
    <n v="0"/>
    <x v="0"/>
  </r>
  <r>
    <s v="5222-IMUKT"/>
    <x v="1"/>
    <x v="0"/>
    <s v="No"/>
    <s v="No"/>
    <n v="32"/>
    <s v="Yes"/>
    <s v="No"/>
    <x v="1"/>
    <s v="No"/>
    <s v="No"/>
    <s v="No"/>
    <s v="No"/>
    <s v="Yes"/>
    <s v="Yes"/>
    <x v="0"/>
    <s v="No"/>
    <x v="0"/>
    <n v="91.05"/>
    <n v="2871.5"/>
    <s v="No"/>
    <n v="0"/>
    <x v="1"/>
  </r>
  <r>
    <s v="3627-FCRDW"/>
    <x v="0"/>
    <x v="0"/>
    <s v="No"/>
    <s v="No"/>
    <n v="9"/>
    <s v="Yes"/>
    <s v="No"/>
    <x v="1"/>
    <s v="No"/>
    <s v="No"/>
    <s v="No"/>
    <s v="No"/>
    <s v="No"/>
    <s v="No"/>
    <x v="0"/>
    <s v="No"/>
    <x v="0"/>
    <n v="71"/>
    <n v="672.55"/>
    <s v="Yes"/>
    <n v="1"/>
    <x v="0"/>
  </r>
  <r>
    <s v="7562-GSUHK"/>
    <x v="0"/>
    <x v="0"/>
    <s v="No"/>
    <s v="No"/>
    <n v="16"/>
    <s v="Yes"/>
    <s v="No"/>
    <x v="1"/>
    <s v="No"/>
    <s v="Yes"/>
    <s v="Yes"/>
    <s v="No"/>
    <s v="No"/>
    <s v="Yes"/>
    <x v="0"/>
    <s v="Yes"/>
    <x v="3"/>
    <n v="93.2"/>
    <n v="1573.7"/>
    <s v="Yes"/>
    <n v="1"/>
    <x v="2"/>
  </r>
  <r>
    <s v="6685-XSHHU"/>
    <x v="1"/>
    <x v="0"/>
    <s v="Yes"/>
    <s v="Yes"/>
    <n v="60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95"/>
    <n v="1270.55"/>
    <s v="No"/>
    <n v="0"/>
    <x v="3"/>
  </r>
  <r>
    <s v="8901-UPRHR"/>
    <x v="0"/>
    <x v="0"/>
    <s v="Yes"/>
    <s v="Yes"/>
    <n v="72"/>
    <s v="Yes"/>
    <s v="Yes"/>
    <x v="1"/>
    <s v="No"/>
    <s v="Yes"/>
    <s v="Yes"/>
    <s v="Yes"/>
    <s v="Yes"/>
    <s v="Yes"/>
    <x v="2"/>
    <s v="Yes"/>
    <x v="2"/>
    <n v="109.2"/>
    <n v="7711.45"/>
    <s v="No"/>
    <n v="0"/>
    <x v="3"/>
  </r>
  <r>
    <s v="4903-UYAVB"/>
    <x v="1"/>
    <x v="0"/>
    <s v="Yes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126.05"/>
    <s v="Yes"/>
    <n v="1"/>
    <x v="0"/>
  </r>
  <r>
    <s v="0118-JPNOY"/>
    <x v="0"/>
    <x v="1"/>
    <s v="No"/>
    <s v="No"/>
    <n v="26"/>
    <s v="Yes"/>
    <s v="No"/>
    <x v="1"/>
    <s v="Yes"/>
    <s v="No"/>
    <s v="No"/>
    <s v="No"/>
    <s v="Yes"/>
    <s v="No"/>
    <x v="0"/>
    <s v="Yes"/>
    <x v="3"/>
    <n v="85.8"/>
    <n v="2193.65"/>
    <s v="No"/>
    <n v="0"/>
    <x v="1"/>
  </r>
  <r>
    <s v="6776-TLWOI"/>
    <x v="1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4.55"/>
    <s v="Yes"/>
    <n v="1"/>
    <x v="0"/>
  </r>
  <r>
    <s v="3845-FXCYS"/>
    <x v="1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649999999999999"/>
    <n v="31.2"/>
    <s v="No"/>
    <n v="0"/>
    <x v="0"/>
  </r>
  <r>
    <s v="5857-XRECV"/>
    <x v="0"/>
    <x v="0"/>
    <s v="No"/>
    <s v="Yes"/>
    <n v="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5"/>
    <n v="38.25"/>
    <s v="No"/>
    <n v="0"/>
    <x v="0"/>
  </r>
  <r>
    <s v="0725-CXOTM"/>
    <x v="0"/>
    <x v="0"/>
    <s v="No"/>
    <s v="No"/>
    <n v="36"/>
    <s v="Yes"/>
    <s v="Yes"/>
    <x v="0"/>
    <s v="Yes"/>
    <s v="No"/>
    <s v="Yes"/>
    <s v="Yes"/>
    <s v="Yes"/>
    <s v="Yes"/>
    <x v="1"/>
    <s v="Yes"/>
    <x v="3"/>
    <n v="89.65"/>
    <n v="3348.1"/>
    <s v="No"/>
    <n v="0"/>
    <x v="1"/>
  </r>
  <r>
    <s v="4343-EJVQB"/>
    <x v="1"/>
    <x v="0"/>
    <s v="No"/>
    <s v="No"/>
    <n v="7"/>
    <s v="Yes"/>
    <s v="No"/>
    <x v="1"/>
    <s v="Yes"/>
    <s v="No"/>
    <s v="No"/>
    <s v="No"/>
    <s v="No"/>
    <s v="No"/>
    <x v="0"/>
    <s v="No"/>
    <x v="1"/>
    <n v="74.349999999999994"/>
    <n v="533.6"/>
    <s v="No"/>
    <n v="0"/>
    <x v="0"/>
  </r>
  <r>
    <s v="9000-PLFUZ"/>
    <x v="0"/>
    <x v="1"/>
    <s v="Yes"/>
    <s v="No"/>
    <n v="60"/>
    <s v="No"/>
    <s v="No phone service"/>
    <x v="0"/>
    <s v="No"/>
    <s v="Yes"/>
    <s v="No"/>
    <s v="No"/>
    <s v="Yes"/>
    <s v="Yes"/>
    <x v="2"/>
    <s v="Yes"/>
    <x v="3"/>
    <n v="49.45"/>
    <n v="2907.55"/>
    <s v="No"/>
    <n v="0"/>
    <x v="3"/>
  </r>
  <r>
    <s v="3427-GGZZI"/>
    <x v="0"/>
    <x v="0"/>
    <s v="Yes"/>
    <s v="No"/>
    <n v="19"/>
    <s v="Yes"/>
    <s v="Yes"/>
    <x v="1"/>
    <s v="No"/>
    <s v="Yes"/>
    <s v="No"/>
    <s v="No"/>
    <s v="No"/>
    <s v="Yes"/>
    <x v="0"/>
    <s v="Yes"/>
    <x v="0"/>
    <n v="89.1"/>
    <n v="1620.8"/>
    <s v="No"/>
    <n v="0"/>
    <x v="2"/>
  </r>
  <r>
    <s v="7779-ORAEL"/>
    <x v="1"/>
    <x v="1"/>
    <s v="Yes"/>
    <s v="No"/>
    <n v="45"/>
    <s v="Yes"/>
    <s v="Yes"/>
    <x v="0"/>
    <s v="Yes"/>
    <s v="No"/>
    <s v="Yes"/>
    <s v="Yes"/>
    <s v="No"/>
    <s v="Yes"/>
    <x v="2"/>
    <s v="No"/>
    <x v="3"/>
    <n v="75.150000000000006"/>
    <n v="3480.35"/>
    <s v="No"/>
    <n v="0"/>
    <x v="1"/>
  </r>
  <r>
    <s v="0644-OQMDK"/>
    <x v="1"/>
    <x v="1"/>
    <s v="No"/>
    <s v="No"/>
    <n v="4"/>
    <s v="Yes"/>
    <s v="No"/>
    <x v="1"/>
    <s v="No"/>
    <s v="No"/>
    <s v="No"/>
    <s v="No"/>
    <s v="No"/>
    <s v="No"/>
    <x v="0"/>
    <s v="Yes"/>
    <x v="0"/>
    <n v="70.650000000000006"/>
    <n v="293.85000000000002"/>
    <s v="No"/>
    <n v="0"/>
    <x v="0"/>
  </r>
  <r>
    <s v="4077-CROMM"/>
    <x v="0"/>
    <x v="0"/>
    <s v="Yes"/>
    <s v="Yes"/>
    <n v="31"/>
    <s v="Yes"/>
    <s v="Yes"/>
    <x v="1"/>
    <s v="No"/>
    <s v="No"/>
    <s v="Yes"/>
    <s v="Yes"/>
    <s v="Yes"/>
    <s v="Yes"/>
    <x v="0"/>
    <s v="Yes"/>
    <x v="0"/>
    <n v="104.2"/>
    <n v="3243.45"/>
    <s v="Yes"/>
    <n v="1"/>
    <x v="1"/>
  </r>
  <r>
    <s v="3154-CFSZG"/>
    <x v="1"/>
    <x v="0"/>
    <s v="Yes"/>
    <s v="Yes"/>
    <n v="47"/>
    <s v="Yes"/>
    <s v="No"/>
    <x v="1"/>
    <s v="Yes"/>
    <s v="No"/>
    <s v="Yes"/>
    <s v="No"/>
    <s v="No"/>
    <s v="Yes"/>
    <x v="0"/>
    <s v="No"/>
    <x v="0"/>
    <n v="90.05"/>
    <n v="4137.2"/>
    <s v="No"/>
    <n v="0"/>
    <x v="1"/>
  </r>
  <r>
    <s v="2868-MZAGQ"/>
    <x v="1"/>
    <x v="0"/>
    <s v="No"/>
    <s v="No"/>
    <n v="1"/>
    <s v="Yes"/>
    <s v="No"/>
    <x v="1"/>
    <s v="No"/>
    <s v="No"/>
    <s v="No"/>
    <s v="No"/>
    <s v="No"/>
    <s v="Yes"/>
    <x v="0"/>
    <s v="Yes"/>
    <x v="0"/>
    <n v="79.25"/>
    <n v="79.25"/>
    <s v="Yes"/>
    <n v="1"/>
    <x v="0"/>
  </r>
  <r>
    <s v="4847-QNOKA"/>
    <x v="0"/>
    <x v="0"/>
    <s v="No"/>
    <s v="No"/>
    <n v="1"/>
    <s v="Yes"/>
    <s v="No"/>
    <x v="0"/>
    <s v="No"/>
    <s v="No"/>
    <s v="No"/>
    <s v="No"/>
    <s v="No"/>
    <s v="No"/>
    <x v="0"/>
    <s v="Yes"/>
    <x v="2"/>
    <n v="44.9"/>
    <n v="44.9"/>
    <s v="Yes"/>
    <n v="1"/>
    <x v="0"/>
  </r>
  <r>
    <s v="2220-IAHLS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399999999999999"/>
    <n v="19.399999999999999"/>
    <s v="No"/>
    <n v="0"/>
    <x v="0"/>
  </r>
  <r>
    <s v="1658-XUHBX"/>
    <x v="0"/>
    <x v="1"/>
    <s v="Yes"/>
    <s v="Yes"/>
    <n v="59"/>
    <s v="Yes"/>
    <s v="Yes"/>
    <x v="1"/>
    <s v="No"/>
    <s v="No"/>
    <s v="Yes"/>
    <s v="No"/>
    <s v="No"/>
    <s v="Yes"/>
    <x v="0"/>
    <s v="Yes"/>
    <x v="3"/>
    <n v="88.75"/>
    <n v="5348.65"/>
    <s v="No"/>
    <n v="0"/>
    <x v="3"/>
  </r>
  <r>
    <s v="6379-RXJRQ"/>
    <x v="1"/>
    <x v="0"/>
    <s v="Yes"/>
    <s v="No"/>
    <n v="10"/>
    <s v="Yes"/>
    <s v="No"/>
    <x v="1"/>
    <s v="No"/>
    <s v="No"/>
    <s v="No"/>
    <s v="No"/>
    <s v="No"/>
    <s v="No"/>
    <x v="0"/>
    <s v="Yes"/>
    <x v="0"/>
    <n v="70.099999999999994"/>
    <n v="659.65"/>
    <s v="Yes"/>
    <n v="1"/>
    <x v="0"/>
  </r>
  <r>
    <s v="2378-HTWFW"/>
    <x v="1"/>
    <x v="1"/>
    <s v="No"/>
    <s v="No"/>
    <n v="35"/>
    <s v="Yes"/>
    <s v="Yes"/>
    <x v="1"/>
    <s v="Yes"/>
    <s v="No"/>
    <s v="No"/>
    <s v="No"/>
    <s v="No"/>
    <s v="Yes"/>
    <x v="0"/>
    <s v="No"/>
    <x v="3"/>
    <n v="91"/>
    <n v="3180.5"/>
    <s v="No"/>
    <n v="0"/>
    <x v="1"/>
  </r>
  <r>
    <s v="8650-RHRKE"/>
    <x v="1"/>
    <x v="0"/>
    <s v="No"/>
    <s v="No"/>
    <n v="4"/>
    <s v="No"/>
    <s v="No phone service"/>
    <x v="0"/>
    <s v="No"/>
    <s v="No"/>
    <s v="Yes"/>
    <s v="No"/>
    <s v="No"/>
    <s v="No"/>
    <x v="0"/>
    <s v="Yes"/>
    <x v="0"/>
    <n v="29.65"/>
    <n v="118.5"/>
    <s v="Yes"/>
    <n v="1"/>
    <x v="0"/>
  </r>
  <r>
    <s v="4377-VDHYI"/>
    <x v="1"/>
    <x v="0"/>
    <s v="Yes"/>
    <s v="Yes"/>
    <n v="32"/>
    <s v="Yes"/>
    <s v="No"/>
    <x v="1"/>
    <s v="Yes"/>
    <s v="Yes"/>
    <s v="No"/>
    <s v="No"/>
    <s v="No"/>
    <s v="Yes"/>
    <x v="1"/>
    <s v="Yes"/>
    <x v="0"/>
    <n v="90.8"/>
    <n v="3023.85"/>
    <s v="No"/>
    <n v="0"/>
    <x v="1"/>
  </r>
  <r>
    <s v="0475-RIJEP"/>
    <x v="1"/>
    <x v="0"/>
    <s v="No"/>
    <s v="No"/>
    <n v="43"/>
    <s v="Yes"/>
    <s v="Yes"/>
    <x v="1"/>
    <s v="No"/>
    <s v="Yes"/>
    <s v="No"/>
    <s v="No"/>
    <s v="No"/>
    <s v="No"/>
    <x v="0"/>
    <s v="Yes"/>
    <x v="0"/>
    <n v="77.849999999999994"/>
    <n v="3365.85"/>
    <s v="Yes"/>
    <n v="1"/>
    <x v="1"/>
  </r>
  <r>
    <s v="1260-TTRXI"/>
    <x v="1"/>
    <x v="0"/>
    <s v="No"/>
    <s v="No"/>
    <n v="4"/>
    <s v="Yes"/>
    <s v="No"/>
    <x v="0"/>
    <s v="No"/>
    <s v="No"/>
    <s v="No"/>
    <s v="No"/>
    <s v="No"/>
    <s v="Yes"/>
    <x v="0"/>
    <s v="No"/>
    <x v="0"/>
    <n v="54.3"/>
    <n v="195.3"/>
    <s v="Yes"/>
    <n v="1"/>
    <x v="0"/>
  </r>
  <r>
    <s v="3719-TDVQB"/>
    <x v="0"/>
    <x v="1"/>
    <s v="Yes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8.95"/>
    <n v="1031.0999999999999"/>
    <s v="No"/>
    <n v="0"/>
    <x v="3"/>
  </r>
  <r>
    <s v="6328-ZPBGN"/>
    <x v="0"/>
    <x v="1"/>
    <s v="No"/>
    <s v="No"/>
    <n v="11"/>
    <s v="Yes"/>
    <s v="Yes"/>
    <x v="1"/>
    <s v="No"/>
    <s v="No"/>
    <s v="No"/>
    <s v="No"/>
    <s v="Yes"/>
    <s v="Yes"/>
    <x v="0"/>
    <s v="Yes"/>
    <x v="2"/>
    <n v="95.15"/>
    <n v="997.65"/>
    <s v="Yes"/>
    <n v="1"/>
    <x v="0"/>
  </r>
  <r>
    <s v="0201-MIBOL"/>
    <x v="0"/>
    <x v="1"/>
    <s v="No"/>
    <s v="No"/>
    <n v="66"/>
    <s v="Yes"/>
    <s v="Yes"/>
    <x v="1"/>
    <s v="Yes"/>
    <s v="No"/>
    <s v="No"/>
    <s v="No"/>
    <s v="Yes"/>
    <s v="Yes"/>
    <x v="2"/>
    <s v="Yes"/>
    <x v="2"/>
    <n v="102.4"/>
    <n v="6471.85"/>
    <s v="No"/>
    <n v="0"/>
    <x v="3"/>
  </r>
  <r>
    <s v="4937-QPZPO"/>
    <x v="1"/>
    <x v="0"/>
    <s v="Yes"/>
    <s v="Yes"/>
    <n v="61"/>
    <s v="Yes"/>
    <s v="Yes"/>
    <x v="1"/>
    <s v="No"/>
    <s v="No"/>
    <s v="Yes"/>
    <s v="No"/>
    <s v="Yes"/>
    <s v="Yes"/>
    <x v="1"/>
    <s v="Yes"/>
    <x v="0"/>
    <n v="99.9"/>
    <n v="6241.35"/>
    <s v="No"/>
    <n v="0"/>
    <x v="3"/>
  </r>
  <r>
    <s v="2925-VDZHY"/>
    <x v="1"/>
    <x v="0"/>
    <s v="Yes"/>
    <s v="Yes"/>
    <n v="72"/>
    <s v="Yes"/>
    <s v="Yes"/>
    <x v="0"/>
    <s v="Yes"/>
    <s v="Yes"/>
    <s v="Yes"/>
    <s v="Yes"/>
    <s v="Yes"/>
    <s v="Yes"/>
    <x v="2"/>
    <s v="No"/>
    <x v="3"/>
    <n v="88.7"/>
    <n v="6501.35"/>
    <s v="No"/>
    <n v="0"/>
    <x v="3"/>
  </r>
  <r>
    <s v="6981-TDRFT"/>
    <x v="1"/>
    <x v="0"/>
    <s v="Yes"/>
    <s v="Yes"/>
    <n v="44"/>
    <s v="No"/>
    <s v="No phone service"/>
    <x v="0"/>
    <s v="No"/>
    <s v="No"/>
    <s v="Yes"/>
    <s v="Yes"/>
    <s v="Yes"/>
    <s v="Yes"/>
    <x v="1"/>
    <s v="Yes"/>
    <x v="0"/>
    <n v="54.3"/>
    <n v="2317.1"/>
    <s v="No"/>
    <n v="0"/>
    <x v="1"/>
  </r>
  <r>
    <s v="3413-CSSTH"/>
    <x v="1"/>
    <x v="0"/>
    <s v="No"/>
    <s v="No"/>
    <n v="41"/>
    <s v="Yes"/>
    <s v="Yes"/>
    <x v="0"/>
    <s v="No"/>
    <s v="No"/>
    <s v="Yes"/>
    <s v="No"/>
    <s v="No"/>
    <s v="No"/>
    <x v="0"/>
    <s v="Yes"/>
    <x v="2"/>
    <n v="55.7"/>
    <n v="2237.5500000000002"/>
    <s v="No"/>
    <n v="0"/>
    <x v="1"/>
  </r>
  <r>
    <s v="8033-VCZGH"/>
    <x v="1"/>
    <x v="0"/>
    <s v="Yes"/>
    <s v="No"/>
    <n v="50"/>
    <s v="Yes"/>
    <s v="Yes"/>
    <x v="1"/>
    <s v="Yes"/>
    <s v="No"/>
    <s v="Yes"/>
    <s v="No"/>
    <s v="Yes"/>
    <s v="Yes"/>
    <x v="1"/>
    <s v="Yes"/>
    <x v="0"/>
    <n v="103.95"/>
    <n v="5231.3"/>
    <s v="No"/>
    <n v="0"/>
    <x v="3"/>
  </r>
  <r>
    <s v="4789-KWMXN"/>
    <x v="1"/>
    <x v="0"/>
    <s v="Yes"/>
    <s v="No"/>
    <n v="47"/>
    <s v="Yes"/>
    <s v="Yes"/>
    <x v="1"/>
    <s v="Yes"/>
    <s v="No"/>
    <s v="Yes"/>
    <s v="Yes"/>
    <s v="Yes"/>
    <s v="Yes"/>
    <x v="1"/>
    <s v="Yes"/>
    <x v="3"/>
    <n v="110.85"/>
    <n v="5275.8"/>
    <s v="Yes"/>
    <n v="1"/>
    <x v="1"/>
  </r>
  <r>
    <s v="0224-NIJLP"/>
    <x v="1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65.5"/>
    <s v="No"/>
    <n v="0"/>
    <x v="0"/>
  </r>
  <r>
    <s v="7542-CYDDM"/>
    <x v="1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358.5"/>
    <s v="No"/>
    <n v="0"/>
    <x v="2"/>
  </r>
  <r>
    <s v="4718-WXBGI"/>
    <x v="1"/>
    <x v="0"/>
    <s v="Yes"/>
    <s v="Yes"/>
    <n v="72"/>
    <s v="Yes"/>
    <s v="Yes"/>
    <x v="0"/>
    <s v="Yes"/>
    <s v="Yes"/>
    <s v="Yes"/>
    <s v="Yes"/>
    <s v="Yes"/>
    <s v="Yes"/>
    <x v="2"/>
    <s v="Yes"/>
    <x v="3"/>
    <n v="91.95"/>
    <n v="6614.9"/>
    <s v="No"/>
    <n v="0"/>
    <x v="3"/>
  </r>
  <r>
    <s v="2867-UIMSS"/>
    <x v="1"/>
    <x v="0"/>
    <s v="No"/>
    <s v="No"/>
    <n v="1"/>
    <s v="Yes"/>
    <s v="No"/>
    <x v="1"/>
    <s v="No"/>
    <s v="No"/>
    <s v="No"/>
    <s v="No"/>
    <s v="No"/>
    <s v="Yes"/>
    <x v="0"/>
    <s v="No"/>
    <x v="0"/>
    <n v="80.5"/>
    <n v="80.5"/>
    <s v="Yes"/>
    <n v="1"/>
    <x v="0"/>
  </r>
  <r>
    <s v="8495-PRWFH"/>
    <x v="0"/>
    <x v="1"/>
    <s v="No"/>
    <s v="No"/>
    <n v="42"/>
    <s v="Yes"/>
    <s v="Yes"/>
    <x v="0"/>
    <s v="No"/>
    <s v="No"/>
    <s v="Yes"/>
    <s v="No"/>
    <s v="No"/>
    <s v="No"/>
    <x v="0"/>
    <s v="No"/>
    <x v="0"/>
    <n v="55.65"/>
    <n v="2421.75"/>
    <s v="No"/>
    <n v="0"/>
    <x v="1"/>
  </r>
  <r>
    <s v="0439-IFYUN"/>
    <x v="0"/>
    <x v="1"/>
    <s v="No"/>
    <s v="No"/>
    <n v="18"/>
    <s v="Yes"/>
    <s v="No"/>
    <x v="1"/>
    <s v="No"/>
    <s v="Yes"/>
    <s v="No"/>
    <s v="No"/>
    <s v="No"/>
    <s v="No"/>
    <x v="0"/>
    <s v="Yes"/>
    <x v="0"/>
    <n v="74.7"/>
    <n v="1294.5999999999999"/>
    <s v="No"/>
    <n v="0"/>
    <x v="2"/>
  </r>
  <r>
    <s v="5716-LIBJC"/>
    <x v="0"/>
    <x v="0"/>
    <s v="No"/>
    <s v="Yes"/>
    <n v="13"/>
    <s v="Yes"/>
    <s v="Yes"/>
    <x v="1"/>
    <s v="No"/>
    <s v="Yes"/>
    <s v="Yes"/>
    <s v="No"/>
    <s v="Yes"/>
    <s v="Yes"/>
    <x v="1"/>
    <s v="Yes"/>
    <x v="3"/>
    <n v="104.15"/>
    <n v="1299.0999999999999"/>
    <s v="No"/>
    <n v="0"/>
    <x v="2"/>
  </r>
  <r>
    <s v="2868-LLSKM"/>
    <x v="0"/>
    <x v="0"/>
    <s v="Yes"/>
    <s v="Yes"/>
    <n v="68"/>
    <s v="Yes"/>
    <s v="Yes"/>
    <x v="1"/>
    <s v="No"/>
    <s v="Yes"/>
    <s v="No"/>
    <s v="Yes"/>
    <s v="No"/>
    <s v="No"/>
    <x v="1"/>
    <s v="Yes"/>
    <x v="2"/>
    <n v="83.65"/>
    <n v="5733.4"/>
    <s v="No"/>
    <n v="0"/>
    <x v="3"/>
  </r>
  <r>
    <s v="8111-RKSPX"/>
    <x v="1"/>
    <x v="0"/>
    <s v="No"/>
    <s v="No"/>
    <n v="4"/>
    <s v="Yes"/>
    <s v="Yes"/>
    <x v="1"/>
    <s v="No"/>
    <s v="No"/>
    <s v="No"/>
    <s v="No"/>
    <s v="No"/>
    <s v="No"/>
    <x v="0"/>
    <s v="Yes"/>
    <x v="2"/>
    <n v="72.2"/>
    <n v="305.55"/>
    <s v="Yes"/>
    <n v="1"/>
    <x v="0"/>
  </r>
  <r>
    <s v="2988-QRAJY"/>
    <x v="1"/>
    <x v="0"/>
    <s v="No"/>
    <s v="No"/>
    <n v="69"/>
    <s v="Yes"/>
    <s v="Yes"/>
    <x v="1"/>
    <s v="Yes"/>
    <s v="Yes"/>
    <s v="Yes"/>
    <s v="No"/>
    <s v="Yes"/>
    <s v="Yes"/>
    <x v="2"/>
    <s v="Yes"/>
    <x v="3"/>
    <n v="110.05"/>
    <n v="7430.75"/>
    <s v="No"/>
    <n v="0"/>
    <x v="3"/>
  </r>
  <r>
    <s v="1585-MQSSU"/>
    <x v="1"/>
    <x v="0"/>
    <s v="No"/>
    <s v="No"/>
    <n v="17"/>
    <s v="Yes"/>
    <s v="No"/>
    <x v="0"/>
    <s v="No"/>
    <s v="No"/>
    <s v="No"/>
    <s v="Yes"/>
    <s v="No"/>
    <s v="No"/>
    <x v="0"/>
    <s v="No"/>
    <x v="1"/>
    <n v="51.5"/>
    <n v="900.5"/>
    <s v="Yes"/>
    <n v="1"/>
    <x v="2"/>
  </r>
  <r>
    <s v="0071-NDAFP"/>
    <x v="1"/>
    <x v="0"/>
    <s v="Yes"/>
    <s v="Yes"/>
    <n v="2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5"/>
    <n v="630.6"/>
    <s v="No"/>
    <n v="0"/>
    <x v="1"/>
  </r>
  <r>
    <s v="2856-NNASM"/>
    <x v="1"/>
    <x v="1"/>
    <s v="No"/>
    <s v="No"/>
    <n v="43"/>
    <s v="Yes"/>
    <s v="No"/>
    <x v="1"/>
    <s v="No"/>
    <s v="No"/>
    <s v="No"/>
    <s v="No"/>
    <s v="Yes"/>
    <s v="Yes"/>
    <x v="0"/>
    <s v="Yes"/>
    <x v="1"/>
    <n v="89.55"/>
    <n v="3856.75"/>
    <s v="Yes"/>
    <n v="1"/>
    <x v="1"/>
  </r>
  <r>
    <s v="7328-ZJAJO"/>
    <x v="0"/>
    <x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1222.6500000000001"/>
    <s v="No"/>
    <n v="0"/>
    <x v="3"/>
  </r>
  <r>
    <s v="6458-CYIDZ"/>
    <x v="0"/>
    <x v="1"/>
    <s v="No"/>
    <s v="No"/>
    <n v="5"/>
    <s v="Yes"/>
    <s v="No"/>
    <x v="1"/>
    <s v="Yes"/>
    <s v="Yes"/>
    <s v="No"/>
    <s v="No"/>
    <s v="No"/>
    <s v="No"/>
    <x v="0"/>
    <s v="No"/>
    <x v="0"/>
    <n v="80.7"/>
    <n v="374.8"/>
    <s v="No"/>
    <n v="0"/>
    <x v="0"/>
  </r>
  <r>
    <s v="8559-CIZFV"/>
    <x v="1"/>
    <x v="0"/>
    <s v="Yes"/>
    <s v="Yes"/>
    <n v="21"/>
    <s v="Yes"/>
    <s v="Yes"/>
    <x v="0"/>
    <s v="Yes"/>
    <s v="Yes"/>
    <s v="No"/>
    <s v="Yes"/>
    <s v="Yes"/>
    <s v="No"/>
    <x v="1"/>
    <s v="No"/>
    <x v="1"/>
    <n v="77.5"/>
    <n v="1625"/>
    <s v="Yes"/>
    <n v="1"/>
    <x v="2"/>
  </r>
  <r>
    <s v="1090-PYKCI"/>
    <x v="0"/>
    <x v="0"/>
    <s v="Yes"/>
    <s v="Yes"/>
    <n v="69"/>
    <s v="Yes"/>
    <s v="Yes"/>
    <x v="1"/>
    <s v="Yes"/>
    <s v="Yes"/>
    <s v="Yes"/>
    <s v="Yes"/>
    <s v="Yes"/>
    <s v="No"/>
    <x v="1"/>
    <s v="Yes"/>
    <x v="3"/>
    <n v="105.1"/>
    <n v="7234.8"/>
    <s v="No"/>
    <n v="0"/>
    <x v="3"/>
  </r>
  <r>
    <s v="3058-WQDRE"/>
    <x v="1"/>
    <x v="0"/>
    <s v="No"/>
    <s v="No"/>
    <n v="13"/>
    <s v="No"/>
    <s v="No phone service"/>
    <x v="0"/>
    <s v="No"/>
    <s v="No"/>
    <s v="No"/>
    <s v="No"/>
    <s v="No"/>
    <s v="No"/>
    <x v="0"/>
    <s v="Yes"/>
    <x v="2"/>
    <n v="25.15"/>
    <n v="331.85"/>
    <s v="No"/>
    <n v="0"/>
    <x v="2"/>
  </r>
  <r>
    <s v="7547-EKNFS"/>
    <x v="1"/>
    <x v="0"/>
    <s v="Yes"/>
    <s v="No"/>
    <n v="42"/>
    <s v="Yes"/>
    <s v="Yes"/>
    <x v="1"/>
    <s v="No"/>
    <s v="Yes"/>
    <s v="Yes"/>
    <s v="No"/>
    <s v="Yes"/>
    <s v="No"/>
    <x v="0"/>
    <s v="Yes"/>
    <x v="2"/>
    <n v="95.25"/>
    <n v="3959.35"/>
    <s v="Yes"/>
    <n v="1"/>
    <x v="1"/>
  </r>
  <r>
    <s v="2279-AXJJK"/>
    <x v="1"/>
    <x v="0"/>
    <s v="Yes"/>
    <s v="No"/>
    <n v="52"/>
    <s v="Yes"/>
    <s v="Yes"/>
    <x v="1"/>
    <s v="No"/>
    <s v="Yes"/>
    <s v="No"/>
    <s v="Yes"/>
    <s v="No"/>
    <s v="Yes"/>
    <x v="0"/>
    <s v="Yes"/>
    <x v="3"/>
    <n v="95.65"/>
    <n v="5088.3999999999996"/>
    <s v="No"/>
    <n v="0"/>
    <x v="3"/>
  </r>
  <r>
    <s v="6769-DYBQN"/>
    <x v="1"/>
    <x v="1"/>
    <s v="No"/>
    <s v="No"/>
    <n v="46"/>
    <s v="Yes"/>
    <s v="No"/>
    <x v="1"/>
    <s v="Yes"/>
    <s v="No"/>
    <s v="No"/>
    <s v="No"/>
    <s v="No"/>
    <s v="Yes"/>
    <x v="0"/>
    <s v="No"/>
    <x v="0"/>
    <n v="85"/>
    <n v="3969.4"/>
    <s v="Yes"/>
    <n v="1"/>
    <x v="1"/>
  </r>
  <r>
    <s v="0909-SELIE"/>
    <x v="1"/>
    <x v="0"/>
    <s v="Yes"/>
    <s v="No"/>
    <n v="61"/>
    <s v="Yes"/>
    <s v="Yes"/>
    <x v="0"/>
    <s v="Yes"/>
    <s v="Yes"/>
    <s v="Yes"/>
    <s v="Yes"/>
    <s v="No"/>
    <s v="Yes"/>
    <x v="2"/>
    <s v="Yes"/>
    <x v="2"/>
    <n v="80.8"/>
    <n v="4860.8500000000004"/>
    <s v="No"/>
    <n v="0"/>
    <x v="3"/>
  </r>
  <r>
    <s v="3417-TSCIC"/>
    <x v="1"/>
    <x v="0"/>
    <s v="No"/>
    <s v="No"/>
    <n v="29"/>
    <s v="No"/>
    <s v="No phone service"/>
    <x v="0"/>
    <s v="No"/>
    <s v="No"/>
    <s v="No"/>
    <s v="No"/>
    <s v="No"/>
    <s v="No"/>
    <x v="1"/>
    <s v="Yes"/>
    <x v="1"/>
    <n v="24.85"/>
    <n v="788.05"/>
    <s v="No"/>
    <n v="0"/>
    <x v="1"/>
  </r>
  <r>
    <s v="1042-HFUCW"/>
    <x v="0"/>
    <x v="0"/>
    <s v="No"/>
    <s v="Yes"/>
    <n v="25"/>
    <s v="Yes"/>
    <s v="No"/>
    <x v="0"/>
    <s v="No"/>
    <s v="Yes"/>
    <s v="No"/>
    <s v="Yes"/>
    <s v="No"/>
    <s v="No"/>
    <x v="1"/>
    <s v="Yes"/>
    <x v="3"/>
    <n v="54.75"/>
    <n v="1266.3499999999999"/>
    <s v="No"/>
    <n v="0"/>
    <x v="1"/>
  </r>
  <r>
    <s v="4439-JMPMT"/>
    <x v="0"/>
    <x v="0"/>
    <s v="Yes"/>
    <s v="Yes"/>
    <n v="5"/>
    <s v="Yes"/>
    <s v="No"/>
    <x v="1"/>
    <s v="No"/>
    <s v="No"/>
    <s v="No"/>
    <s v="Yes"/>
    <s v="Yes"/>
    <s v="No"/>
    <x v="0"/>
    <s v="Yes"/>
    <x v="0"/>
    <n v="85.75"/>
    <n v="470.95"/>
    <s v="Yes"/>
    <n v="1"/>
    <x v="0"/>
  </r>
  <r>
    <s v="6537-OTKMY"/>
    <x v="1"/>
    <x v="0"/>
    <s v="No"/>
    <s v="No"/>
    <n v="15"/>
    <s v="No"/>
    <s v="No phone service"/>
    <x v="0"/>
    <s v="No"/>
    <s v="No"/>
    <s v="Yes"/>
    <s v="No"/>
    <s v="Yes"/>
    <s v="Yes"/>
    <x v="1"/>
    <s v="No"/>
    <x v="0"/>
    <n v="50.75"/>
    <n v="688.2"/>
    <s v="No"/>
    <n v="0"/>
    <x v="2"/>
  </r>
  <r>
    <s v="8999-EXMNO"/>
    <x v="0"/>
    <x v="0"/>
    <s v="Yes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387.7"/>
    <s v="No"/>
    <n v="0"/>
    <x v="2"/>
  </r>
  <r>
    <s v="6725-TPKJO"/>
    <x v="1"/>
    <x v="0"/>
    <s v="No"/>
    <s v="No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05"/>
    <n v="845.25"/>
    <s v="No"/>
    <n v="0"/>
    <x v="1"/>
  </r>
  <r>
    <s v="2446-BEGGB"/>
    <x v="0"/>
    <x v="1"/>
    <s v="No"/>
    <s v="No"/>
    <n v="6"/>
    <s v="Yes"/>
    <s v="Yes"/>
    <x v="1"/>
    <s v="No"/>
    <s v="Yes"/>
    <s v="No"/>
    <s v="No"/>
    <s v="Yes"/>
    <s v="Yes"/>
    <x v="0"/>
    <s v="Yes"/>
    <x v="0"/>
    <n v="98.25"/>
    <n v="560.6"/>
    <s v="Yes"/>
    <n v="1"/>
    <x v="0"/>
  </r>
  <r>
    <s v="7162-WPHPM"/>
    <x v="1"/>
    <x v="0"/>
    <s v="Yes"/>
    <s v="Yes"/>
    <n v="58"/>
    <s v="Yes"/>
    <s v="Yes"/>
    <x v="0"/>
    <s v="Yes"/>
    <s v="Yes"/>
    <s v="Yes"/>
    <s v="Yes"/>
    <s v="No"/>
    <s v="No"/>
    <x v="2"/>
    <s v="No"/>
    <x v="3"/>
    <n v="71.599999999999994"/>
    <n v="4230.25"/>
    <s v="No"/>
    <n v="0"/>
    <x v="3"/>
  </r>
  <r>
    <s v="1599-MMYRQ"/>
    <x v="1"/>
    <x v="0"/>
    <s v="Yes"/>
    <s v="Yes"/>
    <n v="62"/>
    <s v="Yes"/>
    <s v="No"/>
    <x v="1"/>
    <s v="Yes"/>
    <s v="Yes"/>
    <s v="No"/>
    <s v="No"/>
    <s v="No"/>
    <s v="No"/>
    <x v="1"/>
    <s v="Yes"/>
    <x v="3"/>
    <n v="81.45"/>
    <n v="4983.05"/>
    <s v="No"/>
    <n v="0"/>
    <x v="3"/>
  </r>
  <r>
    <s v="8821-KVZKQ"/>
    <x v="0"/>
    <x v="0"/>
    <s v="Yes"/>
    <s v="Yes"/>
    <n v="70"/>
    <s v="No"/>
    <s v="No phone service"/>
    <x v="0"/>
    <s v="No"/>
    <s v="Yes"/>
    <s v="Yes"/>
    <s v="Yes"/>
    <s v="Yes"/>
    <s v="Yes"/>
    <x v="1"/>
    <s v="Yes"/>
    <x v="2"/>
    <n v="58.4"/>
    <n v="4113.1499999999996"/>
    <s v="No"/>
    <n v="0"/>
    <x v="3"/>
  </r>
  <r>
    <s v="1496-GGSUK"/>
    <x v="0"/>
    <x v="1"/>
    <s v="No"/>
    <s v="No"/>
    <n v="1"/>
    <s v="No"/>
    <s v="No phone service"/>
    <x v="0"/>
    <s v="No"/>
    <s v="No"/>
    <s v="No"/>
    <s v="No"/>
    <s v="No"/>
    <s v="No"/>
    <x v="0"/>
    <s v="Yes"/>
    <x v="1"/>
    <n v="25.7"/>
    <n v="25.7"/>
    <s v="Yes"/>
    <n v="1"/>
    <x v="0"/>
  </r>
  <r>
    <s v="6434-TTGJP"/>
    <x v="1"/>
    <x v="0"/>
    <s v="Yes"/>
    <s v="Yes"/>
    <n v="10"/>
    <s v="No"/>
    <s v="No phone service"/>
    <x v="0"/>
    <s v="Yes"/>
    <s v="Yes"/>
    <s v="Yes"/>
    <s v="Yes"/>
    <s v="No"/>
    <s v="Yes"/>
    <x v="2"/>
    <s v="No"/>
    <x v="3"/>
    <n v="53.7"/>
    <n v="521"/>
    <s v="No"/>
    <n v="0"/>
    <x v="0"/>
  </r>
  <r>
    <s v="0042-JVWOJ"/>
    <x v="1"/>
    <x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2"/>
    <n v="19.600000000000001"/>
    <n v="471.85"/>
    <s v="No"/>
    <n v="0"/>
    <x v="1"/>
  </r>
  <r>
    <s v="0130-SXOUN"/>
    <x v="1"/>
    <x v="0"/>
    <s v="No"/>
    <s v="No"/>
    <n v="66"/>
    <s v="Yes"/>
    <s v="Yes"/>
    <x v="1"/>
    <s v="No"/>
    <s v="Yes"/>
    <s v="No"/>
    <s v="No"/>
    <s v="No"/>
    <s v="Yes"/>
    <x v="0"/>
    <s v="No"/>
    <x v="3"/>
    <n v="89.4"/>
    <n v="5976.9"/>
    <s v="No"/>
    <n v="0"/>
    <x v="3"/>
  </r>
  <r>
    <s v="2575-GFSOE"/>
    <x v="0"/>
    <x v="0"/>
    <s v="Yes"/>
    <s v="Yes"/>
    <n v="7"/>
    <s v="Yes"/>
    <s v="No"/>
    <x v="1"/>
    <s v="No"/>
    <s v="No"/>
    <s v="No"/>
    <s v="No"/>
    <s v="No"/>
    <s v="No"/>
    <x v="0"/>
    <s v="Yes"/>
    <x v="0"/>
    <n v="69"/>
    <n v="506.9"/>
    <s v="Yes"/>
    <n v="1"/>
    <x v="0"/>
  </r>
  <r>
    <s v="2330-PQGDQ"/>
    <x v="1"/>
    <x v="0"/>
    <s v="Yes"/>
    <s v="Yes"/>
    <n v="51"/>
    <s v="Yes"/>
    <s v="Yes"/>
    <x v="1"/>
    <s v="No"/>
    <s v="Yes"/>
    <s v="No"/>
    <s v="Yes"/>
    <s v="No"/>
    <s v="No"/>
    <x v="1"/>
    <s v="No"/>
    <x v="2"/>
    <n v="84.2"/>
    <n v="4299.75"/>
    <s v="No"/>
    <n v="0"/>
    <x v="3"/>
  </r>
  <r>
    <s v="1452-UZOSF"/>
    <x v="1"/>
    <x v="0"/>
    <s v="Yes"/>
    <s v="Yes"/>
    <n v="72"/>
    <s v="Yes"/>
    <s v="Yes"/>
    <x v="1"/>
    <s v="Yes"/>
    <s v="Yes"/>
    <s v="Yes"/>
    <s v="Yes"/>
    <s v="Yes"/>
    <s v="No"/>
    <x v="2"/>
    <s v="Yes"/>
    <x v="3"/>
    <n v="106.1"/>
    <n v="7548.6"/>
    <s v="No"/>
    <n v="0"/>
    <x v="3"/>
  </r>
  <r>
    <s v="2097-YVPKN"/>
    <x v="1"/>
    <x v="0"/>
    <s v="No"/>
    <s v="No"/>
    <n v="6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75"/>
    <n v="1654.75"/>
    <s v="No"/>
    <n v="0"/>
    <x v="3"/>
  </r>
  <r>
    <s v="2842-JTCCU"/>
    <x v="1"/>
    <x v="0"/>
    <s v="No"/>
    <s v="No"/>
    <n v="2"/>
    <s v="Yes"/>
    <s v="No"/>
    <x v="0"/>
    <s v="No"/>
    <s v="No"/>
    <s v="No"/>
    <s v="No"/>
    <s v="No"/>
    <s v="No"/>
    <x v="0"/>
    <s v="No"/>
    <x v="2"/>
    <n v="46.05"/>
    <n v="80.349999999999994"/>
    <s v="Yes"/>
    <n v="1"/>
    <x v="0"/>
  </r>
  <r>
    <s v="8597-CTXVJ"/>
    <x v="1"/>
    <x v="0"/>
    <s v="No"/>
    <s v="Yes"/>
    <n v="70"/>
    <s v="Yes"/>
    <s v="Yes"/>
    <x v="0"/>
    <s v="Yes"/>
    <s v="Yes"/>
    <s v="No"/>
    <s v="Yes"/>
    <s v="No"/>
    <s v="No"/>
    <x v="1"/>
    <s v="No"/>
    <x v="2"/>
    <n v="64.95"/>
    <n v="4551.5"/>
    <s v="No"/>
    <n v="0"/>
    <x v="3"/>
  </r>
  <r>
    <s v="6631-HMANX"/>
    <x v="1"/>
    <x v="0"/>
    <s v="Yes"/>
    <s v="No"/>
    <n v="72"/>
    <s v="Yes"/>
    <s v="Yes"/>
    <x v="0"/>
    <s v="No"/>
    <s v="Yes"/>
    <s v="Yes"/>
    <s v="Yes"/>
    <s v="Yes"/>
    <s v="Yes"/>
    <x v="2"/>
    <s v="Yes"/>
    <x v="3"/>
    <n v="85.45"/>
    <n v="6227.5"/>
    <s v="No"/>
    <n v="0"/>
    <x v="3"/>
  </r>
  <r>
    <s v="9962-BFPDU"/>
    <x v="0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s v="No"/>
    <n v="0"/>
    <x v="0"/>
  </r>
  <r>
    <s v="3296-SILRA"/>
    <x v="0"/>
    <x v="1"/>
    <s v="Yes"/>
    <s v="No"/>
    <n v="1"/>
    <s v="Yes"/>
    <s v="No"/>
    <x v="1"/>
    <s v="No"/>
    <s v="Yes"/>
    <s v="No"/>
    <s v="No"/>
    <s v="No"/>
    <s v="No"/>
    <x v="0"/>
    <s v="Yes"/>
    <x v="1"/>
    <n v="76.400000000000006"/>
    <n v="76.400000000000006"/>
    <s v="Yes"/>
    <n v="1"/>
    <x v="0"/>
  </r>
  <r>
    <s v="9681-OXGVC"/>
    <x v="0"/>
    <x v="0"/>
    <s v="No"/>
    <s v="No"/>
    <n v="5"/>
    <s v="Yes"/>
    <s v="Yes"/>
    <x v="1"/>
    <s v="No"/>
    <s v="No"/>
    <s v="Yes"/>
    <s v="No"/>
    <s v="Yes"/>
    <s v="Yes"/>
    <x v="0"/>
    <s v="Yes"/>
    <x v="0"/>
    <n v="100.5"/>
    <n v="514"/>
    <s v="Yes"/>
    <n v="1"/>
    <x v="0"/>
  </r>
  <r>
    <s v="6394-HHHZM"/>
    <x v="1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7"/>
    <n v="57.5"/>
    <s v="No"/>
    <n v="0"/>
    <x v="0"/>
  </r>
  <r>
    <s v="5995-LFTLE"/>
    <x v="1"/>
    <x v="0"/>
    <s v="No"/>
    <s v="No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3"/>
    <n v="1474.35"/>
    <s v="No"/>
    <n v="0"/>
    <x v="3"/>
  </r>
  <r>
    <s v="5180-UCIIQ"/>
    <x v="1"/>
    <x v="1"/>
    <s v="Yes"/>
    <s v="Yes"/>
    <n v="22"/>
    <s v="No"/>
    <s v="No phone service"/>
    <x v="0"/>
    <s v="Yes"/>
    <s v="No"/>
    <s v="No"/>
    <s v="No"/>
    <s v="No"/>
    <s v="Yes"/>
    <x v="0"/>
    <s v="No"/>
    <x v="1"/>
    <n v="40.049999999999997"/>
    <n v="880.2"/>
    <s v="Yes"/>
    <n v="1"/>
    <x v="2"/>
  </r>
  <r>
    <s v="1932-UEDCX"/>
    <x v="1"/>
    <x v="1"/>
    <s v="Yes"/>
    <s v="No"/>
    <n v="33"/>
    <s v="Yes"/>
    <s v="Yes"/>
    <x v="1"/>
    <s v="No"/>
    <s v="Yes"/>
    <s v="No"/>
    <s v="No"/>
    <s v="Yes"/>
    <s v="Yes"/>
    <x v="0"/>
    <s v="Yes"/>
    <x v="2"/>
    <n v="100.6"/>
    <n v="3270.25"/>
    <s v="No"/>
    <n v="0"/>
    <x v="1"/>
  </r>
  <r>
    <s v="7153-OANIO"/>
    <x v="1"/>
    <x v="0"/>
    <s v="No"/>
    <s v="No"/>
    <n v="1"/>
    <s v="Yes"/>
    <s v="No"/>
    <x v="1"/>
    <s v="No"/>
    <s v="No"/>
    <s v="No"/>
    <s v="No"/>
    <s v="No"/>
    <s v="No"/>
    <x v="0"/>
    <s v="No"/>
    <x v="0"/>
    <n v="69.95"/>
    <n v="69.95"/>
    <s v="Yes"/>
    <n v="1"/>
    <x v="0"/>
  </r>
  <r>
    <s v="5188-HGMLP"/>
    <x v="1"/>
    <x v="1"/>
    <s v="Yes"/>
    <s v="No"/>
    <n v="54"/>
    <s v="Yes"/>
    <s v="Yes"/>
    <x v="1"/>
    <s v="No"/>
    <s v="No"/>
    <s v="No"/>
    <s v="No"/>
    <s v="No"/>
    <s v="No"/>
    <x v="0"/>
    <s v="No"/>
    <x v="2"/>
    <n v="74"/>
    <n v="3919.15"/>
    <s v="No"/>
    <n v="0"/>
    <x v="3"/>
  </r>
  <r>
    <s v="0665-XHDJU"/>
    <x v="1"/>
    <x v="0"/>
    <s v="Yes"/>
    <s v="No"/>
    <n v="72"/>
    <s v="Yes"/>
    <s v="Yes"/>
    <x v="1"/>
    <s v="No"/>
    <s v="Yes"/>
    <s v="No"/>
    <s v="No"/>
    <s v="Yes"/>
    <s v="Yes"/>
    <x v="2"/>
    <s v="Yes"/>
    <x v="0"/>
    <n v="99.4"/>
    <n v="7285.7"/>
    <s v="No"/>
    <n v="0"/>
    <x v="3"/>
  </r>
  <r>
    <s v="6521-YYTYI"/>
    <x v="1"/>
    <x v="0"/>
    <s v="No"/>
    <s v="Yes"/>
    <n v="1"/>
    <s v="Yes"/>
    <s v="Yes"/>
    <x v="1"/>
    <s v="No"/>
    <s v="No"/>
    <s v="No"/>
    <s v="No"/>
    <s v="Yes"/>
    <s v="Yes"/>
    <x v="0"/>
    <s v="Yes"/>
    <x v="0"/>
    <n v="93.3"/>
    <n v="93.3"/>
    <s v="Yes"/>
    <n v="1"/>
    <x v="0"/>
  </r>
  <r>
    <s v="8878-HMWBV"/>
    <x v="1"/>
    <x v="0"/>
    <s v="No"/>
    <s v="No"/>
    <n v="3"/>
    <s v="Yes"/>
    <s v="No"/>
    <x v="0"/>
    <s v="No"/>
    <s v="No"/>
    <s v="Yes"/>
    <s v="No"/>
    <s v="No"/>
    <s v="No"/>
    <x v="0"/>
    <s v="Yes"/>
    <x v="0"/>
    <n v="49.15"/>
    <n v="169.05"/>
    <s v="Yes"/>
    <n v="1"/>
    <x v="0"/>
  </r>
  <r>
    <s v="8265-HKSOW"/>
    <x v="0"/>
    <x v="0"/>
    <s v="Yes"/>
    <s v="Yes"/>
    <n v="72"/>
    <s v="Yes"/>
    <s v="Yes"/>
    <x v="1"/>
    <s v="Yes"/>
    <s v="Yes"/>
    <s v="Yes"/>
    <s v="Yes"/>
    <s v="No"/>
    <s v="Yes"/>
    <x v="2"/>
    <s v="No"/>
    <x v="3"/>
    <n v="107.45"/>
    <n v="7658.3"/>
    <s v="No"/>
    <n v="0"/>
    <x v="3"/>
  </r>
  <r>
    <s v="3544-FBCAS"/>
    <x v="0"/>
    <x v="0"/>
    <s v="Yes"/>
    <s v="Yes"/>
    <n v="72"/>
    <s v="Yes"/>
    <s v="Yes"/>
    <x v="0"/>
    <s v="Yes"/>
    <s v="Yes"/>
    <s v="Yes"/>
    <s v="No"/>
    <s v="Yes"/>
    <s v="Yes"/>
    <x v="2"/>
    <s v="Yes"/>
    <x v="3"/>
    <n v="83.6"/>
    <n v="5959.3"/>
    <s v="No"/>
    <n v="0"/>
    <x v="3"/>
  </r>
  <r>
    <s v="5331-RGMTT"/>
    <x v="1"/>
    <x v="1"/>
    <s v="Yes"/>
    <s v="No"/>
    <n v="54"/>
    <s v="Yes"/>
    <s v="Yes"/>
    <x v="1"/>
    <s v="No"/>
    <s v="No"/>
    <s v="Yes"/>
    <s v="No"/>
    <s v="Yes"/>
    <s v="Yes"/>
    <x v="0"/>
    <s v="Yes"/>
    <x v="3"/>
    <n v="99.05"/>
    <n v="5295.7"/>
    <s v="No"/>
    <n v="0"/>
    <x v="3"/>
  </r>
  <r>
    <s v="4759-PXTAN"/>
    <x v="0"/>
    <x v="0"/>
    <s v="Yes"/>
    <s v="No"/>
    <n v="59"/>
    <s v="Yes"/>
    <s v="Yes"/>
    <x v="0"/>
    <s v="No"/>
    <s v="Yes"/>
    <s v="No"/>
    <s v="Yes"/>
    <s v="Yes"/>
    <s v="Yes"/>
    <x v="1"/>
    <s v="Yes"/>
    <x v="0"/>
    <n v="80.099999999999994"/>
    <n v="4693.2"/>
    <s v="No"/>
    <n v="0"/>
    <x v="3"/>
  </r>
  <r>
    <s v="7054-DMVAS"/>
    <x v="1"/>
    <x v="0"/>
    <s v="No"/>
    <s v="No"/>
    <n v="54"/>
    <s v="Yes"/>
    <s v="No"/>
    <x v="0"/>
    <s v="Yes"/>
    <s v="Yes"/>
    <s v="No"/>
    <s v="No"/>
    <s v="Yes"/>
    <s v="No"/>
    <x v="2"/>
    <s v="Yes"/>
    <x v="2"/>
    <n v="65.3"/>
    <n v="3512.9"/>
    <s v="No"/>
    <n v="0"/>
    <x v="3"/>
  </r>
  <r>
    <s v="3428-MMGUB"/>
    <x v="1"/>
    <x v="0"/>
    <s v="No"/>
    <s v="No"/>
    <n v="60"/>
    <s v="Yes"/>
    <s v="Yes"/>
    <x v="1"/>
    <s v="No"/>
    <s v="No"/>
    <s v="Yes"/>
    <s v="No"/>
    <s v="Yes"/>
    <s v="No"/>
    <x v="2"/>
    <s v="Yes"/>
    <x v="0"/>
    <n v="89.55"/>
    <n v="5231.2"/>
    <s v="No"/>
    <n v="0"/>
    <x v="3"/>
  </r>
  <r>
    <s v="6549-BTYPG"/>
    <x v="0"/>
    <x v="0"/>
    <s v="Yes"/>
    <s v="No"/>
    <n v="60"/>
    <s v="No"/>
    <s v="No phone service"/>
    <x v="0"/>
    <s v="No"/>
    <s v="Yes"/>
    <s v="Yes"/>
    <s v="Yes"/>
    <s v="Yes"/>
    <s v="Yes"/>
    <x v="2"/>
    <s v="No"/>
    <x v="3"/>
    <n v="60.8"/>
    <n v="3603.45"/>
    <s v="No"/>
    <n v="0"/>
    <x v="3"/>
  </r>
  <r>
    <s v="7823-JSOAG"/>
    <x v="1"/>
    <x v="0"/>
    <s v="No"/>
    <s v="No"/>
    <n v="3"/>
    <s v="Yes"/>
    <s v="Yes"/>
    <x v="1"/>
    <s v="No"/>
    <s v="No"/>
    <s v="No"/>
    <s v="No"/>
    <s v="No"/>
    <s v="No"/>
    <x v="0"/>
    <s v="No"/>
    <x v="0"/>
    <n v="74.5"/>
    <n v="217.45"/>
    <s v="No"/>
    <n v="0"/>
    <x v="0"/>
  </r>
  <r>
    <s v="3705-RHRFR"/>
    <x v="0"/>
    <x v="0"/>
    <s v="Yes"/>
    <s v="No"/>
    <n v="69"/>
    <s v="Yes"/>
    <s v="Yes"/>
    <x v="1"/>
    <s v="Yes"/>
    <s v="No"/>
    <s v="No"/>
    <s v="No"/>
    <s v="Yes"/>
    <s v="Yes"/>
    <x v="2"/>
    <s v="No"/>
    <x v="2"/>
    <n v="99.15"/>
    <n v="6875.35"/>
    <s v="No"/>
    <n v="0"/>
    <x v="3"/>
  </r>
  <r>
    <s v="9374-YOLBJ"/>
    <x v="0"/>
    <x v="0"/>
    <s v="Yes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0"/>
    <n v="19.25"/>
    <n v="19.25"/>
    <s v="No"/>
    <n v="0"/>
    <x v="0"/>
  </r>
  <r>
    <s v="9074-KGVOX"/>
    <x v="1"/>
    <x v="0"/>
    <s v="Yes"/>
    <s v="Yes"/>
    <n v="50"/>
    <s v="No"/>
    <s v="No phone service"/>
    <x v="0"/>
    <s v="Yes"/>
    <s v="No"/>
    <s v="No"/>
    <s v="No"/>
    <s v="Yes"/>
    <s v="No"/>
    <x v="0"/>
    <s v="Yes"/>
    <x v="3"/>
    <n v="39.450000000000003"/>
    <n v="2021.35"/>
    <s v="No"/>
    <n v="0"/>
    <x v="3"/>
  </r>
  <r>
    <s v="6128-DAFVY"/>
    <x v="0"/>
    <x v="0"/>
    <s v="No"/>
    <s v="No"/>
    <n v="56"/>
    <s v="No"/>
    <s v="No phone service"/>
    <x v="0"/>
    <s v="No"/>
    <s v="No"/>
    <s v="No"/>
    <s v="No"/>
    <s v="Yes"/>
    <s v="Yes"/>
    <x v="0"/>
    <s v="Yes"/>
    <x v="3"/>
    <n v="44.85"/>
    <n v="2564.9499999999998"/>
    <s v="No"/>
    <n v="0"/>
    <x v="3"/>
  </r>
  <r>
    <s v="9933-QRGTX"/>
    <x v="0"/>
    <x v="0"/>
    <s v="Yes"/>
    <s v="No"/>
    <n v="60"/>
    <s v="Yes"/>
    <s v="No"/>
    <x v="1"/>
    <s v="Yes"/>
    <s v="No"/>
    <s v="No"/>
    <s v="Yes"/>
    <s v="Yes"/>
    <s v="Yes"/>
    <x v="2"/>
    <s v="Yes"/>
    <x v="0"/>
    <n v="97.2"/>
    <n v="5611.75"/>
    <s v="No"/>
    <n v="0"/>
    <x v="3"/>
  </r>
  <r>
    <s v="4476-OSWTN"/>
    <x v="1"/>
    <x v="1"/>
    <s v="Yes"/>
    <s v="No"/>
    <n v="69"/>
    <s v="Yes"/>
    <s v="Yes"/>
    <x v="1"/>
    <s v="Yes"/>
    <s v="No"/>
    <s v="Yes"/>
    <s v="Yes"/>
    <s v="Yes"/>
    <s v="Yes"/>
    <x v="1"/>
    <s v="Yes"/>
    <x v="1"/>
    <n v="110.55"/>
    <n v="7610.1"/>
    <s v="No"/>
    <n v="0"/>
    <x v="3"/>
  </r>
  <r>
    <s v="3751-KTZEL"/>
    <x v="0"/>
    <x v="0"/>
    <s v="No"/>
    <s v="No"/>
    <n v="1"/>
    <s v="No"/>
    <s v="No phone service"/>
    <x v="0"/>
    <s v="No"/>
    <s v="No"/>
    <s v="No"/>
    <s v="No"/>
    <s v="No"/>
    <s v="Yes"/>
    <x v="0"/>
    <s v="No"/>
    <x v="1"/>
    <n v="35.049999999999997"/>
    <n v="35.049999999999997"/>
    <s v="Yes"/>
    <n v="1"/>
    <x v="0"/>
  </r>
  <r>
    <s v="1977-STDKI"/>
    <x v="0"/>
    <x v="1"/>
    <s v="No"/>
    <s v="No"/>
    <n v="1"/>
    <s v="Yes"/>
    <s v="No"/>
    <x v="1"/>
    <s v="No"/>
    <s v="Yes"/>
    <s v="No"/>
    <s v="No"/>
    <s v="No"/>
    <s v="No"/>
    <x v="0"/>
    <s v="Yes"/>
    <x v="0"/>
    <n v="73"/>
    <n v="73"/>
    <s v="Yes"/>
    <n v="1"/>
    <x v="0"/>
  </r>
  <r>
    <s v="5066-GFJMM"/>
    <x v="0"/>
    <x v="0"/>
    <s v="Yes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45.75"/>
    <s v="No"/>
    <n v="0"/>
    <x v="0"/>
  </r>
  <r>
    <s v="2661-GKBTK"/>
    <x v="1"/>
    <x v="0"/>
    <s v="Yes"/>
    <s v="Yes"/>
    <n v="60"/>
    <s v="Yes"/>
    <s v="No"/>
    <x v="0"/>
    <s v="No"/>
    <s v="Yes"/>
    <s v="No"/>
    <s v="Yes"/>
    <s v="Yes"/>
    <s v="Yes"/>
    <x v="2"/>
    <s v="No"/>
    <x v="2"/>
    <n v="76.95"/>
    <n v="4543.95"/>
    <s v="No"/>
    <n v="0"/>
    <x v="3"/>
  </r>
  <r>
    <s v="0458-HEUZG"/>
    <x v="0"/>
    <x v="0"/>
    <s v="No"/>
    <s v="No"/>
    <n v="13"/>
    <s v="No"/>
    <s v="No phone service"/>
    <x v="0"/>
    <s v="No"/>
    <s v="No"/>
    <s v="Yes"/>
    <s v="Yes"/>
    <s v="No"/>
    <s v="No"/>
    <x v="2"/>
    <s v="No"/>
    <x v="1"/>
    <n v="35.4"/>
    <n v="450.4"/>
    <s v="No"/>
    <n v="0"/>
    <x v="2"/>
  </r>
  <r>
    <s v="7268-WNTCP"/>
    <x v="1"/>
    <x v="0"/>
    <s v="Yes"/>
    <s v="Yes"/>
    <n v="6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45"/>
    <n v="1297.3499999999999"/>
    <s v="No"/>
    <n v="0"/>
    <x v="3"/>
  </r>
  <r>
    <s v="0824-VWDPO"/>
    <x v="0"/>
    <x v="0"/>
    <s v="No"/>
    <s v="No"/>
    <n v="45"/>
    <s v="Yes"/>
    <s v="Yes"/>
    <x v="1"/>
    <s v="Yes"/>
    <s v="Yes"/>
    <s v="No"/>
    <s v="No"/>
    <s v="No"/>
    <s v="Yes"/>
    <x v="1"/>
    <s v="No"/>
    <x v="2"/>
    <n v="96.75"/>
    <n v="4442.75"/>
    <s v="No"/>
    <n v="0"/>
    <x v="1"/>
  </r>
  <r>
    <s v="8409-WQJUX"/>
    <x v="0"/>
    <x v="0"/>
    <s v="No"/>
    <s v="No"/>
    <n v="25"/>
    <s v="No"/>
    <s v="No phone service"/>
    <x v="0"/>
    <s v="No"/>
    <s v="No"/>
    <s v="Yes"/>
    <s v="Yes"/>
    <s v="Yes"/>
    <s v="Yes"/>
    <x v="1"/>
    <s v="No"/>
    <x v="0"/>
    <n v="54.2"/>
    <n v="1423.15"/>
    <s v="No"/>
    <n v="0"/>
    <x v="1"/>
  </r>
  <r>
    <s v="2578-JQPHZ"/>
    <x v="1"/>
    <x v="0"/>
    <s v="No"/>
    <s v="No"/>
    <n v="44"/>
    <s v="Yes"/>
    <s v="No"/>
    <x v="1"/>
    <s v="No"/>
    <s v="No"/>
    <s v="Yes"/>
    <s v="Yes"/>
    <s v="Yes"/>
    <s v="Yes"/>
    <x v="2"/>
    <s v="No"/>
    <x v="2"/>
    <n v="100.1"/>
    <n v="4378.3500000000004"/>
    <s v="No"/>
    <n v="0"/>
    <x v="1"/>
  </r>
  <r>
    <s v="3278-FSIXX"/>
    <x v="0"/>
    <x v="0"/>
    <s v="No"/>
    <s v="No"/>
    <n v="2"/>
    <s v="Yes"/>
    <s v="No"/>
    <x v="0"/>
    <s v="No"/>
    <s v="No"/>
    <s v="No"/>
    <s v="No"/>
    <s v="No"/>
    <s v="No"/>
    <x v="0"/>
    <s v="Yes"/>
    <x v="1"/>
    <n v="45.25"/>
    <n v="74.2"/>
    <s v="No"/>
    <n v="0"/>
    <x v="0"/>
  </r>
  <r>
    <s v="5813-UECBU"/>
    <x v="1"/>
    <x v="1"/>
    <s v="No"/>
    <s v="No"/>
    <n v="33"/>
    <s v="Yes"/>
    <s v="Yes"/>
    <x v="1"/>
    <s v="No"/>
    <s v="Yes"/>
    <s v="Yes"/>
    <s v="No"/>
    <s v="No"/>
    <s v="No"/>
    <x v="0"/>
    <s v="Yes"/>
    <x v="3"/>
    <n v="83.85"/>
    <n v="2716.3"/>
    <s v="Yes"/>
    <n v="1"/>
    <x v="1"/>
  </r>
  <r>
    <s v="0328-GRPMV"/>
    <x v="0"/>
    <x v="0"/>
    <s v="No"/>
    <s v="No"/>
    <n v="1"/>
    <s v="Yes"/>
    <s v="No"/>
    <x v="1"/>
    <s v="No"/>
    <s v="No"/>
    <s v="No"/>
    <s v="No"/>
    <s v="No"/>
    <s v="No"/>
    <x v="0"/>
    <s v="Yes"/>
    <x v="0"/>
    <n v="70.099999999999994"/>
    <n v="70.099999999999994"/>
    <s v="Yes"/>
    <n v="1"/>
    <x v="0"/>
  </r>
  <r>
    <s v="9746-UGFAC"/>
    <x v="0"/>
    <x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85"/>
    <n v="450.65"/>
    <s v="No"/>
    <n v="0"/>
    <x v="2"/>
  </r>
  <r>
    <s v="2946-KIQSP"/>
    <x v="0"/>
    <x v="0"/>
    <s v="No"/>
    <s v="No"/>
    <n v="35"/>
    <s v="No"/>
    <s v="No phone service"/>
    <x v="0"/>
    <s v="No"/>
    <s v="No"/>
    <s v="Yes"/>
    <s v="Yes"/>
    <s v="No"/>
    <s v="No"/>
    <x v="0"/>
    <s v="Yes"/>
    <x v="1"/>
    <n v="33.450000000000003"/>
    <n v="1175.8499999999999"/>
    <s v="No"/>
    <n v="0"/>
    <x v="1"/>
  </r>
  <r>
    <s v="0625-AFOHS"/>
    <x v="0"/>
    <x v="0"/>
    <s v="Yes"/>
    <s v="Yes"/>
    <n v="2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2"/>
    <n v="558.79999999999995"/>
    <s v="No"/>
    <n v="0"/>
    <x v="1"/>
  </r>
  <r>
    <s v="6726-WEXXK"/>
    <x v="1"/>
    <x v="1"/>
    <s v="Yes"/>
    <s v="No"/>
    <n v="27"/>
    <s v="Yes"/>
    <s v="Yes"/>
    <x v="1"/>
    <s v="Yes"/>
    <s v="No"/>
    <s v="Yes"/>
    <s v="No"/>
    <s v="No"/>
    <s v="No"/>
    <x v="1"/>
    <s v="Yes"/>
    <x v="0"/>
    <n v="85.9"/>
    <n v="2220.1"/>
    <s v="No"/>
    <n v="0"/>
    <x v="1"/>
  </r>
  <r>
    <s v="4636-OLWOE"/>
    <x v="1"/>
    <x v="0"/>
    <s v="No"/>
    <s v="Yes"/>
    <n v="54"/>
    <s v="Yes"/>
    <s v="No"/>
    <x v="0"/>
    <s v="No"/>
    <s v="Yes"/>
    <s v="Yes"/>
    <s v="Yes"/>
    <s v="No"/>
    <s v="No"/>
    <x v="1"/>
    <s v="Yes"/>
    <x v="0"/>
    <n v="61"/>
    <n v="3283.05"/>
    <s v="No"/>
    <n v="0"/>
    <x v="3"/>
  </r>
  <r>
    <s v="4342-HENTK"/>
    <x v="0"/>
    <x v="1"/>
    <s v="No"/>
    <s v="No"/>
    <n v="2"/>
    <s v="Yes"/>
    <s v="No"/>
    <x v="1"/>
    <s v="No"/>
    <s v="No"/>
    <s v="No"/>
    <s v="No"/>
    <s v="No"/>
    <s v="No"/>
    <x v="0"/>
    <s v="Yes"/>
    <x v="0"/>
    <n v="70.650000000000006"/>
    <n v="142.35"/>
    <s v="Yes"/>
    <n v="1"/>
    <x v="0"/>
  </r>
  <r>
    <s v="4685-ERGHK"/>
    <x v="1"/>
    <x v="0"/>
    <s v="No"/>
    <s v="No"/>
    <n v="57"/>
    <s v="Yes"/>
    <s v="Yes"/>
    <x v="1"/>
    <s v="No"/>
    <s v="No"/>
    <s v="No"/>
    <s v="No"/>
    <s v="Yes"/>
    <s v="No"/>
    <x v="1"/>
    <s v="Yes"/>
    <x v="0"/>
    <n v="86.9"/>
    <n v="4939.25"/>
    <s v="No"/>
    <n v="0"/>
    <x v="3"/>
  </r>
  <r>
    <s v="0885-HMGPY"/>
    <x v="1"/>
    <x v="0"/>
    <s v="No"/>
    <s v="No"/>
    <n v="62"/>
    <s v="Yes"/>
    <s v="Yes"/>
    <x v="0"/>
    <s v="Yes"/>
    <s v="Yes"/>
    <s v="Yes"/>
    <s v="Yes"/>
    <s v="No"/>
    <s v="No"/>
    <x v="2"/>
    <s v="No"/>
    <x v="2"/>
    <n v="69.400000000000006"/>
    <n v="4237.5"/>
    <s v="No"/>
    <n v="0"/>
    <x v="3"/>
  </r>
  <r>
    <s v="5003-OKNNK"/>
    <x v="0"/>
    <x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335.95"/>
    <s v="No"/>
    <n v="0"/>
    <x v="2"/>
  </r>
  <r>
    <s v="4195-SMMNX"/>
    <x v="1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33.200000000000003"/>
    <s v="Yes"/>
    <n v="1"/>
    <x v="0"/>
  </r>
  <r>
    <s v="7208-PSIHR"/>
    <x v="0"/>
    <x v="0"/>
    <s v="Yes"/>
    <s v="No"/>
    <n v="70"/>
    <s v="Yes"/>
    <s v="Yes"/>
    <x v="1"/>
    <s v="No"/>
    <s v="No"/>
    <s v="Yes"/>
    <s v="Yes"/>
    <s v="Yes"/>
    <s v="Yes"/>
    <x v="2"/>
    <s v="Yes"/>
    <x v="2"/>
    <n v="104.3"/>
    <n v="7188.5"/>
    <s v="No"/>
    <n v="0"/>
    <x v="3"/>
  </r>
  <r>
    <s v="4012-ZTHBR"/>
    <x v="0"/>
    <x v="0"/>
    <s v="Yes"/>
    <s v="Yes"/>
    <n v="21"/>
    <s v="Yes"/>
    <s v="No"/>
    <x v="0"/>
    <s v="No"/>
    <s v="No"/>
    <s v="No"/>
    <s v="No"/>
    <s v="No"/>
    <s v="No"/>
    <x v="0"/>
    <s v="Yes"/>
    <x v="0"/>
    <n v="44.95"/>
    <n v="926.25"/>
    <s v="No"/>
    <n v="0"/>
    <x v="2"/>
  </r>
  <r>
    <s v="0489-WMEMG"/>
    <x v="0"/>
    <x v="0"/>
    <s v="No"/>
    <s v="Yes"/>
    <n v="23"/>
    <s v="Yes"/>
    <s v="No"/>
    <x v="0"/>
    <s v="No"/>
    <s v="No"/>
    <s v="No"/>
    <s v="Yes"/>
    <s v="No"/>
    <s v="No"/>
    <x v="1"/>
    <s v="Yes"/>
    <x v="0"/>
    <n v="49.45"/>
    <n v="1119.3499999999999"/>
    <s v="No"/>
    <n v="0"/>
    <x v="2"/>
  </r>
  <r>
    <s v="7435-ZNUYY"/>
    <x v="1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6"/>
    <n v="116.6"/>
    <s v="No"/>
    <n v="0"/>
    <x v="0"/>
  </r>
  <r>
    <s v="1354-YZFNB"/>
    <x v="1"/>
    <x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68.8"/>
    <s v="No"/>
    <n v="0"/>
    <x v="0"/>
  </r>
  <r>
    <s v="6956-SMUCM"/>
    <x v="0"/>
    <x v="0"/>
    <s v="No"/>
    <s v="No"/>
    <n v="3"/>
    <s v="Yes"/>
    <s v="No"/>
    <x v="1"/>
    <s v="Yes"/>
    <s v="No"/>
    <s v="Yes"/>
    <s v="No"/>
    <s v="Yes"/>
    <s v="Yes"/>
    <x v="0"/>
    <s v="Yes"/>
    <x v="3"/>
    <n v="99"/>
    <n v="287.39999999999998"/>
    <s v="Yes"/>
    <n v="1"/>
    <x v="0"/>
  </r>
  <r>
    <s v="2985-FMWYF"/>
    <x v="0"/>
    <x v="0"/>
    <s v="No"/>
    <s v="No"/>
    <n v="23"/>
    <s v="Yes"/>
    <s v="Yes"/>
    <x v="1"/>
    <s v="No"/>
    <s v="No"/>
    <s v="No"/>
    <s v="No"/>
    <s v="Yes"/>
    <s v="Yes"/>
    <x v="0"/>
    <s v="Yes"/>
    <x v="0"/>
    <n v="93.5"/>
    <n v="2341.5500000000002"/>
    <s v="No"/>
    <n v="0"/>
    <x v="2"/>
  </r>
  <r>
    <s v="2812-ENYMO"/>
    <x v="1"/>
    <x v="0"/>
    <s v="No"/>
    <s v="No"/>
    <n v="26"/>
    <s v="No"/>
    <s v="No phone service"/>
    <x v="0"/>
    <s v="Yes"/>
    <s v="No"/>
    <s v="No"/>
    <s v="Yes"/>
    <s v="Yes"/>
    <s v="Yes"/>
    <x v="1"/>
    <s v="No"/>
    <x v="3"/>
    <n v="54.55"/>
    <n v="1362.85"/>
    <s v="No"/>
    <n v="0"/>
    <x v="1"/>
  </r>
  <r>
    <s v="2717-HVIZY"/>
    <x v="0"/>
    <x v="0"/>
    <s v="No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163.6"/>
    <s v="No"/>
    <n v="0"/>
    <x v="0"/>
  </r>
  <r>
    <s v="3223-WZWJM"/>
    <x v="1"/>
    <x v="0"/>
    <s v="No"/>
    <s v="No"/>
    <n v="26"/>
    <s v="Yes"/>
    <s v="Yes"/>
    <x v="1"/>
    <s v="No"/>
    <s v="No"/>
    <s v="No"/>
    <s v="No"/>
    <s v="No"/>
    <s v="Yes"/>
    <x v="0"/>
    <s v="Yes"/>
    <x v="0"/>
    <n v="83.95"/>
    <n v="2254.1999999999998"/>
    <s v="Yes"/>
    <n v="1"/>
    <x v="1"/>
  </r>
  <r>
    <s v="3422-GALYP"/>
    <x v="1"/>
    <x v="0"/>
    <s v="No"/>
    <s v="No"/>
    <n v="2"/>
    <s v="Yes"/>
    <s v="Yes"/>
    <x v="1"/>
    <s v="No"/>
    <s v="Yes"/>
    <s v="No"/>
    <s v="No"/>
    <s v="No"/>
    <s v="No"/>
    <x v="0"/>
    <s v="Yes"/>
    <x v="0"/>
    <n v="79.45"/>
    <n v="145.15"/>
    <s v="No"/>
    <n v="0"/>
    <x v="0"/>
  </r>
  <r>
    <s v="9053-JZFKV"/>
    <x v="1"/>
    <x v="0"/>
    <s v="No"/>
    <s v="No"/>
    <n v="67"/>
    <s v="Yes"/>
    <s v="Yes"/>
    <x v="1"/>
    <s v="Yes"/>
    <s v="Yes"/>
    <s v="Yes"/>
    <s v="Yes"/>
    <s v="Yes"/>
    <s v="Yes"/>
    <x v="2"/>
    <s v="No"/>
    <x v="3"/>
    <n v="116.2"/>
    <n v="7752.3"/>
    <s v="Yes"/>
    <n v="1"/>
    <x v="3"/>
  </r>
  <r>
    <s v="2530-ENDWQ"/>
    <x v="0"/>
    <x v="0"/>
    <s v="Yes"/>
    <s v="No"/>
    <n v="71"/>
    <s v="Yes"/>
    <s v="Yes"/>
    <x v="1"/>
    <s v="No"/>
    <s v="No"/>
    <s v="No"/>
    <s v="No"/>
    <s v="Yes"/>
    <s v="Yes"/>
    <x v="2"/>
    <s v="Yes"/>
    <x v="2"/>
    <n v="93.7"/>
    <n v="6585.35"/>
    <s v="Yes"/>
    <n v="1"/>
    <x v="3"/>
  </r>
  <r>
    <s v="2890-WFBHU"/>
    <x v="0"/>
    <x v="0"/>
    <s v="No"/>
    <s v="No"/>
    <n v="59"/>
    <s v="Yes"/>
    <s v="Yes"/>
    <x v="0"/>
    <s v="Yes"/>
    <s v="Yes"/>
    <s v="Yes"/>
    <s v="Yes"/>
    <s v="No"/>
    <s v="Yes"/>
    <x v="1"/>
    <s v="No"/>
    <x v="3"/>
    <n v="79.849999999999994"/>
    <n v="4786.1000000000004"/>
    <s v="No"/>
    <n v="0"/>
    <x v="3"/>
  </r>
  <r>
    <s v="0327-WFZSY"/>
    <x v="1"/>
    <x v="0"/>
    <s v="Yes"/>
    <s v="Yes"/>
    <n v="39"/>
    <s v="Yes"/>
    <s v="Yes"/>
    <x v="1"/>
    <s v="No"/>
    <s v="No"/>
    <s v="Yes"/>
    <s v="No"/>
    <s v="Yes"/>
    <s v="Yes"/>
    <x v="1"/>
    <s v="No"/>
    <x v="0"/>
    <n v="100"/>
    <n v="3835.55"/>
    <s v="No"/>
    <n v="0"/>
    <x v="1"/>
  </r>
  <r>
    <s v="7977-HXJKU"/>
    <x v="1"/>
    <x v="0"/>
    <s v="No"/>
    <s v="Yes"/>
    <n v="2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7"/>
    <s v="No"/>
    <n v="0"/>
    <x v="2"/>
  </r>
  <r>
    <s v="6615-ZGEDR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s v="Yes"/>
    <n v="1"/>
    <x v="0"/>
  </r>
  <r>
    <s v="7033-CLAMM"/>
    <x v="0"/>
    <x v="0"/>
    <s v="Yes"/>
    <s v="Yes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2"/>
    <n v="1027.25"/>
    <s v="No"/>
    <n v="0"/>
    <x v="1"/>
  </r>
  <r>
    <s v="4023-RTIQM"/>
    <x v="0"/>
    <x v="1"/>
    <s v="Yes"/>
    <s v="No"/>
    <n v="31"/>
    <s v="No"/>
    <s v="No phone service"/>
    <x v="0"/>
    <s v="Yes"/>
    <s v="Yes"/>
    <s v="Yes"/>
    <s v="No"/>
    <s v="No"/>
    <s v="Yes"/>
    <x v="1"/>
    <s v="Yes"/>
    <x v="3"/>
    <n v="50.4"/>
    <n v="1580.1"/>
    <s v="No"/>
    <n v="0"/>
    <x v="1"/>
  </r>
  <r>
    <s v="0864-FVJNJ"/>
    <x v="0"/>
    <x v="0"/>
    <s v="Yes"/>
    <s v="Yes"/>
    <n v="64"/>
    <s v="Yes"/>
    <s v="Yes"/>
    <x v="1"/>
    <s v="Yes"/>
    <s v="Yes"/>
    <s v="Yes"/>
    <s v="Yes"/>
    <s v="Yes"/>
    <s v="Yes"/>
    <x v="1"/>
    <s v="No"/>
    <x v="0"/>
    <n v="113.35"/>
    <n v="7222.75"/>
    <s v="No"/>
    <n v="0"/>
    <x v="3"/>
  </r>
  <r>
    <s v="7356-IWLFW"/>
    <x v="1"/>
    <x v="0"/>
    <s v="Yes"/>
    <s v="Yes"/>
    <n v="46"/>
    <s v="Yes"/>
    <s v="Yes"/>
    <x v="1"/>
    <s v="No"/>
    <s v="Yes"/>
    <s v="No"/>
    <s v="No"/>
    <s v="No"/>
    <s v="No"/>
    <x v="0"/>
    <s v="Yes"/>
    <x v="2"/>
    <n v="80"/>
    <n v="3769.7"/>
    <s v="No"/>
    <n v="0"/>
    <x v="1"/>
  </r>
  <r>
    <s v="9541-PWTWO"/>
    <x v="0"/>
    <x v="0"/>
    <s v="No"/>
    <s v="No"/>
    <n v="52"/>
    <s v="Yes"/>
    <s v="Yes"/>
    <x v="0"/>
    <s v="No"/>
    <s v="No"/>
    <s v="Yes"/>
    <s v="Yes"/>
    <s v="Yes"/>
    <s v="Yes"/>
    <x v="2"/>
    <s v="Yes"/>
    <x v="2"/>
    <n v="80.95"/>
    <n v="4233.95"/>
    <s v="No"/>
    <n v="0"/>
    <x v="3"/>
  </r>
  <r>
    <s v="3967-VQOGC"/>
    <x v="0"/>
    <x v="0"/>
    <s v="Yes"/>
    <s v="Yes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1"/>
    <n v="24.9"/>
    <n v="1680.25"/>
    <s v="No"/>
    <n v="0"/>
    <x v="3"/>
  </r>
  <r>
    <s v="7872-RDDLZ"/>
    <x v="0"/>
    <x v="1"/>
    <s v="No"/>
    <s v="No"/>
    <n v="67"/>
    <s v="Yes"/>
    <s v="Yes"/>
    <x v="0"/>
    <s v="No"/>
    <s v="Yes"/>
    <s v="No"/>
    <s v="No"/>
    <s v="No"/>
    <s v="No"/>
    <x v="0"/>
    <s v="No"/>
    <x v="0"/>
    <n v="54.9"/>
    <n v="3725.5"/>
    <s v="No"/>
    <n v="0"/>
    <x v="3"/>
  </r>
  <r>
    <s v="9250-WYPLL"/>
    <x v="0"/>
    <x v="0"/>
    <s v="No"/>
    <s v="No"/>
    <n v="5"/>
    <s v="Yes"/>
    <s v="Yes"/>
    <x v="1"/>
    <s v="No"/>
    <s v="No"/>
    <s v="No"/>
    <s v="No"/>
    <s v="No"/>
    <s v="No"/>
    <x v="0"/>
    <s v="No"/>
    <x v="0"/>
    <n v="75.55"/>
    <n v="413.65"/>
    <s v="Yes"/>
    <n v="1"/>
    <x v="0"/>
  </r>
  <r>
    <s v="6308-CQRBU"/>
    <x v="0"/>
    <x v="0"/>
    <s v="Yes"/>
    <s v="No"/>
    <n v="71"/>
    <s v="Yes"/>
    <s v="Yes"/>
    <x v="1"/>
    <s v="No"/>
    <s v="Yes"/>
    <s v="Yes"/>
    <s v="Yes"/>
    <s v="Yes"/>
    <s v="Yes"/>
    <x v="2"/>
    <s v="No"/>
    <x v="0"/>
    <n v="109.25"/>
    <n v="7707.7"/>
    <s v="No"/>
    <n v="0"/>
    <x v="3"/>
  </r>
  <r>
    <s v="2754-XBHTB"/>
    <x v="0"/>
    <x v="0"/>
    <s v="No"/>
    <s v="No"/>
    <n v="9"/>
    <s v="Yes"/>
    <s v="No"/>
    <x v="1"/>
    <s v="No"/>
    <s v="No"/>
    <s v="No"/>
    <s v="No"/>
    <s v="Yes"/>
    <s v="No"/>
    <x v="0"/>
    <s v="Yes"/>
    <x v="2"/>
    <n v="77.650000000000006"/>
    <n v="714.15"/>
    <s v="Yes"/>
    <n v="1"/>
    <x v="0"/>
  </r>
  <r>
    <s v="1597-LHYNC"/>
    <x v="0"/>
    <x v="1"/>
    <s v="No"/>
    <s v="No"/>
    <n v="26"/>
    <s v="Yes"/>
    <s v="Yes"/>
    <x v="1"/>
    <s v="Yes"/>
    <s v="Yes"/>
    <s v="No"/>
    <s v="No"/>
    <s v="No"/>
    <s v="Yes"/>
    <x v="0"/>
    <s v="Yes"/>
    <x v="0"/>
    <n v="95"/>
    <n v="2497.1999999999998"/>
    <s v="Yes"/>
    <n v="1"/>
    <x v="1"/>
  </r>
  <r>
    <s v="0186-CAERR"/>
    <x v="1"/>
    <x v="0"/>
    <s v="No"/>
    <s v="No"/>
    <n v="71"/>
    <s v="Yes"/>
    <s v="Yes"/>
    <x v="1"/>
    <s v="Yes"/>
    <s v="Yes"/>
    <s v="Yes"/>
    <s v="Yes"/>
    <s v="Yes"/>
    <s v="Yes"/>
    <x v="1"/>
    <s v="Yes"/>
    <x v="2"/>
    <n v="116.3"/>
    <n v="8309.5499999999993"/>
    <s v="No"/>
    <n v="0"/>
    <x v="3"/>
  </r>
  <r>
    <s v="3043-SUDUA"/>
    <x v="0"/>
    <x v="0"/>
    <s v="No"/>
    <s v="No"/>
    <n v="3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601.54999999999995"/>
    <s v="No"/>
    <n v="0"/>
    <x v="1"/>
  </r>
  <r>
    <s v="5442-BHQNG"/>
    <x v="0"/>
    <x v="0"/>
    <s v="No"/>
    <s v="No"/>
    <n v="2"/>
    <s v="Yes"/>
    <s v="No"/>
    <x v="1"/>
    <s v="No"/>
    <s v="No"/>
    <s v="No"/>
    <s v="No"/>
    <s v="No"/>
    <s v="No"/>
    <x v="0"/>
    <s v="No"/>
    <x v="0"/>
    <n v="70.349999999999994"/>
    <n v="139.25"/>
    <s v="No"/>
    <n v="0"/>
    <x v="0"/>
  </r>
  <r>
    <s v="2169-RRLFW"/>
    <x v="0"/>
    <x v="0"/>
    <s v="Yes"/>
    <s v="No"/>
    <n v="71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6"/>
    <n v="1888.25"/>
    <s v="No"/>
    <n v="0"/>
    <x v="3"/>
  </r>
  <r>
    <s v="5872-OEQNH"/>
    <x v="0"/>
    <x v="0"/>
    <s v="No"/>
    <s v="No"/>
    <n v="60"/>
    <s v="No"/>
    <s v="No phone service"/>
    <x v="0"/>
    <s v="Yes"/>
    <s v="No"/>
    <s v="Yes"/>
    <s v="No"/>
    <s v="No"/>
    <s v="Yes"/>
    <x v="1"/>
    <s v="Yes"/>
    <x v="0"/>
    <n v="44.45"/>
    <n v="2773.9"/>
    <s v="No"/>
    <n v="0"/>
    <x v="3"/>
  </r>
  <r>
    <s v="3162-KKZXO"/>
    <x v="0"/>
    <x v="1"/>
    <s v="No"/>
    <s v="No"/>
    <n v="55"/>
    <s v="Yes"/>
    <s v="Yes"/>
    <x v="1"/>
    <s v="No"/>
    <s v="No"/>
    <s v="Yes"/>
    <s v="No"/>
    <s v="Yes"/>
    <s v="Yes"/>
    <x v="1"/>
    <s v="Yes"/>
    <x v="0"/>
    <n v="100.15"/>
    <n v="5409.75"/>
    <s v="No"/>
    <n v="0"/>
    <x v="3"/>
  </r>
  <r>
    <s v="7055-VKGDA"/>
    <x v="1"/>
    <x v="0"/>
    <s v="No"/>
    <s v="No"/>
    <n v="54"/>
    <s v="Yes"/>
    <s v="No"/>
    <x v="1"/>
    <s v="Yes"/>
    <s v="Yes"/>
    <s v="No"/>
    <s v="Yes"/>
    <s v="Yes"/>
    <s v="Yes"/>
    <x v="1"/>
    <s v="Yes"/>
    <x v="3"/>
    <n v="105.4"/>
    <n v="5643.4"/>
    <s v="Yes"/>
    <n v="1"/>
    <x v="3"/>
  </r>
  <r>
    <s v="0754-UKWQP"/>
    <x v="1"/>
    <x v="0"/>
    <s v="No"/>
    <s v="No"/>
    <n v="2"/>
    <s v="Yes"/>
    <s v="No"/>
    <x v="1"/>
    <s v="No"/>
    <s v="No"/>
    <s v="Yes"/>
    <s v="No"/>
    <s v="Yes"/>
    <s v="Yes"/>
    <x v="0"/>
    <s v="Yes"/>
    <x v="0"/>
    <n v="95.85"/>
    <n v="197.7"/>
    <s v="Yes"/>
    <n v="1"/>
    <x v="0"/>
  </r>
  <r>
    <s v="8873-GLDMH"/>
    <x v="0"/>
    <x v="0"/>
    <s v="No"/>
    <s v="No"/>
    <n v="6"/>
    <s v="Yes"/>
    <s v="Yes"/>
    <x v="1"/>
    <s v="No"/>
    <s v="No"/>
    <s v="No"/>
    <s v="No"/>
    <s v="No"/>
    <s v="No"/>
    <x v="0"/>
    <s v="Yes"/>
    <x v="1"/>
    <n v="73.849999999999994"/>
    <n v="401.3"/>
    <s v="No"/>
    <n v="0"/>
    <x v="0"/>
  </r>
  <r>
    <s v="5696-JVVQY"/>
    <x v="0"/>
    <x v="0"/>
    <s v="Yes"/>
    <s v="Yes"/>
    <n v="48"/>
    <s v="Yes"/>
    <s v="No"/>
    <x v="0"/>
    <s v="Yes"/>
    <s v="Yes"/>
    <s v="Yes"/>
    <s v="No"/>
    <s v="No"/>
    <s v="Yes"/>
    <x v="2"/>
    <s v="Yes"/>
    <x v="3"/>
    <n v="70.099999999999994"/>
    <n v="3238.4"/>
    <s v="No"/>
    <n v="0"/>
    <x v="1"/>
  </r>
  <r>
    <s v="8946-BFWSG"/>
    <x v="1"/>
    <x v="0"/>
    <s v="Yes"/>
    <s v="Yes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25"/>
    <n v="1573.05"/>
    <s v="No"/>
    <n v="0"/>
    <x v="3"/>
  </r>
  <r>
    <s v="7493-TPUWZ"/>
    <x v="1"/>
    <x v="0"/>
    <s v="No"/>
    <s v="No"/>
    <n v="1"/>
    <s v="Yes"/>
    <s v="Yes"/>
    <x v="1"/>
    <s v="No"/>
    <s v="Yes"/>
    <s v="No"/>
    <s v="No"/>
    <s v="No"/>
    <s v="No"/>
    <x v="0"/>
    <s v="Yes"/>
    <x v="0"/>
    <n v="79.150000000000006"/>
    <n v="79.150000000000006"/>
    <s v="Yes"/>
    <n v="1"/>
    <x v="0"/>
  </r>
  <r>
    <s v="0547-HURJB"/>
    <x v="1"/>
    <x v="0"/>
    <s v="No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1.05"/>
    <n v="235.8"/>
    <s v="No"/>
    <n v="0"/>
    <x v="0"/>
  </r>
  <r>
    <s v="8904-OPDCK"/>
    <x v="1"/>
    <x v="1"/>
    <s v="Yes"/>
    <s v="No"/>
    <n v="54"/>
    <s v="No"/>
    <s v="No phone service"/>
    <x v="0"/>
    <s v="No"/>
    <s v="No"/>
    <s v="No"/>
    <s v="No"/>
    <s v="No"/>
    <s v="No"/>
    <x v="0"/>
    <s v="Yes"/>
    <x v="2"/>
    <n v="24.95"/>
    <n v="1364.75"/>
    <s v="No"/>
    <n v="0"/>
    <x v="3"/>
  </r>
  <r>
    <s v="8845-LWKGE"/>
    <x v="0"/>
    <x v="0"/>
    <s v="Yes"/>
    <s v="Yes"/>
    <n v="30"/>
    <s v="Yes"/>
    <s v="No"/>
    <x v="0"/>
    <s v="No"/>
    <s v="No"/>
    <s v="Yes"/>
    <s v="Yes"/>
    <s v="Yes"/>
    <s v="No"/>
    <x v="1"/>
    <s v="Yes"/>
    <x v="0"/>
    <n v="64.5"/>
    <n v="1985.15"/>
    <s v="No"/>
    <n v="0"/>
    <x v="1"/>
  </r>
  <r>
    <s v="1577-HKTFG"/>
    <x v="0"/>
    <x v="0"/>
    <s v="Yes"/>
    <s v="No"/>
    <n v="3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655.85"/>
    <s v="Yes"/>
    <n v="1"/>
    <x v="1"/>
  </r>
  <r>
    <s v="8752-STIVR"/>
    <x v="0"/>
    <x v="0"/>
    <s v="No"/>
    <s v="No"/>
    <n v="4"/>
    <s v="Yes"/>
    <s v="No"/>
    <x v="1"/>
    <s v="No"/>
    <s v="No"/>
    <s v="No"/>
    <s v="No"/>
    <s v="Yes"/>
    <s v="No"/>
    <x v="0"/>
    <s v="Yes"/>
    <x v="0"/>
    <n v="79"/>
    <n v="303.14999999999998"/>
    <s v="Yes"/>
    <n v="1"/>
    <x v="0"/>
  </r>
  <r>
    <s v="0691-NIKRI"/>
    <x v="0"/>
    <x v="0"/>
    <s v="No"/>
    <s v="No"/>
    <n v="40"/>
    <s v="Yes"/>
    <s v="Yes"/>
    <x v="1"/>
    <s v="No"/>
    <s v="No"/>
    <s v="Yes"/>
    <s v="Yes"/>
    <s v="Yes"/>
    <s v="Yes"/>
    <x v="1"/>
    <s v="Yes"/>
    <x v="3"/>
    <n v="105.95"/>
    <n v="4335.2"/>
    <s v="No"/>
    <n v="0"/>
    <x v="1"/>
  </r>
  <r>
    <s v="5022-JNQEQ"/>
    <x v="0"/>
    <x v="0"/>
    <s v="Yes"/>
    <s v="Yes"/>
    <n v="9"/>
    <s v="Yes"/>
    <s v="No"/>
    <x v="1"/>
    <s v="No"/>
    <s v="No"/>
    <s v="No"/>
    <s v="Yes"/>
    <s v="No"/>
    <s v="No"/>
    <x v="0"/>
    <s v="Yes"/>
    <x v="0"/>
    <n v="75.849999999999994"/>
    <n v="647.5"/>
    <s v="No"/>
    <n v="0"/>
    <x v="0"/>
  </r>
  <r>
    <s v="4558-FANTW"/>
    <x v="0"/>
    <x v="0"/>
    <s v="Yes"/>
    <s v="Yes"/>
    <n v="17"/>
    <s v="Yes"/>
    <s v="No"/>
    <x v="1"/>
    <s v="Yes"/>
    <s v="No"/>
    <s v="No"/>
    <s v="Yes"/>
    <s v="Yes"/>
    <s v="No"/>
    <x v="0"/>
    <s v="No"/>
    <x v="0"/>
    <n v="91.85"/>
    <n v="1574.45"/>
    <s v="Yes"/>
    <n v="1"/>
    <x v="2"/>
  </r>
  <r>
    <s v="3249-VHRIP"/>
    <x v="0"/>
    <x v="0"/>
    <s v="No"/>
    <s v="No"/>
    <n v="62"/>
    <s v="No"/>
    <s v="No phone service"/>
    <x v="0"/>
    <s v="No"/>
    <s v="Yes"/>
    <s v="Yes"/>
    <s v="No"/>
    <s v="No"/>
    <s v="Yes"/>
    <x v="2"/>
    <s v="Yes"/>
    <x v="3"/>
    <n v="43.6"/>
    <n v="2748.7"/>
    <s v="No"/>
    <n v="0"/>
    <x v="3"/>
  </r>
  <r>
    <s v="3736-BLEPA"/>
    <x v="1"/>
    <x v="0"/>
    <s v="No"/>
    <s v="No"/>
    <n v="28"/>
    <s v="Yes"/>
    <s v="No"/>
    <x v="1"/>
    <s v="No"/>
    <s v="Yes"/>
    <s v="No"/>
    <s v="Yes"/>
    <s v="Yes"/>
    <s v="No"/>
    <x v="1"/>
    <s v="Yes"/>
    <x v="2"/>
    <n v="91.25"/>
    <n v="2483.65"/>
    <s v="No"/>
    <n v="0"/>
    <x v="1"/>
  </r>
  <r>
    <s v="4701-LKOZD"/>
    <x v="0"/>
    <x v="0"/>
    <s v="No"/>
    <s v="No"/>
    <n v="70"/>
    <s v="Yes"/>
    <s v="Yes"/>
    <x v="0"/>
    <s v="Yes"/>
    <s v="Yes"/>
    <s v="Yes"/>
    <s v="Yes"/>
    <s v="Yes"/>
    <s v="Yes"/>
    <x v="2"/>
    <s v="No"/>
    <x v="3"/>
    <n v="89.75"/>
    <n v="6367.2"/>
    <s v="No"/>
    <n v="0"/>
    <x v="3"/>
  </r>
  <r>
    <s v="6603-QWSPR"/>
    <x v="0"/>
    <x v="0"/>
    <s v="No"/>
    <s v="No"/>
    <n v="46"/>
    <s v="Yes"/>
    <s v="No"/>
    <x v="1"/>
    <s v="No"/>
    <s v="Yes"/>
    <s v="Yes"/>
    <s v="Yes"/>
    <s v="Yes"/>
    <s v="Yes"/>
    <x v="2"/>
    <s v="Yes"/>
    <x v="2"/>
    <n v="104.4"/>
    <n v="4904.2"/>
    <s v="No"/>
    <n v="0"/>
    <x v="1"/>
  </r>
  <r>
    <s v="9921-QFQUL"/>
    <x v="0"/>
    <x v="0"/>
    <s v="Yes"/>
    <s v="No"/>
    <n v="23"/>
    <s v="Yes"/>
    <s v="Yes"/>
    <x v="1"/>
    <s v="No"/>
    <s v="No"/>
    <s v="Yes"/>
    <s v="No"/>
    <s v="No"/>
    <s v="Yes"/>
    <x v="0"/>
    <s v="No"/>
    <x v="1"/>
    <n v="90.15"/>
    <n v="2044.95"/>
    <s v="No"/>
    <n v="0"/>
    <x v="2"/>
  </r>
  <r>
    <s v="1929-ZCBHE"/>
    <x v="1"/>
    <x v="0"/>
    <s v="Yes"/>
    <s v="Yes"/>
    <n v="47"/>
    <s v="No"/>
    <s v="No phone service"/>
    <x v="0"/>
    <s v="Yes"/>
    <s v="No"/>
    <s v="Yes"/>
    <s v="Yes"/>
    <s v="No"/>
    <s v="No"/>
    <x v="1"/>
    <s v="No"/>
    <x v="0"/>
    <n v="40.299999999999997"/>
    <n v="1794.8"/>
    <s v="No"/>
    <n v="0"/>
    <x v="1"/>
  </r>
  <r>
    <s v="4378-MYPGO"/>
    <x v="1"/>
    <x v="0"/>
    <s v="Yes"/>
    <s v="Yes"/>
    <n v="68"/>
    <s v="Yes"/>
    <s v="No"/>
    <x v="1"/>
    <s v="Yes"/>
    <s v="Yes"/>
    <s v="Yes"/>
    <s v="No"/>
    <s v="Yes"/>
    <s v="Yes"/>
    <x v="2"/>
    <s v="Yes"/>
    <x v="2"/>
    <n v="105.25"/>
    <n v="7173.15"/>
    <s v="No"/>
    <n v="0"/>
    <x v="3"/>
  </r>
  <r>
    <s v="8651-ENBZX"/>
    <x v="0"/>
    <x v="1"/>
    <s v="No"/>
    <s v="No"/>
    <n v="60"/>
    <s v="Yes"/>
    <s v="Yes"/>
    <x v="1"/>
    <s v="No"/>
    <s v="No"/>
    <s v="Yes"/>
    <s v="Yes"/>
    <s v="Yes"/>
    <s v="Yes"/>
    <x v="1"/>
    <s v="Yes"/>
    <x v="0"/>
    <n v="106"/>
    <n v="6441.4"/>
    <s v="Yes"/>
    <n v="1"/>
    <x v="3"/>
  </r>
  <r>
    <s v="4129-LYCOI"/>
    <x v="0"/>
    <x v="0"/>
    <s v="No"/>
    <s v="Yes"/>
    <n v="67"/>
    <s v="Yes"/>
    <s v="Yes"/>
    <x v="1"/>
    <s v="No"/>
    <s v="Yes"/>
    <s v="No"/>
    <s v="Yes"/>
    <s v="Yes"/>
    <s v="Yes"/>
    <x v="2"/>
    <s v="Yes"/>
    <x v="0"/>
    <n v="104"/>
    <n v="7039.05"/>
    <s v="No"/>
    <n v="0"/>
    <x v="3"/>
  </r>
  <r>
    <s v="7798-JVXYM"/>
    <x v="0"/>
    <x v="0"/>
    <s v="No"/>
    <s v="No"/>
    <n v="14"/>
    <s v="Yes"/>
    <s v="No"/>
    <x v="0"/>
    <s v="No"/>
    <s v="No"/>
    <s v="No"/>
    <s v="Yes"/>
    <s v="Yes"/>
    <s v="Yes"/>
    <x v="0"/>
    <s v="Yes"/>
    <x v="0"/>
    <n v="69.650000000000006"/>
    <n v="921.4"/>
    <s v="No"/>
    <n v="0"/>
    <x v="2"/>
  </r>
  <r>
    <s v="8647-SDTWQ"/>
    <x v="1"/>
    <x v="0"/>
    <s v="Yes"/>
    <s v="Yes"/>
    <n v="57"/>
    <s v="Yes"/>
    <s v="Yes"/>
    <x v="1"/>
    <s v="No"/>
    <s v="No"/>
    <s v="No"/>
    <s v="No"/>
    <s v="No"/>
    <s v="No"/>
    <x v="0"/>
    <s v="Yes"/>
    <x v="0"/>
    <n v="74.3"/>
    <n v="4018.35"/>
    <s v="No"/>
    <n v="0"/>
    <x v="3"/>
  </r>
  <r>
    <s v="2696-ECXKC"/>
    <x v="0"/>
    <x v="0"/>
    <s v="Yes"/>
    <s v="Yes"/>
    <n v="55"/>
    <s v="Yes"/>
    <s v="Yes"/>
    <x v="1"/>
    <s v="Yes"/>
    <s v="No"/>
    <s v="No"/>
    <s v="No"/>
    <s v="Yes"/>
    <s v="Yes"/>
    <x v="1"/>
    <s v="No"/>
    <x v="1"/>
    <n v="100.9"/>
    <n v="5448.6"/>
    <s v="No"/>
    <n v="0"/>
    <x v="3"/>
  </r>
  <r>
    <s v="2081-KJSQF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s v="No"/>
    <n v="0"/>
    <x v="0"/>
  </r>
  <r>
    <s v="7623-TRNQN"/>
    <x v="1"/>
    <x v="0"/>
    <s v="No"/>
    <s v="Yes"/>
    <n v="1"/>
    <s v="Yes"/>
    <s v="No"/>
    <x v="0"/>
    <s v="No"/>
    <s v="No"/>
    <s v="No"/>
    <s v="Yes"/>
    <s v="No"/>
    <s v="No"/>
    <x v="0"/>
    <s v="Yes"/>
    <x v="1"/>
    <n v="49.9"/>
    <n v="49.9"/>
    <s v="Yes"/>
    <n v="1"/>
    <x v="0"/>
  </r>
  <r>
    <s v="3323-CPBWR"/>
    <x v="1"/>
    <x v="0"/>
    <s v="No"/>
    <s v="No"/>
    <n v="23"/>
    <s v="Yes"/>
    <s v="Yes"/>
    <x v="1"/>
    <s v="No"/>
    <s v="No"/>
    <s v="Yes"/>
    <s v="Yes"/>
    <s v="Yes"/>
    <s v="No"/>
    <x v="0"/>
    <s v="Yes"/>
    <x v="3"/>
    <n v="96.9"/>
    <n v="2085.4499999999998"/>
    <s v="No"/>
    <n v="0"/>
    <x v="2"/>
  </r>
  <r>
    <s v="9330-IJWIO"/>
    <x v="0"/>
    <x v="0"/>
    <s v="No"/>
    <s v="No"/>
    <n v="13"/>
    <s v="Yes"/>
    <s v="Yes"/>
    <x v="1"/>
    <s v="Yes"/>
    <s v="No"/>
    <s v="No"/>
    <s v="No"/>
    <s v="Yes"/>
    <s v="Yes"/>
    <x v="0"/>
    <s v="Yes"/>
    <x v="0"/>
    <n v="100.35"/>
    <n v="1358.85"/>
    <s v="Yes"/>
    <n v="1"/>
    <x v="2"/>
  </r>
  <r>
    <s v="3384-CTMSF"/>
    <x v="1"/>
    <x v="0"/>
    <s v="Yes"/>
    <s v="No"/>
    <n v="47"/>
    <s v="Yes"/>
    <s v="Yes"/>
    <x v="1"/>
    <s v="No"/>
    <s v="Yes"/>
    <s v="Yes"/>
    <s v="No"/>
    <s v="Yes"/>
    <s v="Yes"/>
    <x v="0"/>
    <s v="Yes"/>
    <x v="0"/>
    <n v="104.1"/>
    <n v="5135.1499999999996"/>
    <s v="No"/>
    <n v="0"/>
    <x v="1"/>
  </r>
  <r>
    <s v="0902-RFHOF"/>
    <x v="1"/>
    <x v="0"/>
    <s v="No"/>
    <s v="No"/>
    <n v="3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730.1"/>
    <s v="No"/>
    <n v="0"/>
    <x v="1"/>
  </r>
  <r>
    <s v="9286-DOJGF"/>
    <x v="0"/>
    <x v="1"/>
    <s v="Yes"/>
    <s v="No"/>
    <n v="38"/>
    <s v="Yes"/>
    <s v="Yes"/>
    <x v="1"/>
    <s v="No"/>
    <s v="No"/>
    <s v="No"/>
    <s v="No"/>
    <s v="No"/>
    <s v="No"/>
    <x v="0"/>
    <s v="Yes"/>
    <x v="2"/>
    <n v="74.95"/>
    <n v="2869.85"/>
    <s v="Yes"/>
    <n v="1"/>
    <x v="1"/>
  </r>
  <r>
    <s v="6048-QBXKL"/>
    <x v="0"/>
    <x v="1"/>
    <s v="No"/>
    <s v="No"/>
    <n v="2"/>
    <s v="Yes"/>
    <s v="Yes"/>
    <x v="0"/>
    <s v="No"/>
    <s v="Yes"/>
    <s v="No"/>
    <s v="No"/>
    <s v="No"/>
    <s v="No"/>
    <x v="0"/>
    <s v="Yes"/>
    <x v="3"/>
    <n v="56.55"/>
    <n v="118.25"/>
    <s v="No"/>
    <n v="0"/>
    <x v="0"/>
  </r>
  <r>
    <s v="9661-MHUMO"/>
    <x v="1"/>
    <x v="1"/>
    <s v="Yes"/>
    <s v="Yes"/>
    <n v="1"/>
    <s v="Yes"/>
    <s v="No"/>
    <x v="0"/>
    <s v="No"/>
    <s v="No"/>
    <s v="No"/>
    <s v="Yes"/>
    <s v="No"/>
    <s v="No"/>
    <x v="0"/>
    <s v="Yes"/>
    <x v="3"/>
    <n v="49.25"/>
    <n v="49.25"/>
    <s v="Yes"/>
    <n v="1"/>
    <x v="0"/>
  </r>
  <r>
    <s v="7718-RXDGG"/>
    <x v="1"/>
    <x v="0"/>
    <s v="Yes"/>
    <s v="No"/>
    <n v="15"/>
    <s v="Yes"/>
    <s v="No"/>
    <x v="1"/>
    <s v="No"/>
    <s v="No"/>
    <s v="No"/>
    <s v="No"/>
    <s v="No"/>
    <s v="No"/>
    <x v="0"/>
    <s v="Yes"/>
    <x v="2"/>
    <n v="68.599999999999994"/>
    <n v="1108.5999999999999"/>
    <s v="No"/>
    <n v="0"/>
    <x v="2"/>
  </r>
  <r>
    <s v="1025-FALIX"/>
    <x v="0"/>
    <x v="0"/>
    <s v="No"/>
    <s v="No"/>
    <n v="26"/>
    <s v="Yes"/>
    <s v="No"/>
    <x v="1"/>
    <s v="No"/>
    <s v="No"/>
    <s v="No"/>
    <s v="No"/>
    <s v="No"/>
    <s v="No"/>
    <x v="0"/>
    <s v="Yes"/>
    <x v="3"/>
    <n v="69.05"/>
    <n v="1815.65"/>
    <s v="No"/>
    <n v="0"/>
    <x v="1"/>
  </r>
  <r>
    <s v="3451-VAWLI"/>
    <x v="0"/>
    <x v="0"/>
    <s v="Yes"/>
    <s v="Yes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730.4"/>
    <s v="No"/>
    <n v="0"/>
    <x v="1"/>
  </r>
  <r>
    <s v="3407-QGWLG"/>
    <x v="1"/>
    <x v="0"/>
    <s v="No"/>
    <s v="Yes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75.45"/>
    <s v="No"/>
    <n v="0"/>
    <x v="0"/>
  </r>
  <r>
    <s v="1842-EZJMK"/>
    <x v="1"/>
    <x v="0"/>
    <s v="Yes"/>
    <s v="Yes"/>
    <n v="50"/>
    <s v="Yes"/>
    <s v="Yes"/>
    <x v="1"/>
    <s v="No"/>
    <s v="Yes"/>
    <s v="No"/>
    <s v="Yes"/>
    <s v="Yes"/>
    <s v="Yes"/>
    <x v="0"/>
    <s v="No"/>
    <x v="0"/>
    <n v="103.7"/>
    <n v="5071.05"/>
    <s v="Yes"/>
    <n v="1"/>
    <x v="3"/>
  </r>
  <r>
    <s v="2347-WKKAE"/>
    <x v="1"/>
    <x v="0"/>
    <s v="Yes"/>
    <s v="No"/>
    <n v="42"/>
    <s v="Yes"/>
    <s v="Yes"/>
    <x v="1"/>
    <s v="Yes"/>
    <s v="No"/>
    <s v="Yes"/>
    <s v="No"/>
    <s v="No"/>
    <s v="Yes"/>
    <x v="0"/>
    <s v="Yes"/>
    <x v="0"/>
    <n v="94.4"/>
    <n v="4014.6"/>
    <s v="No"/>
    <n v="0"/>
    <x v="1"/>
  </r>
  <r>
    <s v="8735-DCXNF"/>
    <x v="1"/>
    <x v="0"/>
    <s v="Yes"/>
    <s v="No"/>
    <n v="10"/>
    <s v="Yes"/>
    <s v="No"/>
    <x v="0"/>
    <s v="Yes"/>
    <s v="No"/>
    <s v="No"/>
    <s v="Yes"/>
    <s v="No"/>
    <s v="No"/>
    <x v="0"/>
    <s v="Yes"/>
    <x v="3"/>
    <n v="54.95"/>
    <n v="568.85"/>
    <s v="No"/>
    <n v="0"/>
    <x v="0"/>
  </r>
  <r>
    <s v="3214-IYUUQ"/>
    <x v="0"/>
    <x v="0"/>
    <s v="Yes"/>
    <s v="No"/>
    <n v="61"/>
    <s v="Yes"/>
    <s v="No"/>
    <x v="1"/>
    <s v="Yes"/>
    <s v="Yes"/>
    <s v="No"/>
    <s v="Yes"/>
    <s v="No"/>
    <s v="Yes"/>
    <x v="1"/>
    <s v="No"/>
    <x v="2"/>
    <n v="93.7"/>
    <n v="5860.7"/>
    <s v="No"/>
    <n v="0"/>
    <x v="3"/>
  </r>
  <r>
    <s v="1936-UAFEH"/>
    <x v="0"/>
    <x v="0"/>
    <s v="No"/>
    <s v="No"/>
    <n v="68"/>
    <s v="Yes"/>
    <s v="Yes"/>
    <x v="1"/>
    <s v="Yes"/>
    <s v="Yes"/>
    <s v="No"/>
    <s v="Yes"/>
    <s v="Yes"/>
    <s v="Yes"/>
    <x v="2"/>
    <s v="No"/>
    <x v="3"/>
    <n v="110.25"/>
    <n v="7279.35"/>
    <s v="No"/>
    <n v="0"/>
    <x v="3"/>
  </r>
  <r>
    <s v="3587-PMCOY"/>
    <x v="1"/>
    <x v="0"/>
    <s v="No"/>
    <s v="No"/>
    <n v="10"/>
    <s v="Yes"/>
    <s v="No"/>
    <x v="1"/>
    <s v="Yes"/>
    <s v="No"/>
    <s v="Yes"/>
    <s v="No"/>
    <s v="Yes"/>
    <s v="Yes"/>
    <x v="1"/>
    <s v="Yes"/>
    <x v="0"/>
    <n v="98.9"/>
    <n v="1064.95"/>
    <s v="No"/>
    <n v="0"/>
    <x v="0"/>
  </r>
  <r>
    <s v="8079-XRJRS"/>
    <x v="1"/>
    <x v="0"/>
    <s v="Yes"/>
    <s v="No"/>
    <n v="65"/>
    <s v="Yes"/>
    <s v="Yes"/>
    <x v="1"/>
    <s v="Yes"/>
    <s v="Yes"/>
    <s v="Yes"/>
    <s v="No"/>
    <s v="No"/>
    <s v="No"/>
    <x v="1"/>
    <s v="No"/>
    <x v="0"/>
    <n v="89.75"/>
    <n v="5769.6"/>
    <s v="Yes"/>
    <n v="1"/>
    <x v="3"/>
  </r>
  <r>
    <s v="1027-LKKQQ"/>
    <x v="0"/>
    <x v="0"/>
    <s v="Yes"/>
    <s v="Yes"/>
    <n v="72"/>
    <s v="Yes"/>
    <s v="No"/>
    <x v="0"/>
    <s v="Yes"/>
    <s v="No"/>
    <s v="Yes"/>
    <s v="Yes"/>
    <s v="Yes"/>
    <s v="Yes"/>
    <x v="2"/>
    <s v="Yes"/>
    <x v="2"/>
    <n v="80.45"/>
    <n v="5886.85"/>
    <s v="No"/>
    <n v="0"/>
    <x v="3"/>
  </r>
  <r>
    <s v="7148-XZPHA"/>
    <x v="1"/>
    <x v="0"/>
    <s v="Yes"/>
    <s v="Yes"/>
    <n v="55"/>
    <s v="Yes"/>
    <s v="No"/>
    <x v="1"/>
    <s v="No"/>
    <s v="Yes"/>
    <s v="No"/>
    <s v="Yes"/>
    <s v="No"/>
    <s v="No"/>
    <x v="0"/>
    <s v="No"/>
    <x v="0"/>
    <n v="79.400000000000006"/>
    <n v="4238.45"/>
    <s v="No"/>
    <n v="0"/>
    <x v="3"/>
  </r>
  <r>
    <s v="8073-IJDCM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3"/>
    <n v="20.3"/>
    <s v="Yes"/>
    <n v="1"/>
    <x v="0"/>
  </r>
  <r>
    <s v="5309-TAIKL"/>
    <x v="0"/>
    <x v="0"/>
    <s v="No"/>
    <s v="No"/>
    <n v="7"/>
    <s v="Yes"/>
    <s v="No"/>
    <x v="0"/>
    <s v="No"/>
    <s v="No"/>
    <s v="Yes"/>
    <s v="Yes"/>
    <s v="No"/>
    <s v="Yes"/>
    <x v="0"/>
    <s v="No"/>
    <x v="2"/>
    <n v="62.8"/>
    <n v="418.3"/>
    <s v="No"/>
    <n v="0"/>
    <x v="0"/>
  </r>
  <r>
    <s v="6856-RAURS"/>
    <x v="0"/>
    <x v="0"/>
    <s v="No"/>
    <s v="No"/>
    <n v="2"/>
    <s v="Yes"/>
    <s v="Yes"/>
    <x v="1"/>
    <s v="No"/>
    <s v="No"/>
    <s v="No"/>
    <s v="No"/>
    <s v="No"/>
    <s v="No"/>
    <x v="0"/>
    <s v="Yes"/>
    <x v="1"/>
    <n v="74.900000000000006"/>
    <n v="136.05000000000001"/>
    <s v="No"/>
    <n v="0"/>
    <x v="0"/>
  </r>
  <r>
    <s v="8778-LMWTJ"/>
    <x v="0"/>
    <x v="0"/>
    <s v="No"/>
    <s v="No"/>
    <n v="9"/>
    <s v="Yes"/>
    <s v="No"/>
    <x v="1"/>
    <s v="Yes"/>
    <s v="No"/>
    <s v="No"/>
    <s v="No"/>
    <s v="No"/>
    <s v="No"/>
    <x v="0"/>
    <s v="Yes"/>
    <x v="0"/>
    <n v="74.849999999999994"/>
    <n v="708.2"/>
    <s v="No"/>
    <n v="0"/>
    <x v="0"/>
  </r>
  <r>
    <s v="9717-IOAAF"/>
    <x v="1"/>
    <x v="0"/>
    <s v="No"/>
    <s v="Yes"/>
    <n v="2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85"/>
    <n v="788.55"/>
    <s v="No"/>
    <n v="0"/>
    <x v="1"/>
  </r>
  <r>
    <s v="8884-ADFVN"/>
    <x v="1"/>
    <x v="1"/>
    <s v="Yes"/>
    <s v="No"/>
    <n v="7"/>
    <s v="Yes"/>
    <s v="Yes"/>
    <x v="1"/>
    <s v="No"/>
    <s v="No"/>
    <s v="Yes"/>
    <s v="No"/>
    <s v="Yes"/>
    <s v="Yes"/>
    <x v="0"/>
    <s v="Yes"/>
    <x v="0"/>
    <n v="101.95"/>
    <n v="700.85"/>
    <s v="Yes"/>
    <n v="1"/>
    <x v="0"/>
  </r>
  <r>
    <s v="2845-KDHVX"/>
    <x v="0"/>
    <x v="0"/>
    <s v="Yes"/>
    <s v="No"/>
    <n v="64"/>
    <s v="Yes"/>
    <s v="No"/>
    <x v="0"/>
    <s v="No"/>
    <s v="Yes"/>
    <s v="Yes"/>
    <s v="Yes"/>
    <s v="No"/>
    <s v="Yes"/>
    <x v="2"/>
    <s v="Yes"/>
    <x v="1"/>
    <n v="68.3"/>
    <n v="4378.8"/>
    <s v="No"/>
    <n v="0"/>
    <x v="3"/>
  </r>
  <r>
    <s v="0848-SOMKO"/>
    <x v="1"/>
    <x v="0"/>
    <s v="No"/>
    <s v="No"/>
    <n v="70"/>
    <s v="No"/>
    <s v="No phone service"/>
    <x v="0"/>
    <s v="Yes"/>
    <s v="No"/>
    <s v="Yes"/>
    <s v="Yes"/>
    <s v="No"/>
    <s v="Yes"/>
    <x v="2"/>
    <s v="No"/>
    <x v="2"/>
    <n v="48.4"/>
    <n v="3442.8"/>
    <s v="No"/>
    <n v="0"/>
    <x v="3"/>
  </r>
  <r>
    <s v="2720-WGKHP"/>
    <x v="1"/>
    <x v="1"/>
    <s v="No"/>
    <s v="No"/>
    <n v="2"/>
    <s v="Yes"/>
    <s v="Yes"/>
    <x v="1"/>
    <s v="No"/>
    <s v="No"/>
    <s v="No"/>
    <s v="No"/>
    <s v="Yes"/>
    <s v="Yes"/>
    <x v="0"/>
    <s v="Yes"/>
    <x v="0"/>
    <n v="94"/>
    <n v="181.7"/>
    <s v="Yes"/>
    <n v="1"/>
    <x v="0"/>
  </r>
  <r>
    <s v="6734-FQAJX"/>
    <x v="1"/>
    <x v="1"/>
    <s v="No"/>
    <s v="No"/>
    <n v="67"/>
    <s v="Yes"/>
    <s v="No"/>
    <x v="1"/>
    <s v="Yes"/>
    <s v="Yes"/>
    <s v="No"/>
    <s v="Yes"/>
    <s v="Yes"/>
    <s v="Yes"/>
    <x v="2"/>
    <s v="Yes"/>
    <x v="0"/>
    <n v="105.05"/>
    <n v="7171.7"/>
    <s v="No"/>
    <n v="0"/>
    <x v="3"/>
  </r>
  <r>
    <s v="2869-ADAWR"/>
    <x v="0"/>
    <x v="0"/>
    <s v="No"/>
    <s v="No"/>
    <n v="45"/>
    <s v="Yes"/>
    <s v="Yes"/>
    <x v="1"/>
    <s v="No"/>
    <s v="Yes"/>
    <s v="No"/>
    <s v="No"/>
    <s v="Yes"/>
    <s v="No"/>
    <x v="0"/>
    <s v="Yes"/>
    <x v="3"/>
    <n v="89.3"/>
    <n v="4016.85"/>
    <s v="Yes"/>
    <n v="1"/>
    <x v="1"/>
  </r>
  <r>
    <s v="1535-VTJOQ"/>
    <x v="0"/>
    <x v="0"/>
    <s v="No"/>
    <s v="No"/>
    <n v="24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553"/>
    <s v="No"/>
    <n v="0"/>
    <x v="2"/>
  </r>
  <r>
    <s v="6368-TZZDT"/>
    <x v="1"/>
    <x v="0"/>
    <s v="Yes"/>
    <s v="Yes"/>
    <n v="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"/>
    <n v="96.85"/>
    <s v="No"/>
    <n v="0"/>
    <x v="0"/>
  </r>
  <r>
    <s v="0943-ZQPXH"/>
    <x v="1"/>
    <x v="0"/>
    <s v="Yes"/>
    <s v="Yes"/>
    <n v="44"/>
    <s v="Yes"/>
    <s v="No"/>
    <x v="1"/>
    <s v="No"/>
    <s v="No"/>
    <s v="Yes"/>
    <s v="No"/>
    <s v="Yes"/>
    <s v="Yes"/>
    <x v="0"/>
    <s v="Yes"/>
    <x v="2"/>
    <n v="92.95"/>
    <n v="4122.8999999999996"/>
    <s v="No"/>
    <n v="0"/>
    <x v="1"/>
  </r>
  <r>
    <s v="1293-BSEUN"/>
    <x v="0"/>
    <x v="0"/>
    <s v="Yes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7"/>
    <n v="1482.3"/>
    <s v="No"/>
    <n v="0"/>
    <x v="3"/>
  </r>
  <r>
    <s v="9894-EZEWG"/>
    <x v="0"/>
    <x v="0"/>
    <s v="No"/>
    <s v="No"/>
    <n v="1"/>
    <s v="Yes"/>
    <s v="No"/>
    <x v="1"/>
    <s v="No"/>
    <s v="Yes"/>
    <s v="No"/>
    <s v="No"/>
    <s v="No"/>
    <s v="No"/>
    <x v="0"/>
    <s v="Yes"/>
    <x v="3"/>
    <n v="74.3"/>
    <n v="74.3"/>
    <s v="Yes"/>
    <n v="1"/>
    <x v="0"/>
  </r>
  <r>
    <s v="1302-TPUBN"/>
    <x v="1"/>
    <x v="0"/>
    <s v="No"/>
    <s v="No"/>
    <n v="6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240.8"/>
    <s v="No"/>
    <n v="0"/>
    <x v="3"/>
  </r>
  <r>
    <s v="7851-FLGGQ"/>
    <x v="1"/>
    <x v="0"/>
    <s v="No"/>
    <s v="No"/>
    <n v="1"/>
    <s v="No"/>
    <s v="No phone service"/>
    <x v="0"/>
    <s v="No"/>
    <s v="Yes"/>
    <s v="No"/>
    <s v="Yes"/>
    <s v="No"/>
    <s v="Yes"/>
    <x v="0"/>
    <s v="Yes"/>
    <x v="1"/>
    <n v="44.65"/>
    <n v="44.65"/>
    <s v="Yes"/>
    <n v="1"/>
    <x v="0"/>
  </r>
  <r>
    <s v="0637-UBJRP"/>
    <x v="1"/>
    <x v="0"/>
    <s v="Yes"/>
    <s v="Yes"/>
    <n v="13"/>
    <s v="Yes"/>
    <s v="No"/>
    <x v="1"/>
    <s v="Yes"/>
    <s v="No"/>
    <s v="No"/>
    <s v="No"/>
    <s v="No"/>
    <s v="Yes"/>
    <x v="0"/>
    <s v="No"/>
    <x v="0"/>
    <n v="84.05"/>
    <n v="1095.3"/>
    <s v="Yes"/>
    <n v="1"/>
    <x v="2"/>
  </r>
  <r>
    <s v="0940-OUQEC"/>
    <x v="1"/>
    <x v="0"/>
    <s v="No"/>
    <s v="No"/>
    <n v="10"/>
    <s v="Yes"/>
    <s v="Yes"/>
    <x v="1"/>
    <s v="No"/>
    <s v="Yes"/>
    <s v="No"/>
    <s v="No"/>
    <s v="No"/>
    <s v="No"/>
    <x v="0"/>
    <s v="Yes"/>
    <x v="2"/>
    <n v="80.7"/>
    <n v="788.8"/>
    <s v="Yes"/>
    <n v="1"/>
    <x v="0"/>
  </r>
  <r>
    <s v="2378-VTKDH"/>
    <x v="1"/>
    <x v="1"/>
    <s v="Yes"/>
    <s v="No"/>
    <n v="65"/>
    <s v="Yes"/>
    <s v="Yes"/>
    <x v="1"/>
    <s v="No"/>
    <s v="Yes"/>
    <s v="Yes"/>
    <s v="No"/>
    <s v="Yes"/>
    <s v="Yes"/>
    <x v="0"/>
    <s v="Yes"/>
    <x v="0"/>
    <n v="104.35"/>
    <n v="6578.55"/>
    <s v="No"/>
    <n v="0"/>
    <x v="3"/>
  </r>
  <r>
    <s v="0927-CNGRH"/>
    <x v="1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s v="No"/>
    <n v="0"/>
    <x v="0"/>
  </r>
  <r>
    <s v="8608-OZTLB"/>
    <x v="1"/>
    <x v="0"/>
    <s v="Yes"/>
    <s v="Yes"/>
    <n v="38"/>
    <s v="Yes"/>
    <s v="No"/>
    <x v="0"/>
    <s v="Yes"/>
    <s v="Yes"/>
    <s v="Yes"/>
    <s v="Yes"/>
    <s v="Yes"/>
    <s v="No"/>
    <x v="1"/>
    <s v="No"/>
    <x v="0"/>
    <n v="74.05"/>
    <n v="2802.3"/>
    <s v="No"/>
    <n v="0"/>
    <x v="1"/>
  </r>
  <r>
    <s v="2335-GSODA"/>
    <x v="1"/>
    <x v="0"/>
    <s v="No"/>
    <s v="Yes"/>
    <n v="23"/>
    <s v="No"/>
    <s v="No phone service"/>
    <x v="0"/>
    <s v="Yes"/>
    <s v="No"/>
    <s v="Yes"/>
    <s v="Yes"/>
    <s v="No"/>
    <s v="No"/>
    <x v="2"/>
    <s v="No"/>
    <x v="1"/>
    <n v="40.1"/>
    <n v="857.75"/>
    <s v="No"/>
    <n v="0"/>
    <x v="2"/>
  </r>
  <r>
    <s v="1952-DVVSW"/>
    <x v="0"/>
    <x v="0"/>
    <s v="Yes"/>
    <s v="No"/>
    <n v="10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84.4"/>
    <s v="No"/>
    <n v="0"/>
    <x v="0"/>
  </r>
  <r>
    <s v="0702-PGIBZ"/>
    <x v="1"/>
    <x v="0"/>
    <s v="No"/>
    <s v="Yes"/>
    <n v="4"/>
    <s v="Yes"/>
    <s v="Yes"/>
    <x v="1"/>
    <s v="No"/>
    <s v="Yes"/>
    <s v="No"/>
    <s v="No"/>
    <s v="Yes"/>
    <s v="Yes"/>
    <x v="0"/>
    <s v="Yes"/>
    <x v="0"/>
    <n v="101.7"/>
    <n v="364.55"/>
    <s v="Yes"/>
    <n v="1"/>
    <x v="0"/>
  </r>
  <r>
    <s v="6656-GULJQ"/>
    <x v="1"/>
    <x v="0"/>
    <s v="Yes"/>
    <s v="Yes"/>
    <n v="72"/>
    <s v="Yes"/>
    <s v="Yes"/>
    <x v="0"/>
    <s v="Yes"/>
    <s v="No"/>
    <s v="Yes"/>
    <s v="Yes"/>
    <s v="Yes"/>
    <s v="Yes"/>
    <x v="2"/>
    <s v="Yes"/>
    <x v="3"/>
    <n v="83.55"/>
    <n v="6093.3"/>
    <s v="No"/>
    <n v="0"/>
    <x v="3"/>
  </r>
  <r>
    <s v="9853-JFZDU"/>
    <x v="0"/>
    <x v="0"/>
    <s v="Yes"/>
    <s v="No"/>
    <n v="35"/>
    <s v="Yes"/>
    <s v="No"/>
    <x v="0"/>
    <s v="No"/>
    <s v="Yes"/>
    <s v="No"/>
    <s v="Yes"/>
    <s v="No"/>
    <s v="No"/>
    <x v="0"/>
    <s v="No"/>
    <x v="0"/>
    <n v="56.85"/>
    <n v="1861.1"/>
    <s v="No"/>
    <n v="0"/>
    <x v="1"/>
  </r>
  <r>
    <s v="1963-VAUKV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s v="Yes"/>
    <n v="1"/>
    <x v="0"/>
  </r>
  <r>
    <s v="3777-XROBG"/>
    <x v="0"/>
    <x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55"/>
    <n v="1079.6500000000001"/>
    <s v="No"/>
    <n v="0"/>
    <x v="3"/>
  </r>
  <r>
    <s v="6994-FGRHH"/>
    <x v="1"/>
    <x v="0"/>
    <s v="Yes"/>
    <s v="Yes"/>
    <n v="70"/>
    <s v="Yes"/>
    <s v="No"/>
    <x v="1"/>
    <s v="No"/>
    <s v="Yes"/>
    <s v="Yes"/>
    <s v="Yes"/>
    <s v="Yes"/>
    <s v="Yes"/>
    <x v="1"/>
    <s v="Yes"/>
    <x v="0"/>
    <n v="106.15"/>
    <n v="7475.1"/>
    <s v="No"/>
    <n v="0"/>
    <x v="3"/>
  </r>
  <r>
    <s v="4000-VGMQP"/>
    <x v="1"/>
    <x v="0"/>
    <s v="Yes"/>
    <s v="Yes"/>
    <n v="38"/>
    <s v="Yes"/>
    <s v="Yes"/>
    <x v="0"/>
    <s v="No"/>
    <s v="Yes"/>
    <s v="Yes"/>
    <s v="No"/>
    <s v="Yes"/>
    <s v="Yes"/>
    <x v="1"/>
    <s v="No"/>
    <x v="3"/>
    <n v="78.95"/>
    <n v="2862.55"/>
    <s v="No"/>
    <n v="0"/>
    <x v="1"/>
  </r>
  <r>
    <s v="3999-WRNGR"/>
    <x v="0"/>
    <x v="0"/>
    <s v="Yes"/>
    <s v="Yes"/>
    <n v="60"/>
    <s v="No"/>
    <s v="No phone service"/>
    <x v="0"/>
    <s v="No"/>
    <s v="Yes"/>
    <s v="No"/>
    <s v="No"/>
    <s v="Yes"/>
    <s v="Yes"/>
    <x v="0"/>
    <s v="Yes"/>
    <x v="0"/>
    <n v="49.75"/>
    <n v="3069.45"/>
    <s v="No"/>
    <n v="0"/>
    <x v="3"/>
  </r>
  <r>
    <s v="3466-RITXD"/>
    <x v="1"/>
    <x v="0"/>
    <s v="No"/>
    <s v="No"/>
    <n v="26"/>
    <s v="Yes"/>
    <s v="Yes"/>
    <x v="1"/>
    <s v="Yes"/>
    <s v="Yes"/>
    <s v="No"/>
    <s v="No"/>
    <s v="Yes"/>
    <s v="No"/>
    <x v="0"/>
    <s v="Yes"/>
    <x v="3"/>
    <n v="92.4"/>
    <n v="2349.8000000000002"/>
    <s v="No"/>
    <n v="0"/>
    <x v="1"/>
  </r>
  <r>
    <s v="2680-XKKNJ"/>
    <x v="0"/>
    <x v="0"/>
    <s v="No"/>
    <s v="No"/>
    <n v="8"/>
    <s v="Yes"/>
    <s v="No"/>
    <x v="0"/>
    <s v="Yes"/>
    <s v="Yes"/>
    <s v="No"/>
    <s v="Yes"/>
    <s v="No"/>
    <s v="No"/>
    <x v="1"/>
    <s v="No"/>
    <x v="2"/>
    <n v="58.2"/>
    <n v="469.25"/>
    <s v="No"/>
    <n v="0"/>
    <x v="0"/>
  </r>
  <r>
    <s v="3058-HJCUY"/>
    <x v="1"/>
    <x v="0"/>
    <s v="Yes"/>
    <s v="Yes"/>
    <n v="41"/>
    <s v="Yes"/>
    <s v="Yes"/>
    <x v="1"/>
    <s v="No"/>
    <s v="No"/>
    <s v="Yes"/>
    <s v="Yes"/>
    <s v="Yes"/>
    <s v="Yes"/>
    <x v="1"/>
    <s v="Yes"/>
    <x v="0"/>
    <n v="102.6"/>
    <n v="4213.3500000000004"/>
    <s v="Yes"/>
    <n v="1"/>
    <x v="1"/>
  </r>
  <r>
    <s v="2974-GGUXS"/>
    <x v="0"/>
    <x v="1"/>
    <s v="Yes"/>
    <s v="No"/>
    <n v="36"/>
    <s v="Yes"/>
    <s v="Yes"/>
    <x v="1"/>
    <s v="No"/>
    <s v="Yes"/>
    <s v="No"/>
    <s v="No"/>
    <s v="Yes"/>
    <s v="No"/>
    <x v="0"/>
    <s v="Yes"/>
    <x v="3"/>
    <n v="91.95"/>
    <n v="3301.05"/>
    <s v="No"/>
    <n v="0"/>
    <x v="1"/>
  </r>
  <r>
    <s v="7994-XIRTR"/>
    <x v="1"/>
    <x v="1"/>
    <s v="No"/>
    <s v="No"/>
    <n v="54"/>
    <s v="Yes"/>
    <s v="No"/>
    <x v="0"/>
    <s v="No"/>
    <s v="No"/>
    <s v="Yes"/>
    <s v="Yes"/>
    <s v="No"/>
    <s v="Yes"/>
    <x v="1"/>
    <s v="No"/>
    <x v="2"/>
    <n v="65.25"/>
    <n v="3529.95"/>
    <s v="No"/>
    <n v="0"/>
    <x v="3"/>
  </r>
  <r>
    <s v="3259-FDWOY"/>
    <x v="1"/>
    <x v="0"/>
    <s v="Yes"/>
    <s v="Yes"/>
    <n v="71"/>
    <s v="Yes"/>
    <s v="Yes"/>
    <x v="1"/>
    <s v="No"/>
    <s v="Yes"/>
    <s v="Yes"/>
    <s v="No"/>
    <s v="Yes"/>
    <s v="Yes"/>
    <x v="2"/>
    <s v="Yes"/>
    <x v="2"/>
    <n v="106"/>
    <n v="7723.7"/>
    <s v="Yes"/>
    <n v="1"/>
    <x v="3"/>
  </r>
  <r>
    <s v="2101-RANCD"/>
    <x v="0"/>
    <x v="0"/>
    <s v="No"/>
    <s v="No"/>
    <n v="55"/>
    <s v="Yes"/>
    <s v="Yes"/>
    <x v="1"/>
    <s v="No"/>
    <s v="No"/>
    <s v="No"/>
    <s v="No"/>
    <s v="No"/>
    <s v="No"/>
    <x v="0"/>
    <s v="Yes"/>
    <x v="0"/>
    <n v="73.099999999999994"/>
    <n v="4144.8999999999996"/>
    <s v="No"/>
    <n v="0"/>
    <x v="3"/>
  </r>
  <r>
    <s v="7921-BEPCI"/>
    <x v="0"/>
    <x v="0"/>
    <s v="No"/>
    <s v="No"/>
    <n v="72"/>
    <s v="Yes"/>
    <s v="Yes"/>
    <x v="0"/>
    <s v="Yes"/>
    <s v="Yes"/>
    <s v="No"/>
    <s v="No"/>
    <s v="No"/>
    <s v="No"/>
    <x v="2"/>
    <s v="No"/>
    <x v="2"/>
    <n v="59.75"/>
    <n v="4265"/>
    <s v="No"/>
    <n v="0"/>
    <x v="3"/>
  </r>
  <r>
    <s v="0807-ZABDG"/>
    <x v="0"/>
    <x v="0"/>
    <s v="No"/>
    <s v="Yes"/>
    <n v="3"/>
    <s v="Yes"/>
    <s v="No"/>
    <x v="0"/>
    <s v="Yes"/>
    <s v="No"/>
    <s v="No"/>
    <s v="Yes"/>
    <s v="No"/>
    <s v="No"/>
    <x v="0"/>
    <s v="Yes"/>
    <x v="1"/>
    <n v="55.1"/>
    <n v="154.65"/>
    <s v="Yes"/>
    <n v="1"/>
    <x v="0"/>
  </r>
  <r>
    <s v="8510-TMWYB"/>
    <x v="0"/>
    <x v="0"/>
    <s v="Yes"/>
    <s v="Yes"/>
    <n v="54"/>
    <s v="Yes"/>
    <s v="Yes"/>
    <x v="0"/>
    <s v="No"/>
    <s v="Yes"/>
    <s v="Yes"/>
    <s v="No"/>
    <s v="No"/>
    <s v="No"/>
    <x v="2"/>
    <s v="Yes"/>
    <x v="2"/>
    <n v="59.8"/>
    <n v="3246.45"/>
    <s v="No"/>
    <n v="0"/>
    <x v="3"/>
  </r>
  <r>
    <s v="3258-ZKPAI"/>
    <x v="1"/>
    <x v="0"/>
    <s v="Yes"/>
    <s v="Yes"/>
    <n v="72"/>
    <s v="Yes"/>
    <s v="Yes"/>
    <x v="1"/>
    <s v="Yes"/>
    <s v="Yes"/>
    <s v="Yes"/>
    <s v="Yes"/>
    <s v="Yes"/>
    <s v="Yes"/>
    <x v="2"/>
    <s v="Yes"/>
    <x v="2"/>
    <n v="116.6"/>
    <n v="8337.4500000000007"/>
    <s v="No"/>
    <n v="0"/>
    <x v="3"/>
  </r>
  <r>
    <s v="1428-IEDPR"/>
    <x v="1"/>
    <x v="0"/>
    <s v="No"/>
    <s v="No"/>
    <n v="52"/>
    <s v="Yes"/>
    <s v="Yes"/>
    <x v="1"/>
    <s v="Yes"/>
    <s v="No"/>
    <s v="Yes"/>
    <s v="Yes"/>
    <s v="Yes"/>
    <s v="Yes"/>
    <x v="2"/>
    <s v="Yes"/>
    <x v="0"/>
    <n v="109.3"/>
    <n v="5731.4"/>
    <s v="No"/>
    <n v="0"/>
    <x v="3"/>
  </r>
  <r>
    <s v="5298-GSTLM"/>
    <x v="0"/>
    <x v="1"/>
    <s v="No"/>
    <s v="No"/>
    <n v="60"/>
    <s v="Yes"/>
    <s v="Yes"/>
    <x v="1"/>
    <s v="Yes"/>
    <s v="No"/>
    <s v="No"/>
    <s v="No"/>
    <s v="Yes"/>
    <s v="Yes"/>
    <x v="1"/>
    <s v="Yes"/>
    <x v="2"/>
    <n v="101.4"/>
    <n v="6176.6"/>
    <s v="No"/>
    <n v="0"/>
    <x v="3"/>
  </r>
  <r>
    <s v="4450-YOOHP"/>
    <x v="0"/>
    <x v="0"/>
    <s v="No"/>
    <s v="No"/>
    <n v="39"/>
    <s v="No"/>
    <s v="No phone service"/>
    <x v="0"/>
    <s v="No"/>
    <s v="No"/>
    <s v="Yes"/>
    <s v="No"/>
    <s v="Yes"/>
    <s v="Yes"/>
    <x v="0"/>
    <s v="Yes"/>
    <x v="3"/>
    <n v="50.65"/>
    <n v="1905.4"/>
    <s v="No"/>
    <n v="0"/>
    <x v="1"/>
  </r>
  <r>
    <s v="6728-CZFEI"/>
    <x v="0"/>
    <x v="0"/>
    <s v="No"/>
    <s v="No"/>
    <n v="15"/>
    <s v="Yes"/>
    <s v="No"/>
    <x v="0"/>
    <s v="No"/>
    <s v="No"/>
    <s v="No"/>
    <s v="No"/>
    <s v="Yes"/>
    <s v="No"/>
    <x v="1"/>
    <s v="No"/>
    <x v="1"/>
    <n v="56.15"/>
    <n v="931.9"/>
    <s v="No"/>
    <n v="0"/>
    <x v="2"/>
  </r>
  <r>
    <s v="5748-RNCJT"/>
    <x v="1"/>
    <x v="0"/>
    <s v="No"/>
    <s v="No"/>
    <n v="69"/>
    <s v="Yes"/>
    <s v="Yes"/>
    <x v="1"/>
    <s v="No"/>
    <s v="No"/>
    <s v="Yes"/>
    <s v="Yes"/>
    <s v="Yes"/>
    <s v="Yes"/>
    <x v="2"/>
    <s v="Yes"/>
    <x v="2"/>
    <n v="106.5"/>
    <n v="7348.8"/>
    <s v="Yes"/>
    <n v="1"/>
    <x v="3"/>
  </r>
  <r>
    <s v="3653-NCRDJ"/>
    <x v="1"/>
    <x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"/>
    <n v="776.25"/>
    <s v="No"/>
    <n v="0"/>
    <x v="1"/>
  </r>
  <r>
    <s v="6121-TNHBO"/>
    <x v="0"/>
    <x v="1"/>
    <s v="No"/>
    <s v="No"/>
    <n v="63"/>
    <s v="Yes"/>
    <s v="Yes"/>
    <x v="0"/>
    <s v="Yes"/>
    <s v="Yes"/>
    <s v="Yes"/>
    <s v="Yes"/>
    <s v="Yes"/>
    <s v="No"/>
    <x v="1"/>
    <s v="No"/>
    <x v="2"/>
    <n v="83"/>
    <n v="5243.05"/>
    <s v="No"/>
    <n v="0"/>
    <x v="3"/>
  </r>
  <r>
    <s v="5119-NZPTV"/>
    <x v="1"/>
    <x v="1"/>
    <s v="Yes"/>
    <s v="No"/>
    <n v="2"/>
    <s v="Yes"/>
    <s v="No"/>
    <x v="1"/>
    <s v="No"/>
    <s v="No"/>
    <s v="No"/>
    <s v="No"/>
    <s v="No"/>
    <s v="No"/>
    <x v="0"/>
    <s v="No"/>
    <x v="0"/>
    <n v="70.099999999999994"/>
    <n v="141.65"/>
    <s v="No"/>
    <n v="0"/>
    <x v="0"/>
  </r>
  <r>
    <s v="6519-ZHPXP"/>
    <x v="0"/>
    <x v="0"/>
    <s v="Yes"/>
    <s v="Yes"/>
    <n v="72"/>
    <s v="Yes"/>
    <s v="No"/>
    <x v="1"/>
    <s v="Yes"/>
    <s v="Yes"/>
    <s v="Yes"/>
    <s v="Yes"/>
    <s v="Yes"/>
    <s v="Yes"/>
    <x v="2"/>
    <s v="Yes"/>
    <x v="2"/>
    <n v="108.3"/>
    <n v="7679.65"/>
    <s v="No"/>
    <n v="0"/>
    <x v="3"/>
  </r>
  <r>
    <s v="7739-LAXOG"/>
    <x v="0"/>
    <x v="0"/>
    <s v="Yes"/>
    <s v="Yes"/>
    <n v="32"/>
    <s v="Yes"/>
    <s v="Yes"/>
    <x v="1"/>
    <s v="No"/>
    <s v="No"/>
    <s v="Yes"/>
    <s v="No"/>
    <s v="No"/>
    <s v="Yes"/>
    <x v="0"/>
    <s v="Yes"/>
    <x v="2"/>
    <n v="91.05"/>
    <n v="2954.5"/>
    <s v="Yes"/>
    <n v="1"/>
    <x v="1"/>
  </r>
  <r>
    <s v="3472-QPRCH"/>
    <x v="1"/>
    <x v="0"/>
    <s v="Yes"/>
    <s v="Yes"/>
    <n v="40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25"/>
    <n v="1006.9"/>
    <s v="No"/>
    <n v="0"/>
    <x v="1"/>
  </r>
  <r>
    <s v="8224-UAXBZ"/>
    <x v="0"/>
    <x v="0"/>
    <s v="Yes"/>
    <s v="No"/>
    <n v="58"/>
    <s v="No"/>
    <s v="No phone service"/>
    <x v="0"/>
    <s v="Yes"/>
    <s v="Yes"/>
    <s v="No"/>
    <s v="No"/>
    <s v="Yes"/>
    <s v="No"/>
    <x v="1"/>
    <s v="Yes"/>
    <x v="0"/>
    <n v="45.35"/>
    <n v="2540.1"/>
    <s v="No"/>
    <n v="0"/>
    <x v="3"/>
  </r>
  <r>
    <s v="9610-WCESF"/>
    <x v="1"/>
    <x v="0"/>
    <s v="No"/>
    <s v="No"/>
    <n v="67"/>
    <s v="No"/>
    <s v="No phone service"/>
    <x v="0"/>
    <s v="Yes"/>
    <s v="No"/>
    <s v="No"/>
    <s v="Yes"/>
    <s v="Yes"/>
    <s v="No"/>
    <x v="2"/>
    <s v="No"/>
    <x v="0"/>
    <n v="43.9"/>
    <n v="3097.2"/>
    <s v="No"/>
    <n v="0"/>
    <x v="3"/>
  </r>
  <r>
    <s v="9776-CLUJA"/>
    <x v="0"/>
    <x v="1"/>
    <s v="Yes"/>
    <s v="No"/>
    <n v="51"/>
    <s v="Yes"/>
    <s v="Yes"/>
    <x v="1"/>
    <s v="Yes"/>
    <s v="No"/>
    <s v="No"/>
    <s v="No"/>
    <s v="No"/>
    <s v="No"/>
    <x v="0"/>
    <s v="Yes"/>
    <x v="0"/>
    <n v="77.5"/>
    <n v="3807.35"/>
    <s v="Yes"/>
    <n v="1"/>
    <x v="3"/>
  </r>
  <r>
    <s v="2486-WYVVE"/>
    <x v="1"/>
    <x v="0"/>
    <s v="Yes"/>
    <s v="No"/>
    <n v="31"/>
    <s v="Yes"/>
    <s v="Yes"/>
    <x v="0"/>
    <s v="No"/>
    <s v="No"/>
    <s v="Yes"/>
    <s v="Yes"/>
    <s v="Yes"/>
    <s v="Yes"/>
    <x v="1"/>
    <s v="Yes"/>
    <x v="1"/>
    <n v="79.3"/>
    <n v="2484"/>
    <s v="No"/>
    <n v="0"/>
    <x v="1"/>
  </r>
  <r>
    <s v="3865-ZYKAD"/>
    <x v="1"/>
    <x v="1"/>
    <s v="Yes"/>
    <s v="No"/>
    <n v="69"/>
    <s v="Yes"/>
    <s v="Yes"/>
    <x v="1"/>
    <s v="Yes"/>
    <s v="Yes"/>
    <s v="No"/>
    <s v="No"/>
    <s v="No"/>
    <s v="No"/>
    <x v="0"/>
    <s v="Yes"/>
    <x v="3"/>
    <n v="84.9"/>
    <n v="5785.65"/>
    <s v="No"/>
    <n v="0"/>
    <x v="3"/>
  </r>
  <r>
    <s v="1422-DGUBX"/>
    <x v="1"/>
    <x v="0"/>
    <s v="Yes"/>
    <s v="No"/>
    <n v="32"/>
    <s v="Yes"/>
    <s v="Yes"/>
    <x v="1"/>
    <s v="No"/>
    <s v="No"/>
    <s v="No"/>
    <s v="Yes"/>
    <s v="No"/>
    <s v="No"/>
    <x v="1"/>
    <s v="Yes"/>
    <x v="0"/>
    <n v="79.25"/>
    <n v="2619.15"/>
    <s v="No"/>
    <n v="0"/>
    <x v="1"/>
  </r>
  <r>
    <s v="2999-AANRQ"/>
    <x v="0"/>
    <x v="0"/>
    <s v="No"/>
    <s v="No"/>
    <n v="21"/>
    <s v="Yes"/>
    <s v="No"/>
    <x v="0"/>
    <s v="Yes"/>
    <s v="Yes"/>
    <s v="No"/>
    <s v="Yes"/>
    <s v="Yes"/>
    <s v="No"/>
    <x v="2"/>
    <s v="No"/>
    <x v="3"/>
    <n v="71.05"/>
    <n v="1524.85"/>
    <s v="No"/>
    <n v="0"/>
    <x v="2"/>
  </r>
  <r>
    <s v="8668-KNZTI"/>
    <x v="1"/>
    <x v="0"/>
    <s v="No"/>
    <s v="No"/>
    <n v="52"/>
    <s v="Yes"/>
    <s v="No"/>
    <x v="0"/>
    <s v="Yes"/>
    <s v="No"/>
    <s v="Yes"/>
    <s v="No"/>
    <s v="No"/>
    <s v="No"/>
    <x v="1"/>
    <s v="No"/>
    <x v="0"/>
    <n v="53.75"/>
    <n v="2790.65"/>
    <s v="No"/>
    <n v="0"/>
    <x v="3"/>
  </r>
  <r>
    <s v="0480-KYJVA"/>
    <x v="0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4.25"/>
    <n v="1784.5"/>
    <s v="No"/>
    <n v="0"/>
    <x v="3"/>
  </r>
  <r>
    <s v="6034-ZRYCV"/>
    <x v="0"/>
    <x v="0"/>
    <s v="Yes"/>
    <s v="No"/>
    <n v="72"/>
    <s v="No"/>
    <s v="No phone service"/>
    <x v="0"/>
    <s v="No"/>
    <s v="Yes"/>
    <s v="Yes"/>
    <s v="No"/>
    <s v="Yes"/>
    <s v="Yes"/>
    <x v="2"/>
    <s v="Yes"/>
    <x v="0"/>
    <n v="54.2"/>
    <n v="3937.45"/>
    <s v="Yes"/>
    <n v="1"/>
    <x v="3"/>
  </r>
  <r>
    <s v="9746-YKGXB"/>
    <x v="1"/>
    <x v="0"/>
    <s v="Yes"/>
    <s v="Yes"/>
    <n v="52"/>
    <s v="No"/>
    <s v="No phone service"/>
    <x v="0"/>
    <s v="Yes"/>
    <s v="No"/>
    <s v="Yes"/>
    <s v="No"/>
    <s v="No"/>
    <s v="Yes"/>
    <x v="1"/>
    <s v="No"/>
    <x v="2"/>
    <n v="44.25"/>
    <n v="2276.1"/>
    <s v="No"/>
    <n v="0"/>
    <x v="3"/>
  </r>
  <r>
    <s v="3926-YZVVX"/>
    <x v="0"/>
    <x v="0"/>
    <s v="No"/>
    <s v="No"/>
    <n v="41"/>
    <s v="Yes"/>
    <s v="No"/>
    <x v="0"/>
    <s v="No"/>
    <s v="No"/>
    <s v="No"/>
    <s v="Yes"/>
    <s v="No"/>
    <s v="No"/>
    <x v="1"/>
    <s v="No"/>
    <x v="2"/>
    <n v="50.05"/>
    <n v="2029.05"/>
    <s v="No"/>
    <n v="0"/>
    <x v="1"/>
  </r>
  <r>
    <s v="6000-UKLWI"/>
    <x v="1"/>
    <x v="0"/>
    <s v="No"/>
    <s v="No"/>
    <n v="4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2.35"/>
    <s v="No"/>
    <n v="0"/>
    <x v="1"/>
  </r>
  <r>
    <s v="2079-FBMZK"/>
    <x v="0"/>
    <x v="0"/>
    <s v="No"/>
    <s v="No"/>
    <n v="6"/>
    <s v="Yes"/>
    <s v="No"/>
    <x v="1"/>
    <s v="No"/>
    <s v="No"/>
    <s v="No"/>
    <s v="No"/>
    <s v="No"/>
    <s v="No"/>
    <x v="0"/>
    <s v="Yes"/>
    <x v="1"/>
    <n v="69.25"/>
    <n v="418.4"/>
    <s v="Yes"/>
    <n v="1"/>
    <x v="0"/>
  </r>
  <r>
    <s v="6332-FBZRI"/>
    <x v="1"/>
    <x v="0"/>
    <s v="Yes"/>
    <s v="Yes"/>
    <n v="67"/>
    <s v="Yes"/>
    <s v="Yes"/>
    <x v="0"/>
    <s v="Yes"/>
    <s v="Yes"/>
    <s v="Yes"/>
    <s v="Yes"/>
    <s v="No"/>
    <s v="No"/>
    <x v="1"/>
    <s v="Yes"/>
    <x v="3"/>
    <n v="69.349999999999994"/>
    <n v="4653.25"/>
    <s v="No"/>
    <n v="0"/>
    <x v="3"/>
  </r>
  <r>
    <s v="2096-XOTMO"/>
    <x v="0"/>
    <x v="0"/>
    <s v="Yes"/>
    <s v="Yes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275.89999999999998"/>
    <s v="No"/>
    <n v="0"/>
    <x v="2"/>
  </r>
  <r>
    <s v="3266-FTKHB"/>
    <x v="1"/>
    <x v="0"/>
    <s v="No"/>
    <s v="No"/>
    <n v="1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49999999999999"/>
    <n v="343.45"/>
    <s v="No"/>
    <n v="0"/>
    <x v="2"/>
  </r>
  <r>
    <s v="8221-EQDGL"/>
    <x v="1"/>
    <x v="0"/>
    <s v="Yes"/>
    <s v="No"/>
    <n v="35"/>
    <s v="Yes"/>
    <s v="No"/>
    <x v="0"/>
    <s v="Yes"/>
    <s v="Yes"/>
    <s v="Yes"/>
    <s v="No"/>
    <s v="No"/>
    <s v="No"/>
    <x v="0"/>
    <s v="No"/>
    <x v="1"/>
    <n v="61"/>
    <n v="2130.4499999999998"/>
    <s v="No"/>
    <n v="0"/>
    <x v="1"/>
  </r>
  <r>
    <s v="2346-LOCWC"/>
    <x v="0"/>
    <x v="0"/>
    <s v="Yes"/>
    <s v="Yes"/>
    <n v="5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"/>
    <n v="1191.4000000000001"/>
    <s v="No"/>
    <n v="0"/>
    <x v="3"/>
  </r>
  <r>
    <s v="6608-QQLVK"/>
    <x v="1"/>
    <x v="0"/>
    <s v="No"/>
    <s v="No"/>
    <n v="1"/>
    <s v="Yes"/>
    <s v="No"/>
    <x v="0"/>
    <s v="No"/>
    <s v="No"/>
    <s v="Yes"/>
    <s v="No"/>
    <s v="No"/>
    <s v="No"/>
    <x v="0"/>
    <s v="Yes"/>
    <x v="0"/>
    <n v="50.5"/>
    <n v="50.5"/>
    <s v="Yes"/>
    <n v="1"/>
    <x v="0"/>
  </r>
  <r>
    <s v="0298-XACET"/>
    <x v="1"/>
    <x v="0"/>
    <s v="Yes"/>
    <s v="Yes"/>
    <n v="52"/>
    <s v="No"/>
    <s v="No phone service"/>
    <x v="0"/>
    <s v="No"/>
    <s v="Yes"/>
    <s v="Yes"/>
    <s v="Yes"/>
    <s v="Yes"/>
    <s v="No"/>
    <x v="2"/>
    <s v="No"/>
    <x v="1"/>
    <n v="50.2"/>
    <n v="2554"/>
    <s v="No"/>
    <n v="0"/>
    <x v="3"/>
  </r>
  <r>
    <s v="7560-QJAVJ"/>
    <x v="0"/>
    <x v="0"/>
    <s v="No"/>
    <s v="No"/>
    <n v="70"/>
    <s v="Yes"/>
    <s v="No"/>
    <x v="0"/>
    <s v="Yes"/>
    <s v="No"/>
    <s v="Yes"/>
    <s v="Yes"/>
    <s v="Yes"/>
    <s v="Yes"/>
    <x v="2"/>
    <s v="No"/>
    <x v="2"/>
    <n v="79.599999999999994"/>
    <n v="5589.45"/>
    <s v="No"/>
    <n v="0"/>
    <x v="3"/>
  </r>
  <r>
    <s v="2995-YWTCD"/>
    <x v="0"/>
    <x v="0"/>
    <s v="Yes"/>
    <s v="Yes"/>
    <n v="1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4.9"/>
    <n v="467.7"/>
    <s v="No"/>
    <n v="0"/>
    <x v="2"/>
  </r>
  <r>
    <s v="3551-HUAZH"/>
    <x v="1"/>
    <x v="1"/>
    <s v="No"/>
    <s v="No"/>
    <n v="1"/>
    <s v="Yes"/>
    <s v="Yes"/>
    <x v="1"/>
    <s v="No"/>
    <s v="No"/>
    <s v="No"/>
    <s v="No"/>
    <s v="No"/>
    <s v="No"/>
    <x v="0"/>
    <s v="Yes"/>
    <x v="0"/>
    <n v="74.400000000000006"/>
    <n v="74.400000000000006"/>
    <s v="Yes"/>
    <n v="1"/>
    <x v="0"/>
  </r>
  <r>
    <s v="9137-UIYPG"/>
    <x v="0"/>
    <x v="0"/>
    <s v="Yes"/>
    <s v="Yes"/>
    <n v="35"/>
    <s v="Yes"/>
    <s v="No"/>
    <x v="1"/>
    <s v="Yes"/>
    <s v="No"/>
    <s v="Yes"/>
    <s v="Yes"/>
    <s v="Yes"/>
    <s v="Yes"/>
    <x v="0"/>
    <s v="Yes"/>
    <x v="0"/>
    <n v="106.9"/>
    <n v="3756.45"/>
    <s v="No"/>
    <n v="0"/>
    <x v="1"/>
  </r>
  <r>
    <s v="2809-ZMYOQ"/>
    <x v="0"/>
    <x v="0"/>
    <s v="No"/>
    <s v="No"/>
    <n v="32"/>
    <s v="Yes"/>
    <s v="Yes"/>
    <x v="1"/>
    <s v="No"/>
    <s v="No"/>
    <s v="Yes"/>
    <s v="No"/>
    <s v="Yes"/>
    <s v="Yes"/>
    <x v="0"/>
    <s v="Yes"/>
    <x v="0"/>
    <n v="101.35"/>
    <n v="3334.9"/>
    <s v="No"/>
    <n v="0"/>
    <x v="1"/>
  </r>
  <r>
    <s v="5084-OOVCJ"/>
    <x v="0"/>
    <x v="0"/>
    <s v="Yes"/>
    <s v="Yes"/>
    <n v="17"/>
    <s v="Yes"/>
    <s v="No"/>
    <x v="0"/>
    <s v="Yes"/>
    <s v="No"/>
    <s v="No"/>
    <s v="Yes"/>
    <s v="No"/>
    <s v="No"/>
    <x v="0"/>
    <s v="Yes"/>
    <x v="3"/>
    <n v="55.35"/>
    <n v="920.5"/>
    <s v="No"/>
    <n v="0"/>
    <x v="2"/>
  </r>
  <r>
    <s v="0254-WWRKD"/>
    <x v="0"/>
    <x v="0"/>
    <s v="Yes"/>
    <s v="Yes"/>
    <n v="67"/>
    <s v="Yes"/>
    <s v="No"/>
    <x v="0"/>
    <s v="No"/>
    <s v="Yes"/>
    <s v="No"/>
    <s v="No"/>
    <s v="No"/>
    <s v="No"/>
    <x v="1"/>
    <s v="No"/>
    <x v="3"/>
    <n v="50.55"/>
    <n v="3431.75"/>
    <s v="No"/>
    <n v="0"/>
    <x v="3"/>
  </r>
  <r>
    <s v="7727-SHVZV"/>
    <x v="0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150.35"/>
    <s v="No"/>
    <n v="0"/>
    <x v="0"/>
  </r>
  <r>
    <s v="6302-JGYRJ"/>
    <x v="1"/>
    <x v="0"/>
    <s v="No"/>
    <s v="Yes"/>
    <n v="31"/>
    <s v="Yes"/>
    <s v="Yes"/>
    <x v="0"/>
    <s v="No"/>
    <s v="Yes"/>
    <s v="No"/>
    <s v="Yes"/>
    <s v="Yes"/>
    <s v="Yes"/>
    <x v="1"/>
    <s v="Yes"/>
    <x v="1"/>
    <n v="79.45"/>
    <n v="2587.6999999999998"/>
    <s v="Yes"/>
    <n v="1"/>
    <x v="1"/>
  </r>
  <r>
    <s v="5339-PXDVH"/>
    <x v="1"/>
    <x v="0"/>
    <s v="No"/>
    <s v="No"/>
    <n v="4"/>
    <s v="Yes"/>
    <s v="Yes"/>
    <x v="1"/>
    <s v="Yes"/>
    <s v="No"/>
    <s v="No"/>
    <s v="No"/>
    <s v="Yes"/>
    <s v="No"/>
    <x v="0"/>
    <s v="No"/>
    <x v="0"/>
    <n v="90.65"/>
    <n v="367.95"/>
    <s v="No"/>
    <n v="0"/>
    <x v="0"/>
  </r>
  <r>
    <s v="2205-LPVGL"/>
    <x v="1"/>
    <x v="1"/>
    <s v="Yes"/>
    <s v="Yes"/>
    <n v="58"/>
    <s v="Yes"/>
    <s v="Yes"/>
    <x v="1"/>
    <s v="Yes"/>
    <s v="Yes"/>
    <s v="No"/>
    <s v="Yes"/>
    <s v="No"/>
    <s v="No"/>
    <x v="1"/>
    <s v="Yes"/>
    <x v="2"/>
    <n v="89.85"/>
    <n v="5125.75"/>
    <s v="No"/>
    <n v="0"/>
    <x v="3"/>
  </r>
  <r>
    <s v="8782-NUUOL"/>
    <x v="1"/>
    <x v="0"/>
    <s v="No"/>
    <s v="No"/>
    <n v="60"/>
    <s v="Yes"/>
    <s v="No"/>
    <x v="0"/>
    <s v="Yes"/>
    <s v="No"/>
    <s v="Yes"/>
    <s v="Yes"/>
    <s v="Yes"/>
    <s v="Yes"/>
    <x v="1"/>
    <s v="No"/>
    <x v="1"/>
    <n v="79"/>
    <n v="4801.1000000000004"/>
    <s v="No"/>
    <n v="0"/>
    <x v="3"/>
  </r>
  <r>
    <s v="3685-YLCMQ"/>
    <x v="1"/>
    <x v="0"/>
    <s v="No"/>
    <s v="No"/>
    <n v="58"/>
    <s v="Yes"/>
    <s v="Yes"/>
    <x v="1"/>
    <s v="No"/>
    <s v="No"/>
    <s v="Yes"/>
    <s v="Yes"/>
    <s v="Yes"/>
    <s v="Yes"/>
    <x v="1"/>
    <s v="Yes"/>
    <x v="0"/>
    <n v="104.65"/>
    <n v="6219.6"/>
    <s v="Yes"/>
    <n v="1"/>
    <x v="3"/>
  </r>
  <r>
    <s v="7601-WFVZV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s v="No"/>
    <n v="0"/>
    <x v="0"/>
  </r>
  <r>
    <s v="4609-KNNWG"/>
    <x v="0"/>
    <x v="0"/>
    <s v="Yes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550.1"/>
    <s v="No"/>
    <n v="0"/>
    <x v="1"/>
  </r>
  <r>
    <s v="4868-AADLV"/>
    <x v="1"/>
    <x v="1"/>
    <s v="Yes"/>
    <s v="Yes"/>
    <n v="66"/>
    <s v="Yes"/>
    <s v="Yes"/>
    <x v="1"/>
    <s v="Yes"/>
    <s v="Yes"/>
    <s v="Yes"/>
    <s v="Yes"/>
    <s v="Yes"/>
    <s v="Yes"/>
    <x v="1"/>
    <s v="Yes"/>
    <x v="0"/>
    <n v="116.25"/>
    <n v="7862.25"/>
    <s v="No"/>
    <n v="0"/>
    <x v="3"/>
  </r>
  <r>
    <s v="9529-OFXHY"/>
    <x v="1"/>
    <x v="0"/>
    <s v="No"/>
    <s v="No"/>
    <n v="15"/>
    <s v="Yes"/>
    <s v="Yes"/>
    <x v="1"/>
    <s v="Yes"/>
    <s v="No"/>
    <s v="No"/>
    <s v="No"/>
    <s v="Yes"/>
    <s v="No"/>
    <x v="0"/>
    <s v="Yes"/>
    <x v="2"/>
    <n v="87.75"/>
    <n v="1242.2"/>
    <s v="No"/>
    <n v="0"/>
    <x v="2"/>
  </r>
  <r>
    <s v="8634-MPHTR"/>
    <x v="1"/>
    <x v="1"/>
    <s v="Yes"/>
    <s v="No"/>
    <n v="47"/>
    <s v="Yes"/>
    <s v="Yes"/>
    <x v="1"/>
    <s v="No"/>
    <s v="No"/>
    <s v="Yes"/>
    <s v="No"/>
    <s v="Yes"/>
    <s v="Yes"/>
    <x v="0"/>
    <s v="Yes"/>
    <x v="0"/>
    <n v="100.05"/>
    <n v="4871.05"/>
    <s v="Yes"/>
    <n v="1"/>
    <x v="1"/>
  </r>
  <r>
    <s v="2669-QVCRG"/>
    <x v="0"/>
    <x v="0"/>
    <s v="No"/>
    <s v="No"/>
    <n v="41"/>
    <s v="Yes"/>
    <s v="Yes"/>
    <x v="1"/>
    <s v="Yes"/>
    <s v="No"/>
    <s v="No"/>
    <s v="No"/>
    <s v="No"/>
    <s v="No"/>
    <x v="0"/>
    <s v="Yes"/>
    <x v="3"/>
    <n v="81.3"/>
    <n v="3190.65"/>
    <s v="No"/>
    <n v="0"/>
    <x v="1"/>
  </r>
  <r>
    <s v="2478-EEWWM"/>
    <x v="1"/>
    <x v="0"/>
    <s v="Yes"/>
    <s v="No"/>
    <n v="59"/>
    <s v="No"/>
    <s v="No phone service"/>
    <x v="0"/>
    <s v="No"/>
    <s v="No"/>
    <s v="No"/>
    <s v="No"/>
    <s v="Yes"/>
    <s v="Yes"/>
    <x v="0"/>
    <s v="Yes"/>
    <x v="0"/>
    <n v="44.3"/>
    <n v="2666.75"/>
    <s v="No"/>
    <n v="0"/>
    <x v="3"/>
  </r>
  <r>
    <s v="9174-IHETN"/>
    <x v="0"/>
    <x v="0"/>
    <s v="No"/>
    <s v="Yes"/>
    <n v="50"/>
    <s v="Yes"/>
    <s v="No"/>
    <x v="1"/>
    <s v="No"/>
    <s v="No"/>
    <s v="No"/>
    <s v="No"/>
    <s v="No"/>
    <s v="No"/>
    <x v="2"/>
    <s v="No"/>
    <x v="3"/>
    <n v="70.349999999999994"/>
    <n v="3533.6"/>
    <s v="No"/>
    <n v="0"/>
    <x v="3"/>
  </r>
  <r>
    <s v="2233-TXSIU"/>
    <x v="1"/>
    <x v="0"/>
    <s v="Yes"/>
    <s v="Yes"/>
    <n v="17"/>
    <s v="No"/>
    <s v="No phone service"/>
    <x v="0"/>
    <s v="Yes"/>
    <s v="No"/>
    <s v="Yes"/>
    <s v="No"/>
    <s v="Yes"/>
    <s v="No"/>
    <x v="1"/>
    <s v="No"/>
    <x v="3"/>
    <n v="44.45"/>
    <n v="792.15"/>
    <s v="No"/>
    <n v="0"/>
    <x v="2"/>
  </r>
  <r>
    <s v="9644-UMGQA"/>
    <x v="1"/>
    <x v="0"/>
    <s v="Yes"/>
    <s v="Yes"/>
    <n v="6"/>
    <s v="Yes"/>
    <s v="No"/>
    <x v="0"/>
    <s v="Yes"/>
    <s v="No"/>
    <s v="No"/>
    <s v="No"/>
    <s v="No"/>
    <s v="No"/>
    <x v="0"/>
    <s v="Yes"/>
    <x v="0"/>
    <n v="49.15"/>
    <n v="295.64999999999998"/>
    <s v="No"/>
    <n v="0"/>
    <x v="0"/>
  </r>
  <r>
    <s v="3256-EZDBI"/>
    <x v="1"/>
    <x v="1"/>
    <s v="Yes"/>
    <s v="No"/>
    <n v="51"/>
    <s v="No"/>
    <s v="No phone service"/>
    <x v="0"/>
    <s v="No"/>
    <s v="Yes"/>
    <s v="No"/>
    <s v="No"/>
    <s v="No"/>
    <s v="No"/>
    <x v="0"/>
    <s v="Yes"/>
    <x v="3"/>
    <n v="29.45"/>
    <n v="1459.35"/>
    <s v="No"/>
    <n v="0"/>
    <x v="3"/>
  </r>
  <r>
    <s v="8761-NSOBC"/>
    <x v="1"/>
    <x v="0"/>
    <s v="No"/>
    <s v="No"/>
    <n v="44"/>
    <s v="Yes"/>
    <s v="No"/>
    <x v="1"/>
    <s v="No"/>
    <s v="Yes"/>
    <s v="No"/>
    <s v="Yes"/>
    <s v="Yes"/>
    <s v="Yes"/>
    <x v="0"/>
    <s v="No"/>
    <x v="0"/>
    <n v="100.55"/>
    <n v="4398.1499999999996"/>
    <s v="Yes"/>
    <n v="1"/>
    <x v="1"/>
  </r>
  <r>
    <s v="0419-YAAPX"/>
    <x v="1"/>
    <x v="0"/>
    <s v="Yes"/>
    <s v="No"/>
    <n v="49"/>
    <s v="Yes"/>
    <s v="No"/>
    <x v="1"/>
    <s v="No"/>
    <s v="Yes"/>
    <s v="No"/>
    <s v="No"/>
    <s v="Yes"/>
    <s v="No"/>
    <x v="0"/>
    <s v="Yes"/>
    <x v="3"/>
    <n v="85.3"/>
    <n v="4297.95"/>
    <s v="No"/>
    <n v="0"/>
    <x v="3"/>
  </r>
  <r>
    <s v="8413-VONUO"/>
    <x v="1"/>
    <x v="0"/>
    <s v="No"/>
    <s v="No"/>
    <n v="2"/>
    <s v="Yes"/>
    <s v="No"/>
    <x v="1"/>
    <s v="No"/>
    <s v="Yes"/>
    <s v="No"/>
    <s v="No"/>
    <s v="Yes"/>
    <s v="Yes"/>
    <x v="0"/>
    <s v="No"/>
    <x v="0"/>
    <n v="95.65"/>
    <n v="167.3"/>
    <s v="Yes"/>
    <n v="1"/>
    <x v="0"/>
  </r>
  <r>
    <s v="0872-CASZJ"/>
    <x v="1"/>
    <x v="0"/>
    <s v="Yes"/>
    <s v="No"/>
    <n v="59"/>
    <s v="Yes"/>
    <s v="Yes"/>
    <x v="0"/>
    <s v="Yes"/>
    <s v="No"/>
    <s v="No"/>
    <s v="Yes"/>
    <s v="No"/>
    <s v="Yes"/>
    <x v="1"/>
    <s v="Yes"/>
    <x v="1"/>
    <n v="69.099999999999994"/>
    <n v="4096.8999999999996"/>
    <s v="No"/>
    <n v="0"/>
    <x v="3"/>
  </r>
  <r>
    <s v="4726-DLWQN"/>
    <x v="1"/>
    <x v="1"/>
    <s v="No"/>
    <s v="No"/>
    <n v="50"/>
    <s v="Yes"/>
    <s v="Yes"/>
    <x v="0"/>
    <s v="Yes"/>
    <s v="Yes"/>
    <s v="No"/>
    <s v="No"/>
    <s v="Yes"/>
    <s v="No"/>
    <x v="0"/>
    <s v="Yes"/>
    <x v="2"/>
    <n v="70.349999999999994"/>
    <n v="3454.6"/>
    <s v="No"/>
    <n v="0"/>
    <x v="3"/>
  </r>
  <r>
    <s v="8164-OCKUJ"/>
    <x v="0"/>
    <x v="0"/>
    <s v="Yes"/>
    <s v="Yes"/>
    <n v="5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6"/>
    <n v="1286"/>
    <s v="No"/>
    <n v="0"/>
    <x v="3"/>
  </r>
  <r>
    <s v="3094-JOJAI"/>
    <x v="1"/>
    <x v="0"/>
    <s v="No"/>
    <s v="No"/>
    <n v="18"/>
    <s v="Yes"/>
    <s v="Yes"/>
    <x v="1"/>
    <s v="No"/>
    <s v="No"/>
    <s v="No"/>
    <s v="No"/>
    <s v="No"/>
    <s v="No"/>
    <x v="0"/>
    <s v="No"/>
    <x v="1"/>
    <n v="74.150000000000006"/>
    <n v="1387"/>
    <s v="No"/>
    <n v="0"/>
    <x v="2"/>
  </r>
  <r>
    <s v="9494-MRNYX"/>
    <x v="1"/>
    <x v="0"/>
    <s v="No"/>
    <s v="No"/>
    <n v="10"/>
    <s v="Yes"/>
    <s v="Yes"/>
    <x v="1"/>
    <s v="No"/>
    <s v="No"/>
    <s v="No"/>
    <s v="No"/>
    <s v="No"/>
    <s v="No"/>
    <x v="0"/>
    <s v="No"/>
    <x v="0"/>
    <n v="75.05"/>
    <n v="786.3"/>
    <s v="No"/>
    <n v="0"/>
    <x v="0"/>
  </r>
  <r>
    <s v="2599-CZABP"/>
    <x v="1"/>
    <x v="0"/>
    <s v="Yes"/>
    <s v="No"/>
    <n v="14"/>
    <s v="Yes"/>
    <s v="No"/>
    <x v="0"/>
    <s v="No"/>
    <s v="No"/>
    <s v="No"/>
    <s v="No"/>
    <s v="No"/>
    <s v="No"/>
    <x v="1"/>
    <s v="No"/>
    <x v="0"/>
    <n v="44.6"/>
    <n v="641.25"/>
    <s v="No"/>
    <n v="0"/>
    <x v="2"/>
  </r>
  <r>
    <s v="7945-PRBVF"/>
    <x v="1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1.45"/>
    <n v="705.45"/>
    <s v="No"/>
    <n v="0"/>
    <x v="1"/>
  </r>
  <r>
    <s v="4544-RXFMG"/>
    <x v="1"/>
    <x v="0"/>
    <s v="Yes"/>
    <s v="Yes"/>
    <n v="8"/>
    <s v="Yes"/>
    <s v="No"/>
    <x v="0"/>
    <s v="No"/>
    <s v="No"/>
    <s v="No"/>
    <s v="No"/>
    <s v="No"/>
    <s v="No"/>
    <x v="1"/>
    <s v="Yes"/>
    <x v="1"/>
    <n v="43.45"/>
    <n v="345.5"/>
    <s v="No"/>
    <n v="0"/>
    <x v="0"/>
  </r>
  <r>
    <s v="0859-YGKFW"/>
    <x v="1"/>
    <x v="0"/>
    <s v="Yes"/>
    <s v="Yes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05"/>
    <n v="345.9"/>
    <s v="No"/>
    <n v="0"/>
    <x v="2"/>
  </r>
  <r>
    <s v="1150-FTQGN"/>
    <x v="0"/>
    <x v="0"/>
    <s v="Yes"/>
    <s v="Yes"/>
    <n v="60"/>
    <s v="Yes"/>
    <s v="Yes"/>
    <x v="1"/>
    <s v="Yes"/>
    <s v="Yes"/>
    <s v="No"/>
    <s v="No"/>
    <s v="Yes"/>
    <s v="No"/>
    <x v="1"/>
    <s v="No"/>
    <x v="2"/>
    <n v="94.15"/>
    <n v="5811.8"/>
    <s v="No"/>
    <n v="0"/>
    <x v="3"/>
  </r>
  <r>
    <s v="9223-UCPVT"/>
    <x v="0"/>
    <x v="0"/>
    <s v="No"/>
    <s v="No"/>
    <n v="1"/>
    <s v="Yes"/>
    <s v="No"/>
    <x v="1"/>
    <s v="No"/>
    <s v="No"/>
    <s v="Yes"/>
    <s v="No"/>
    <s v="Yes"/>
    <s v="Yes"/>
    <x v="0"/>
    <s v="No"/>
    <x v="0"/>
    <n v="94.4"/>
    <n v="94.4"/>
    <s v="Yes"/>
    <n v="1"/>
    <x v="0"/>
  </r>
  <r>
    <s v="7196-LIWRH"/>
    <x v="0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.45"/>
    <s v="No"/>
    <n v="0"/>
    <x v="0"/>
  </r>
  <r>
    <s v="5448-VWNAM"/>
    <x v="0"/>
    <x v="0"/>
    <s v="No"/>
    <s v="Yes"/>
    <n v="19"/>
    <s v="Yes"/>
    <s v="Yes"/>
    <x v="0"/>
    <s v="Yes"/>
    <s v="Yes"/>
    <s v="No"/>
    <s v="Yes"/>
    <s v="Yes"/>
    <s v="No"/>
    <x v="0"/>
    <s v="Yes"/>
    <x v="1"/>
    <n v="75.900000000000006"/>
    <n v="1375.6"/>
    <s v="No"/>
    <n v="0"/>
    <x v="2"/>
  </r>
  <r>
    <s v="1177-XZBJL"/>
    <x v="1"/>
    <x v="0"/>
    <s v="Yes"/>
    <s v="Yes"/>
    <n v="53"/>
    <s v="Yes"/>
    <s v="Yes"/>
    <x v="0"/>
    <s v="Yes"/>
    <s v="Yes"/>
    <s v="No"/>
    <s v="Yes"/>
    <s v="No"/>
    <s v="No"/>
    <x v="1"/>
    <s v="No"/>
    <x v="2"/>
    <n v="64.150000000000006"/>
    <n v="3491.55"/>
    <s v="No"/>
    <n v="0"/>
    <x v="3"/>
  </r>
  <r>
    <s v="3518-FSTWG"/>
    <x v="1"/>
    <x v="1"/>
    <s v="Yes"/>
    <s v="No"/>
    <n v="72"/>
    <s v="Yes"/>
    <s v="Yes"/>
    <x v="1"/>
    <s v="Yes"/>
    <s v="Yes"/>
    <s v="Yes"/>
    <s v="No"/>
    <s v="Yes"/>
    <s v="Yes"/>
    <x v="2"/>
    <s v="Yes"/>
    <x v="2"/>
    <n v="109.55"/>
    <n v="7920.7"/>
    <s v="No"/>
    <n v="0"/>
    <x v="3"/>
  </r>
  <r>
    <s v="9330-VOFSZ"/>
    <x v="0"/>
    <x v="0"/>
    <s v="Yes"/>
    <s v="No"/>
    <n v="60"/>
    <s v="Yes"/>
    <s v="Yes"/>
    <x v="1"/>
    <s v="No"/>
    <s v="Yes"/>
    <s v="Yes"/>
    <s v="Yes"/>
    <s v="Yes"/>
    <s v="Yes"/>
    <x v="2"/>
    <s v="Yes"/>
    <x v="3"/>
    <n v="110.8"/>
    <n v="6640.7"/>
    <s v="No"/>
    <n v="0"/>
    <x v="3"/>
  </r>
  <r>
    <s v="4351-QLCSU"/>
    <x v="0"/>
    <x v="0"/>
    <s v="No"/>
    <s v="No"/>
    <n v="1"/>
    <s v="Yes"/>
    <s v="No"/>
    <x v="0"/>
    <s v="No"/>
    <s v="No"/>
    <s v="No"/>
    <s v="No"/>
    <s v="Yes"/>
    <s v="No"/>
    <x v="0"/>
    <s v="Yes"/>
    <x v="3"/>
    <n v="55"/>
    <n v="55"/>
    <s v="Yes"/>
    <n v="1"/>
    <x v="0"/>
  </r>
  <r>
    <s v="0939-EREMR"/>
    <x v="0"/>
    <x v="0"/>
    <s v="No"/>
    <s v="Yes"/>
    <n v="13"/>
    <s v="Yes"/>
    <s v="No"/>
    <x v="0"/>
    <s v="No"/>
    <s v="No"/>
    <s v="Yes"/>
    <s v="Yes"/>
    <s v="No"/>
    <s v="No"/>
    <x v="0"/>
    <s v="No"/>
    <x v="1"/>
    <n v="53.45"/>
    <n v="718.1"/>
    <s v="No"/>
    <n v="0"/>
    <x v="2"/>
  </r>
  <r>
    <s v="9389-ACWBI"/>
    <x v="0"/>
    <x v="0"/>
    <s v="Yes"/>
    <s v="Yes"/>
    <n v="5"/>
    <s v="Yes"/>
    <s v="No"/>
    <x v="1"/>
    <s v="No"/>
    <s v="No"/>
    <s v="No"/>
    <s v="No"/>
    <s v="No"/>
    <s v="No"/>
    <x v="0"/>
    <s v="No"/>
    <x v="3"/>
    <n v="69.95"/>
    <n v="320.39999999999998"/>
    <s v="No"/>
    <n v="0"/>
    <x v="0"/>
  </r>
  <r>
    <s v="5419-JPRRN"/>
    <x v="1"/>
    <x v="0"/>
    <s v="No"/>
    <s v="No"/>
    <n v="1"/>
    <s v="Yes"/>
    <s v="Yes"/>
    <x v="1"/>
    <s v="No"/>
    <s v="No"/>
    <s v="Yes"/>
    <s v="No"/>
    <s v="Yes"/>
    <s v="Yes"/>
    <x v="0"/>
    <s v="Yes"/>
    <x v="0"/>
    <n v="101.45"/>
    <n v="101.45"/>
    <s v="Yes"/>
    <n v="1"/>
    <x v="0"/>
  </r>
  <r>
    <s v="3644-QXEHN"/>
    <x v="1"/>
    <x v="0"/>
    <s v="Yes"/>
    <s v="Yes"/>
    <n v="13"/>
    <s v="Yes"/>
    <s v="No"/>
    <x v="1"/>
    <s v="No"/>
    <s v="No"/>
    <s v="Yes"/>
    <s v="No"/>
    <s v="Yes"/>
    <s v="Yes"/>
    <x v="0"/>
    <s v="No"/>
    <x v="0"/>
    <n v="97"/>
    <n v="1334.45"/>
    <s v="No"/>
    <n v="0"/>
    <x v="2"/>
  </r>
  <r>
    <s v="2911-IJORQ"/>
    <x v="1"/>
    <x v="0"/>
    <s v="No"/>
    <s v="No"/>
    <n v="37"/>
    <s v="Yes"/>
    <s v="Yes"/>
    <x v="0"/>
    <s v="Yes"/>
    <s v="Yes"/>
    <s v="Yes"/>
    <s v="Yes"/>
    <s v="Yes"/>
    <s v="Yes"/>
    <x v="1"/>
    <s v="Yes"/>
    <x v="2"/>
    <n v="90.6"/>
    <n v="3358.65"/>
    <s v="No"/>
    <n v="0"/>
    <x v="1"/>
  </r>
  <r>
    <s v="5921-NGYRH"/>
    <x v="1"/>
    <x v="0"/>
    <s v="Yes"/>
    <s v="No"/>
    <n v="64"/>
    <s v="Yes"/>
    <s v="No"/>
    <x v="1"/>
    <s v="Yes"/>
    <s v="No"/>
    <s v="No"/>
    <s v="No"/>
    <s v="No"/>
    <s v="No"/>
    <x v="0"/>
    <s v="Yes"/>
    <x v="1"/>
    <n v="73.55"/>
    <n v="4764"/>
    <s v="No"/>
    <n v="0"/>
    <x v="3"/>
  </r>
  <r>
    <s v="2100-BDNSN"/>
    <x v="0"/>
    <x v="0"/>
    <s v="Yes"/>
    <s v="No"/>
    <n v="5"/>
    <s v="Yes"/>
    <s v="Yes"/>
    <x v="0"/>
    <s v="No"/>
    <s v="No"/>
    <s v="Yes"/>
    <s v="Yes"/>
    <s v="Yes"/>
    <s v="No"/>
    <x v="0"/>
    <s v="No"/>
    <x v="2"/>
    <n v="67.95"/>
    <n v="350.3"/>
    <s v="Yes"/>
    <n v="1"/>
    <x v="0"/>
  </r>
  <r>
    <s v="5998-DZLYR"/>
    <x v="0"/>
    <x v="0"/>
    <s v="Yes"/>
    <s v="No"/>
    <n v="61"/>
    <s v="Yes"/>
    <s v="Yes"/>
    <x v="1"/>
    <s v="No"/>
    <s v="Yes"/>
    <s v="No"/>
    <s v="Yes"/>
    <s v="No"/>
    <s v="Yes"/>
    <x v="2"/>
    <s v="Yes"/>
    <x v="2"/>
    <n v="94.35"/>
    <n v="5703"/>
    <s v="No"/>
    <n v="0"/>
    <x v="3"/>
  </r>
  <r>
    <s v="0488-GSLFR"/>
    <x v="0"/>
    <x v="0"/>
    <s v="No"/>
    <s v="No"/>
    <n v="1"/>
    <s v="Yes"/>
    <s v="No"/>
    <x v="1"/>
    <s v="No"/>
    <s v="No"/>
    <s v="No"/>
    <s v="No"/>
    <s v="No"/>
    <s v="No"/>
    <x v="0"/>
    <s v="Yes"/>
    <x v="0"/>
    <n v="69.5"/>
    <n v="69.5"/>
    <s v="Yes"/>
    <n v="1"/>
    <x v="0"/>
  </r>
  <r>
    <s v="9318-NKNFC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8.850000000000001"/>
    <n v="18.850000000000001"/>
    <s v="Yes"/>
    <n v="1"/>
    <x v="0"/>
  </r>
  <r>
    <s v="3985-HOYPM"/>
    <x v="1"/>
    <x v="0"/>
    <s v="No"/>
    <s v="No"/>
    <n v="2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525.54999999999995"/>
    <s v="No"/>
    <n v="0"/>
    <x v="1"/>
  </r>
  <r>
    <s v="9728-FTTVZ"/>
    <x v="0"/>
    <x v="0"/>
    <s v="No"/>
    <s v="No"/>
    <n v="1"/>
    <s v="Yes"/>
    <s v="No"/>
    <x v="1"/>
    <s v="No"/>
    <s v="No"/>
    <s v="No"/>
    <s v="No"/>
    <s v="No"/>
    <s v="No"/>
    <x v="0"/>
    <s v="Yes"/>
    <x v="0"/>
    <n v="69.2"/>
    <n v="69.2"/>
    <s v="Yes"/>
    <n v="1"/>
    <x v="0"/>
  </r>
  <r>
    <s v="9548-LERKT"/>
    <x v="1"/>
    <x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5"/>
    <n v="483.15"/>
    <s v="No"/>
    <n v="0"/>
    <x v="2"/>
  </r>
  <r>
    <s v="6576-FBXOJ"/>
    <x v="1"/>
    <x v="0"/>
    <s v="Yes"/>
    <s v="No"/>
    <n v="17"/>
    <s v="No"/>
    <s v="No phone service"/>
    <x v="0"/>
    <s v="No"/>
    <s v="No"/>
    <s v="Yes"/>
    <s v="Yes"/>
    <s v="Yes"/>
    <s v="Yes"/>
    <x v="1"/>
    <s v="No"/>
    <x v="0"/>
    <n v="54.6"/>
    <n v="934.8"/>
    <s v="No"/>
    <n v="0"/>
    <x v="2"/>
  </r>
  <r>
    <s v="4310-KEDTB"/>
    <x v="0"/>
    <x v="0"/>
    <s v="No"/>
    <s v="Yes"/>
    <n v="26"/>
    <s v="No"/>
    <s v="No phone service"/>
    <x v="0"/>
    <s v="No"/>
    <s v="No"/>
    <s v="Yes"/>
    <s v="No"/>
    <s v="No"/>
    <s v="No"/>
    <x v="0"/>
    <s v="Yes"/>
    <x v="1"/>
    <n v="29.8"/>
    <n v="786.5"/>
    <s v="No"/>
    <n v="0"/>
    <x v="1"/>
  </r>
  <r>
    <s v="7254-IQWOZ"/>
    <x v="1"/>
    <x v="0"/>
    <s v="No"/>
    <s v="No"/>
    <n v="1"/>
    <s v="Yes"/>
    <s v="No"/>
    <x v="1"/>
    <s v="No"/>
    <s v="No"/>
    <s v="No"/>
    <s v="No"/>
    <s v="No"/>
    <s v="No"/>
    <x v="0"/>
    <s v="Yes"/>
    <x v="0"/>
    <n v="69.650000000000006"/>
    <n v="69.650000000000006"/>
    <s v="Yes"/>
    <n v="1"/>
    <x v="0"/>
  </r>
  <r>
    <s v="2474-BRUCM"/>
    <x v="1"/>
    <x v="1"/>
    <s v="Yes"/>
    <s v="No"/>
    <n v="40"/>
    <s v="Yes"/>
    <s v="Yes"/>
    <x v="1"/>
    <s v="Yes"/>
    <s v="No"/>
    <s v="No"/>
    <s v="No"/>
    <s v="Yes"/>
    <s v="Yes"/>
    <x v="0"/>
    <s v="No"/>
    <x v="0"/>
    <n v="101.85"/>
    <n v="4086.3"/>
    <s v="Yes"/>
    <n v="1"/>
    <x v="1"/>
  </r>
  <r>
    <s v="4062-HBMOS"/>
    <x v="1"/>
    <x v="0"/>
    <s v="No"/>
    <s v="No"/>
    <n v="52"/>
    <s v="Yes"/>
    <s v="Yes"/>
    <x v="1"/>
    <s v="No"/>
    <s v="Yes"/>
    <s v="Yes"/>
    <s v="No"/>
    <s v="Yes"/>
    <s v="Yes"/>
    <x v="0"/>
    <s v="Yes"/>
    <x v="0"/>
    <n v="103.05"/>
    <n v="5364.8"/>
    <s v="No"/>
    <n v="0"/>
    <x v="3"/>
  </r>
  <r>
    <s v="0742-NXBGR"/>
    <x v="0"/>
    <x v="0"/>
    <s v="No"/>
    <s v="No"/>
    <n v="1"/>
    <s v="Yes"/>
    <s v="No"/>
    <x v="1"/>
    <s v="No"/>
    <s v="Yes"/>
    <s v="Yes"/>
    <s v="No"/>
    <s v="No"/>
    <s v="No"/>
    <x v="0"/>
    <s v="Yes"/>
    <x v="0"/>
    <n v="82.3"/>
    <n v="82.3"/>
    <s v="Yes"/>
    <n v="1"/>
    <x v="0"/>
  </r>
  <r>
    <s v="2676-ISHSF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s v="No"/>
    <n v="0"/>
    <x v="0"/>
  </r>
  <r>
    <s v="9236-NDUCW"/>
    <x v="0"/>
    <x v="0"/>
    <s v="No"/>
    <s v="No"/>
    <n v="21"/>
    <s v="No"/>
    <s v="No phone service"/>
    <x v="0"/>
    <s v="Yes"/>
    <s v="No"/>
    <s v="No"/>
    <s v="Yes"/>
    <s v="No"/>
    <s v="No"/>
    <x v="2"/>
    <s v="No"/>
    <x v="1"/>
    <n v="35.1"/>
    <n v="770.4"/>
    <s v="No"/>
    <n v="0"/>
    <x v="2"/>
  </r>
  <r>
    <s v="4753-PADAS"/>
    <x v="0"/>
    <x v="0"/>
    <s v="Yes"/>
    <s v="No"/>
    <n v="67"/>
    <s v="Yes"/>
    <s v="Yes"/>
    <x v="1"/>
    <s v="No"/>
    <s v="Yes"/>
    <s v="Yes"/>
    <s v="No"/>
    <s v="Yes"/>
    <s v="Yes"/>
    <x v="1"/>
    <s v="Yes"/>
    <x v="2"/>
    <n v="105.7"/>
    <n v="6816.95"/>
    <s v="No"/>
    <n v="0"/>
    <x v="3"/>
  </r>
  <r>
    <s v="6103-QCKFX"/>
    <x v="0"/>
    <x v="0"/>
    <s v="Yes"/>
    <s v="Yes"/>
    <n v="44"/>
    <s v="Yes"/>
    <s v="No"/>
    <x v="0"/>
    <s v="Yes"/>
    <s v="No"/>
    <s v="No"/>
    <s v="Yes"/>
    <s v="No"/>
    <s v="No"/>
    <x v="0"/>
    <s v="No"/>
    <x v="2"/>
    <n v="56.25"/>
    <n v="2419.5500000000002"/>
    <s v="No"/>
    <n v="0"/>
    <x v="1"/>
  </r>
  <r>
    <s v="7781-EWARA"/>
    <x v="1"/>
    <x v="0"/>
    <s v="Yes"/>
    <s v="Yes"/>
    <n v="70"/>
    <s v="No"/>
    <s v="No phone service"/>
    <x v="0"/>
    <s v="No"/>
    <s v="Yes"/>
    <s v="Yes"/>
    <s v="Yes"/>
    <s v="Yes"/>
    <s v="Yes"/>
    <x v="1"/>
    <s v="No"/>
    <x v="0"/>
    <n v="60.35"/>
    <n v="4138.7"/>
    <s v="No"/>
    <n v="0"/>
    <x v="3"/>
  </r>
  <r>
    <s v="6110-OHIHY"/>
    <x v="1"/>
    <x v="0"/>
    <s v="No"/>
    <s v="No"/>
    <n v="3"/>
    <s v="Yes"/>
    <s v="No"/>
    <x v="1"/>
    <s v="No"/>
    <s v="No"/>
    <s v="No"/>
    <s v="No"/>
    <s v="Yes"/>
    <s v="No"/>
    <x v="0"/>
    <s v="No"/>
    <x v="0"/>
    <n v="79.25"/>
    <n v="267.60000000000002"/>
    <s v="Yes"/>
    <n v="1"/>
    <x v="0"/>
  </r>
  <r>
    <s v="7018-FPXHH"/>
    <x v="1"/>
    <x v="0"/>
    <s v="Yes"/>
    <s v="Yes"/>
    <n v="56"/>
    <s v="Yes"/>
    <s v="No"/>
    <x v="0"/>
    <s v="Yes"/>
    <s v="Yes"/>
    <s v="Yes"/>
    <s v="No"/>
    <s v="No"/>
    <s v="No"/>
    <x v="2"/>
    <s v="Yes"/>
    <x v="2"/>
    <n v="59.8"/>
    <n v="3457.45"/>
    <s v="No"/>
    <n v="0"/>
    <x v="3"/>
  </r>
  <r>
    <s v="5889-LFOLL"/>
    <x v="0"/>
    <x v="0"/>
    <s v="No"/>
    <s v="No"/>
    <n v="13"/>
    <s v="Yes"/>
    <s v="Yes"/>
    <x v="1"/>
    <s v="No"/>
    <s v="No"/>
    <s v="No"/>
    <s v="No"/>
    <s v="No"/>
    <s v="Yes"/>
    <x v="0"/>
    <s v="Yes"/>
    <x v="0"/>
    <n v="84.6"/>
    <n v="1115.2"/>
    <s v="Yes"/>
    <n v="1"/>
    <x v="2"/>
  </r>
  <r>
    <s v="5708-EVONK"/>
    <x v="0"/>
    <x v="0"/>
    <s v="Yes"/>
    <s v="Yes"/>
    <n v="58"/>
    <s v="Yes"/>
    <s v="Yes"/>
    <x v="1"/>
    <s v="Yes"/>
    <s v="Yes"/>
    <s v="No"/>
    <s v="No"/>
    <s v="No"/>
    <s v="Yes"/>
    <x v="0"/>
    <s v="Yes"/>
    <x v="2"/>
    <n v="93.4"/>
    <n v="5435.6"/>
    <s v="Yes"/>
    <n v="1"/>
    <x v="3"/>
  </r>
  <r>
    <s v="8708-XPXHZ"/>
    <x v="0"/>
    <x v="0"/>
    <s v="Yes"/>
    <s v="Yes"/>
    <n v="42"/>
    <s v="Yes"/>
    <s v="Yes"/>
    <x v="1"/>
    <s v="No"/>
    <s v="No"/>
    <s v="No"/>
    <s v="No"/>
    <s v="Yes"/>
    <s v="Yes"/>
    <x v="0"/>
    <s v="Yes"/>
    <x v="0"/>
    <n v="94.2"/>
    <n v="4186.3"/>
    <s v="Yes"/>
    <n v="1"/>
    <x v="1"/>
  </r>
  <r>
    <s v="0616-ATFGB"/>
    <x v="1"/>
    <x v="1"/>
    <s v="Yes"/>
    <s v="No"/>
    <n v="1"/>
    <s v="No"/>
    <s v="No phone service"/>
    <x v="0"/>
    <s v="No"/>
    <s v="No"/>
    <s v="No"/>
    <s v="No"/>
    <s v="No"/>
    <s v="No"/>
    <x v="0"/>
    <s v="No"/>
    <x v="0"/>
    <n v="25.05"/>
    <n v="25.05"/>
    <s v="Yes"/>
    <n v="1"/>
    <x v="0"/>
  </r>
  <r>
    <s v="0572-ZJKLT"/>
    <x v="0"/>
    <x v="0"/>
    <s v="Yes"/>
    <s v="Yes"/>
    <n v="46"/>
    <s v="Yes"/>
    <s v="Yes"/>
    <x v="1"/>
    <s v="Yes"/>
    <s v="No"/>
    <s v="Yes"/>
    <s v="Yes"/>
    <s v="No"/>
    <s v="Yes"/>
    <x v="2"/>
    <s v="No"/>
    <x v="1"/>
    <n v="99.65"/>
    <n v="4630.2"/>
    <s v="No"/>
    <n v="0"/>
    <x v="1"/>
  </r>
  <r>
    <s v="5135-RDDQL"/>
    <x v="0"/>
    <x v="0"/>
    <s v="Yes"/>
    <s v="Yes"/>
    <n v="63"/>
    <s v="Yes"/>
    <s v="No"/>
    <x v="0"/>
    <s v="Yes"/>
    <s v="No"/>
    <s v="No"/>
    <s v="No"/>
    <s v="No"/>
    <s v="No"/>
    <x v="2"/>
    <s v="Yes"/>
    <x v="2"/>
    <n v="50.65"/>
    <n v="3221.25"/>
    <s v="No"/>
    <n v="0"/>
    <x v="3"/>
  </r>
  <r>
    <s v="1353-LJWEM"/>
    <x v="1"/>
    <x v="0"/>
    <s v="No"/>
    <s v="No"/>
    <n v="11"/>
    <s v="Yes"/>
    <s v="No"/>
    <x v="0"/>
    <s v="No"/>
    <s v="Yes"/>
    <s v="Yes"/>
    <s v="Yes"/>
    <s v="No"/>
    <s v="No"/>
    <x v="0"/>
    <s v="Yes"/>
    <x v="0"/>
    <n v="60.9"/>
    <n v="688.5"/>
    <s v="No"/>
    <n v="0"/>
    <x v="0"/>
  </r>
  <r>
    <s v="1794-SWWKL"/>
    <x v="1"/>
    <x v="0"/>
    <s v="Yes"/>
    <s v="Yes"/>
    <n v="15"/>
    <s v="Yes"/>
    <s v="Yes"/>
    <x v="0"/>
    <s v="No"/>
    <s v="No"/>
    <s v="Yes"/>
    <s v="Yes"/>
    <s v="No"/>
    <s v="No"/>
    <x v="0"/>
    <s v="Yes"/>
    <x v="2"/>
    <n v="59.65"/>
    <n v="867.1"/>
    <s v="No"/>
    <n v="0"/>
    <x v="2"/>
  </r>
  <r>
    <s v="6166-YIPFO"/>
    <x v="1"/>
    <x v="0"/>
    <s v="Yes"/>
    <s v="No"/>
    <n v="72"/>
    <s v="No"/>
    <s v="No phone service"/>
    <x v="0"/>
    <s v="Yes"/>
    <s v="Yes"/>
    <s v="Yes"/>
    <s v="Yes"/>
    <s v="Yes"/>
    <s v="Yes"/>
    <x v="2"/>
    <s v="Yes"/>
    <x v="0"/>
    <n v="64.7"/>
    <n v="4746.05"/>
    <s v="No"/>
    <n v="0"/>
    <x v="3"/>
  </r>
  <r>
    <s v="7016-BPGEU"/>
    <x v="0"/>
    <x v="0"/>
    <s v="No"/>
    <s v="No"/>
    <n v="29"/>
    <s v="No"/>
    <s v="No phone service"/>
    <x v="0"/>
    <s v="No"/>
    <s v="No"/>
    <s v="No"/>
    <s v="No"/>
    <s v="No"/>
    <s v="No"/>
    <x v="0"/>
    <s v="Yes"/>
    <x v="3"/>
    <n v="25.1"/>
    <n v="712.85"/>
    <s v="Yes"/>
    <n v="1"/>
    <x v="1"/>
  </r>
  <r>
    <s v="6876-ADESB"/>
    <x v="1"/>
    <x v="0"/>
    <s v="No"/>
    <s v="Yes"/>
    <n v="1"/>
    <s v="Yes"/>
    <s v="No"/>
    <x v="0"/>
    <s v="No"/>
    <s v="No"/>
    <s v="Yes"/>
    <s v="No"/>
    <s v="No"/>
    <s v="No"/>
    <x v="0"/>
    <s v="No"/>
    <x v="0"/>
    <n v="48.95"/>
    <n v="48.95"/>
    <s v="Yes"/>
    <n v="1"/>
    <x v="0"/>
  </r>
  <r>
    <s v="9332-GYWLO"/>
    <x v="0"/>
    <x v="0"/>
    <s v="Yes"/>
    <s v="Yes"/>
    <n v="6"/>
    <s v="Yes"/>
    <s v="No"/>
    <x v="0"/>
    <s v="No"/>
    <s v="No"/>
    <s v="No"/>
    <s v="No"/>
    <s v="Yes"/>
    <s v="No"/>
    <x v="0"/>
    <s v="No"/>
    <x v="0"/>
    <n v="54.85"/>
    <n v="355.1"/>
    <s v="No"/>
    <n v="0"/>
    <x v="0"/>
  </r>
  <r>
    <s v="1963-SVUCV"/>
    <x v="1"/>
    <x v="0"/>
    <s v="No"/>
    <s v="No"/>
    <n v="1"/>
    <s v="Yes"/>
    <s v="No"/>
    <x v="0"/>
    <s v="No"/>
    <s v="No"/>
    <s v="No"/>
    <s v="No"/>
    <s v="No"/>
    <s v="No"/>
    <x v="0"/>
    <s v="No"/>
    <x v="0"/>
    <n v="45.3"/>
    <n v="45.3"/>
    <s v="Yes"/>
    <n v="1"/>
    <x v="0"/>
  </r>
  <r>
    <s v="4184-VODJZ"/>
    <x v="1"/>
    <x v="0"/>
    <s v="Yes"/>
    <s v="Yes"/>
    <n v="63"/>
    <s v="Yes"/>
    <s v="Yes"/>
    <x v="1"/>
    <s v="No"/>
    <s v="Yes"/>
    <s v="No"/>
    <s v="No"/>
    <s v="No"/>
    <s v="Yes"/>
    <x v="1"/>
    <s v="Yes"/>
    <x v="0"/>
    <n v="91.35"/>
    <n v="5764.7"/>
    <s v="No"/>
    <n v="0"/>
    <x v="3"/>
  </r>
  <r>
    <s v="0220-EBGCE"/>
    <x v="1"/>
    <x v="0"/>
    <s v="No"/>
    <s v="No"/>
    <n v="2"/>
    <s v="Yes"/>
    <s v="No"/>
    <x v="1"/>
    <s v="No"/>
    <s v="No"/>
    <s v="Yes"/>
    <s v="No"/>
    <s v="No"/>
    <s v="Yes"/>
    <x v="0"/>
    <s v="Yes"/>
    <x v="0"/>
    <n v="85.85"/>
    <n v="167.3"/>
    <s v="Yes"/>
    <n v="1"/>
    <x v="0"/>
  </r>
  <r>
    <s v="1092-WPIVQ"/>
    <x v="0"/>
    <x v="0"/>
    <s v="Yes"/>
    <s v="Yes"/>
    <n v="1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5.1"/>
    <n v="428.45"/>
    <s v="No"/>
    <n v="0"/>
    <x v="2"/>
  </r>
  <r>
    <s v="7233-IOQNP"/>
    <x v="0"/>
    <x v="0"/>
    <s v="Yes"/>
    <s v="No"/>
    <n v="43"/>
    <s v="No"/>
    <s v="No phone service"/>
    <x v="0"/>
    <s v="Yes"/>
    <s v="No"/>
    <s v="No"/>
    <s v="Yes"/>
    <s v="No"/>
    <s v="No"/>
    <x v="0"/>
    <s v="No"/>
    <x v="2"/>
    <n v="34"/>
    <n v="1505.35"/>
    <s v="No"/>
    <n v="0"/>
    <x v="1"/>
  </r>
  <r>
    <s v="2834-JKOOW"/>
    <x v="0"/>
    <x v="0"/>
    <s v="No"/>
    <s v="No"/>
    <n v="15"/>
    <s v="No"/>
    <s v="No phone service"/>
    <x v="0"/>
    <s v="Yes"/>
    <s v="Yes"/>
    <s v="Yes"/>
    <s v="Yes"/>
    <s v="No"/>
    <s v="No"/>
    <x v="1"/>
    <s v="No"/>
    <x v="1"/>
    <n v="45.9"/>
    <n v="693.45"/>
    <s v="No"/>
    <n v="0"/>
    <x v="2"/>
  </r>
  <r>
    <s v="2754-VDLTR"/>
    <x v="1"/>
    <x v="0"/>
    <s v="No"/>
    <s v="Yes"/>
    <n v="10"/>
    <s v="Yes"/>
    <s v="Yes"/>
    <x v="1"/>
    <s v="No"/>
    <s v="No"/>
    <s v="No"/>
    <s v="No"/>
    <s v="Yes"/>
    <s v="Yes"/>
    <x v="0"/>
    <s v="No"/>
    <x v="0"/>
    <n v="95.2"/>
    <n v="930.4"/>
    <s v="Yes"/>
    <n v="1"/>
    <x v="0"/>
  </r>
  <r>
    <s v="2400-FEQME"/>
    <x v="1"/>
    <x v="0"/>
    <s v="Yes"/>
    <s v="Yes"/>
    <n v="55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1177.95"/>
    <s v="No"/>
    <n v="0"/>
    <x v="3"/>
  </r>
  <r>
    <s v="3190-XFANI"/>
    <x v="1"/>
    <x v="0"/>
    <s v="No"/>
    <s v="Yes"/>
    <n v="49"/>
    <s v="Yes"/>
    <s v="Yes"/>
    <x v="1"/>
    <s v="No"/>
    <s v="No"/>
    <s v="No"/>
    <s v="Yes"/>
    <s v="Yes"/>
    <s v="Yes"/>
    <x v="1"/>
    <s v="Yes"/>
    <x v="2"/>
    <n v="100.6"/>
    <n v="5069.6499999999996"/>
    <s v="Yes"/>
    <n v="1"/>
    <x v="3"/>
  </r>
  <r>
    <s v="7551-DACSP"/>
    <x v="1"/>
    <x v="0"/>
    <s v="Yes"/>
    <s v="Yes"/>
    <n v="6"/>
    <s v="Yes"/>
    <s v="No"/>
    <x v="0"/>
    <s v="No"/>
    <s v="Yes"/>
    <s v="Yes"/>
    <s v="No"/>
    <s v="No"/>
    <s v="No"/>
    <x v="0"/>
    <s v="Yes"/>
    <x v="1"/>
    <n v="55.3"/>
    <n v="324.25"/>
    <s v="Yes"/>
    <n v="1"/>
    <x v="0"/>
  </r>
  <r>
    <s v="4957-SREEC"/>
    <x v="1"/>
    <x v="0"/>
    <s v="Yes"/>
    <s v="Yes"/>
    <n v="7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1458.1"/>
    <s v="No"/>
    <n v="0"/>
    <x v="3"/>
  </r>
  <r>
    <s v="7235-NXZCP"/>
    <x v="1"/>
    <x v="1"/>
    <s v="No"/>
    <s v="No"/>
    <n v="2"/>
    <s v="Yes"/>
    <s v="Yes"/>
    <x v="1"/>
    <s v="No"/>
    <s v="No"/>
    <s v="No"/>
    <s v="No"/>
    <s v="No"/>
    <s v="No"/>
    <x v="0"/>
    <s v="Yes"/>
    <x v="1"/>
    <n v="74.849999999999994"/>
    <n v="156.4"/>
    <s v="Yes"/>
    <n v="1"/>
    <x v="0"/>
  </r>
  <r>
    <s v="0230-UBYPQ"/>
    <x v="1"/>
    <x v="1"/>
    <s v="Yes"/>
    <s v="No"/>
    <n v="63"/>
    <s v="No"/>
    <s v="No phone service"/>
    <x v="0"/>
    <s v="Yes"/>
    <s v="No"/>
    <s v="No"/>
    <s v="Yes"/>
    <s v="No"/>
    <s v="No"/>
    <x v="1"/>
    <s v="No"/>
    <x v="2"/>
    <n v="36.1"/>
    <n v="2298.9"/>
    <s v="No"/>
    <n v="0"/>
    <x v="3"/>
  </r>
  <r>
    <s v="4923-ADWXJ"/>
    <x v="0"/>
    <x v="0"/>
    <s v="No"/>
    <s v="No"/>
    <n v="25"/>
    <s v="Yes"/>
    <s v="No"/>
    <x v="0"/>
    <s v="No"/>
    <s v="Yes"/>
    <s v="No"/>
    <s v="Yes"/>
    <s v="No"/>
    <s v="Yes"/>
    <x v="0"/>
    <s v="Yes"/>
    <x v="2"/>
    <n v="65.8"/>
    <n v="1679.65"/>
    <s v="No"/>
    <n v="0"/>
    <x v="1"/>
  </r>
  <r>
    <s v="1763-KUAAW"/>
    <x v="0"/>
    <x v="1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350000000000001"/>
    <n v="369.6"/>
    <s v="No"/>
    <n v="0"/>
    <x v="2"/>
  </r>
  <r>
    <s v="1104-TNLZA"/>
    <x v="1"/>
    <x v="1"/>
    <s v="Yes"/>
    <s v="No"/>
    <n v="28"/>
    <s v="Yes"/>
    <s v="Yes"/>
    <x v="1"/>
    <s v="No"/>
    <s v="Yes"/>
    <s v="No"/>
    <s v="Yes"/>
    <s v="Yes"/>
    <s v="Yes"/>
    <x v="0"/>
    <s v="Yes"/>
    <x v="0"/>
    <n v="105.8"/>
    <n v="2998"/>
    <s v="No"/>
    <n v="0"/>
    <x v="1"/>
  </r>
  <r>
    <s v="5195-KPUNQ"/>
    <x v="0"/>
    <x v="1"/>
    <s v="No"/>
    <s v="No"/>
    <n v="53"/>
    <s v="Yes"/>
    <s v="No"/>
    <x v="1"/>
    <s v="Yes"/>
    <s v="Yes"/>
    <s v="No"/>
    <s v="Yes"/>
    <s v="No"/>
    <s v="Yes"/>
    <x v="1"/>
    <s v="Yes"/>
    <x v="1"/>
    <n v="96.75"/>
    <n v="5206.55"/>
    <s v="No"/>
    <n v="0"/>
    <x v="3"/>
  </r>
  <r>
    <s v="0520-FDVVT"/>
    <x v="1"/>
    <x v="0"/>
    <s v="No"/>
    <s v="No"/>
    <n v="35"/>
    <s v="Yes"/>
    <s v="No"/>
    <x v="1"/>
    <s v="No"/>
    <s v="Yes"/>
    <s v="Yes"/>
    <s v="No"/>
    <s v="Yes"/>
    <s v="Yes"/>
    <x v="1"/>
    <s v="Yes"/>
    <x v="2"/>
    <n v="102.35"/>
    <n v="3626.1"/>
    <s v="Yes"/>
    <n v="1"/>
    <x v="1"/>
  </r>
  <r>
    <s v="3439-GVUSX"/>
    <x v="1"/>
    <x v="0"/>
    <s v="No"/>
    <s v="No"/>
    <n v="1"/>
    <s v="No"/>
    <s v="No phone service"/>
    <x v="0"/>
    <s v="No"/>
    <s v="No"/>
    <s v="No"/>
    <s v="No"/>
    <s v="No"/>
    <s v="No"/>
    <x v="0"/>
    <s v="No"/>
    <x v="1"/>
    <n v="24.4"/>
    <n v="24.4"/>
    <s v="No"/>
    <n v="0"/>
    <x v="0"/>
  </r>
  <r>
    <s v="1444-VVSGW"/>
    <x v="1"/>
    <x v="0"/>
    <s v="Yes"/>
    <s v="No"/>
    <n v="70"/>
    <s v="Yes"/>
    <s v="Yes"/>
    <x v="1"/>
    <s v="Yes"/>
    <s v="Yes"/>
    <s v="Yes"/>
    <s v="Yes"/>
    <s v="Yes"/>
    <s v="Yes"/>
    <x v="1"/>
    <s v="No"/>
    <x v="3"/>
    <n v="115.65"/>
    <n v="7968.85"/>
    <s v="Yes"/>
    <n v="1"/>
    <x v="3"/>
  </r>
  <r>
    <s v="5712-PTIWW"/>
    <x v="1"/>
    <x v="0"/>
    <s v="No"/>
    <s v="No"/>
    <n v="2"/>
    <s v="Yes"/>
    <s v="No"/>
    <x v="1"/>
    <s v="No"/>
    <s v="No"/>
    <s v="Yes"/>
    <s v="Yes"/>
    <s v="No"/>
    <s v="No"/>
    <x v="0"/>
    <s v="Yes"/>
    <x v="0"/>
    <n v="79.849999999999994"/>
    <n v="152.44999999999999"/>
    <s v="Yes"/>
    <n v="1"/>
    <x v="0"/>
  </r>
  <r>
    <s v="5949-HGVJL"/>
    <x v="0"/>
    <x v="0"/>
    <s v="Yes"/>
    <s v="No"/>
    <n v="26"/>
    <s v="Yes"/>
    <s v="No"/>
    <x v="0"/>
    <s v="No"/>
    <s v="Yes"/>
    <s v="No"/>
    <s v="Yes"/>
    <s v="Yes"/>
    <s v="Yes"/>
    <x v="0"/>
    <s v="Yes"/>
    <x v="0"/>
    <n v="73.05"/>
    <n v="1959.5"/>
    <s v="No"/>
    <n v="0"/>
    <x v="1"/>
  </r>
  <r>
    <s v="5203-XEHAX"/>
    <x v="0"/>
    <x v="0"/>
    <s v="No"/>
    <s v="No"/>
    <n v="34"/>
    <s v="Yes"/>
    <s v="No"/>
    <x v="0"/>
    <s v="Yes"/>
    <s v="Yes"/>
    <s v="No"/>
    <s v="No"/>
    <s v="No"/>
    <s v="Yes"/>
    <x v="1"/>
    <s v="No"/>
    <x v="0"/>
    <n v="64.349999999999994"/>
    <n v="2053.0500000000002"/>
    <s v="No"/>
    <n v="0"/>
    <x v="1"/>
  </r>
  <r>
    <s v="1635-HDGFT"/>
    <x v="0"/>
    <x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5"/>
    <n v="398.55"/>
    <s v="No"/>
    <n v="0"/>
    <x v="2"/>
  </r>
  <r>
    <s v="3315-TOTBP"/>
    <x v="1"/>
    <x v="0"/>
    <s v="No"/>
    <s v="No"/>
    <n v="15"/>
    <s v="Yes"/>
    <s v="Yes"/>
    <x v="1"/>
    <s v="No"/>
    <s v="No"/>
    <s v="No"/>
    <s v="No"/>
    <s v="No"/>
    <s v="No"/>
    <x v="0"/>
    <s v="Yes"/>
    <x v="1"/>
    <n v="76"/>
    <n v="1130.8499999999999"/>
    <s v="Yes"/>
    <n v="1"/>
    <x v="2"/>
  </r>
  <r>
    <s v="8050-XGRVL"/>
    <x v="0"/>
    <x v="0"/>
    <s v="Yes"/>
    <s v="Yes"/>
    <n v="62"/>
    <s v="Yes"/>
    <s v="No"/>
    <x v="0"/>
    <s v="Yes"/>
    <s v="No"/>
    <s v="Yes"/>
    <s v="No"/>
    <s v="No"/>
    <s v="No"/>
    <x v="1"/>
    <s v="No"/>
    <x v="3"/>
    <n v="54.75"/>
    <n v="3425.35"/>
    <s v="No"/>
    <n v="0"/>
    <x v="3"/>
  </r>
  <r>
    <s v="6661-HBGWL"/>
    <x v="0"/>
    <x v="1"/>
    <s v="No"/>
    <s v="No"/>
    <n v="42"/>
    <s v="Yes"/>
    <s v="Yes"/>
    <x v="1"/>
    <s v="No"/>
    <s v="Yes"/>
    <s v="Yes"/>
    <s v="No"/>
    <s v="Yes"/>
    <s v="Yes"/>
    <x v="0"/>
    <s v="Yes"/>
    <x v="2"/>
    <n v="104.75"/>
    <n v="4323.45"/>
    <s v="Yes"/>
    <n v="1"/>
    <x v="1"/>
  </r>
  <r>
    <s v="1518-VOWAV"/>
    <x v="0"/>
    <x v="0"/>
    <s v="No"/>
    <s v="No"/>
    <n v="9"/>
    <s v="Yes"/>
    <s v="No"/>
    <x v="0"/>
    <s v="Yes"/>
    <s v="Yes"/>
    <s v="No"/>
    <s v="No"/>
    <s v="Yes"/>
    <s v="Yes"/>
    <x v="0"/>
    <s v="Yes"/>
    <x v="0"/>
    <n v="74.650000000000006"/>
    <n v="703.55"/>
    <s v="Yes"/>
    <n v="1"/>
    <x v="0"/>
  </r>
  <r>
    <s v="9828-QHFBK"/>
    <x v="1"/>
    <x v="0"/>
    <s v="No"/>
    <s v="No"/>
    <n v="24"/>
    <s v="Yes"/>
    <s v="No"/>
    <x v="0"/>
    <s v="Yes"/>
    <s v="No"/>
    <s v="No"/>
    <s v="No"/>
    <s v="No"/>
    <s v="No"/>
    <x v="0"/>
    <s v="Yes"/>
    <x v="0"/>
    <n v="51.15"/>
    <n v="1275.7"/>
    <s v="No"/>
    <n v="0"/>
    <x v="2"/>
  </r>
  <r>
    <s v="3908-MKIMJ"/>
    <x v="1"/>
    <x v="1"/>
    <s v="Yes"/>
    <s v="No"/>
    <n v="68"/>
    <s v="No"/>
    <s v="No phone service"/>
    <x v="0"/>
    <s v="Yes"/>
    <s v="Yes"/>
    <s v="Yes"/>
    <s v="No"/>
    <s v="No"/>
    <s v="No"/>
    <x v="2"/>
    <s v="Yes"/>
    <x v="0"/>
    <n v="41.95"/>
    <n v="2965.75"/>
    <s v="No"/>
    <n v="0"/>
    <x v="3"/>
  </r>
  <r>
    <s v="5012-YSPJJ"/>
    <x v="1"/>
    <x v="0"/>
    <s v="Yes"/>
    <s v="Yes"/>
    <n v="31"/>
    <s v="Yes"/>
    <s v="No"/>
    <x v="0"/>
    <s v="No"/>
    <s v="No"/>
    <s v="Yes"/>
    <s v="Yes"/>
    <s v="No"/>
    <s v="No"/>
    <x v="0"/>
    <s v="No"/>
    <x v="1"/>
    <n v="54.35"/>
    <n v="1647"/>
    <s v="No"/>
    <n v="0"/>
    <x v="1"/>
  </r>
  <r>
    <s v="5909-ECHUI"/>
    <x v="0"/>
    <x v="0"/>
    <s v="No"/>
    <s v="No"/>
    <n v="1"/>
    <s v="Yes"/>
    <s v="No"/>
    <x v="0"/>
    <s v="No"/>
    <s v="No"/>
    <s v="No"/>
    <s v="No"/>
    <s v="No"/>
    <s v="Yes"/>
    <x v="0"/>
    <s v="Yes"/>
    <x v="0"/>
    <n v="56.25"/>
    <n v="56.25"/>
    <s v="Yes"/>
    <n v="1"/>
    <x v="0"/>
  </r>
  <r>
    <s v="1309-BXVOQ"/>
    <x v="1"/>
    <x v="0"/>
    <s v="Yes"/>
    <s v="No"/>
    <n v="21"/>
    <s v="Yes"/>
    <s v="Yes"/>
    <x v="1"/>
    <s v="No"/>
    <s v="No"/>
    <s v="Yes"/>
    <s v="Yes"/>
    <s v="Yes"/>
    <s v="Yes"/>
    <x v="0"/>
    <s v="Yes"/>
    <x v="0"/>
    <n v="106.1"/>
    <n v="2249.9499999999998"/>
    <s v="Yes"/>
    <n v="1"/>
    <x v="2"/>
  </r>
  <r>
    <s v="6728-VOIFY"/>
    <x v="0"/>
    <x v="0"/>
    <s v="Yes"/>
    <s v="No"/>
    <n v="63"/>
    <s v="Yes"/>
    <s v="No"/>
    <x v="1"/>
    <s v="No"/>
    <s v="Yes"/>
    <s v="No"/>
    <s v="No"/>
    <s v="Yes"/>
    <s v="Yes"/>
    <x v="1"/>
    <s v="Yes"/>
    <x v="0"/>
    <n v="96"/>
    <n v="6109.75"/>
    <s v="No"/>
    <n v="0"/>
    <x v="3"/>
  </r>
  <r>
    <s v="9317-WZPGV"/>
    <x v="0"/>
    <x v="1"/>
    <s v="No"/>
    <s v="No"/>
    <n v="2"/>
    <s v="Yes"/>
    <s v="No"/>
    <x v="1"/>
    <s v="No"/>
    <s v="No"/>
    <s v="No"/>
    <s v="No"/>
    <s v="No"/>
    <s v="Yes"/>
    <x v="0"/>
    <s v="Yes"/>
    <x v="2"/>
    <n v="79.75"/>
    <n v="159.4"/>
    <s v="Yes"/>
    <n v="1"/>
    <x v="0"/>
  </r>
  <r>
    <s v="4891-NLUBA"/>
    <x v="0"/>
    <x v="0"/>
    <s v="Yes"/>
    <s v="Yes"/>
    <n v="61"/>
    <s v="No"/>
    <s v="No phone service"/>
    <x v="0"/>
    <s v="No"/>
    <s v="Yes"/>
    <s v="Yes"/>
    <s v="Yes"/>
    <s v="Yes"/>
    <s v="Yes"/>
    <x v="2"/>
    <s v="Yes"/>
    <x v="2"/>
    <n v="61.45"/>
    <n v="3751.15"/>
    <s v="No"/>
    <n v="0"/>
    <x v="3"/>
  </r>
  <r>
    <s v="2856-HYAPG"/>
    <x v="0"/>
    <x v="0"/>
    <s v="No"/>
    <s v="No"/>
    <n v="1"/>
    <s v="Yes"/>
    <s v="No"/>
    <x v="1"/>
    <s v="No"/>
    <s v="No"/>
    <s v="No"/>
    <s v="No"/>
    <s v="No"/>
    <s v="No"/>
    <x v="0"/>
    <s v="No"/>
    <x v="0"/>
    <n v="68.650000000000006"/>
    <n v="68.650000000000006"/>
    <s v="Yes"/>
    <n v="1"/>
    <x v="0"/>
  </r>
  <r>
    <s v="8969-PRHFK"/>
    <x v="1"/>
    <x v="0"/>
    <s v="No"/>
    <s v="No"/>
    <n v="18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11.25"/>
    <s v="No"/>
    <n v="0"/>
    <x v="2"/>
  </r>
  <r>
    <s v="0661-KQHNK"/>
    <x v="0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"/>
    <n v="105.5"/>
    <s v="No"/>
    <n v="0"/>
    <x v="0"/>
  </r>
  <r>
    <s v="8709-KRDVL"/>
    <x v="0"/>
    <x v="0"/>
    <s v="No"/>
    <s v="No"/>
    <n v="33"/>
    <s v="Yes"/>
    <s v="Yes"/>
    <x v="1"/>
    <s v="No"/>
    <s v="Yes"/>
    <s v="No"/>
    <s v="No"/>
    <s v="Yes"/>
    <s v="Yes"/>
    <x v="0"/>
    <s v="Yes"/>
    <x v="0"/>
    <n v="100"/>
    <n v="3320.6"/>
    <s v="No"/>
    <n v="0"/>
    <x v="1"/>
  </r>
  <r>
    <s v="4488-PSYCG"/>
    <x v="1"/>
    <x v="0"/>
    <s v="No"/>
    <s v="No"/>
    <n v="1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25"/>
    <n v="327.45"/>
    <s v="Yes"/>
    <n v="1"/>
    <x v="2"/>
  </r>
  <r>
    <s v="1427-VERSM"/>
    <x v="0"/>
    <x v="0"/>
    <s v="Yes"/>
    <s v="No"/>
    <n v="56"/>
    <s v="Yes"/>
    <s v="No"/>
    <x v="1"/>
    <s v="No"/>
    <s v="No"/>
    <s v="Yes"/>
    <s v="Yes"/>
    <s v="Yes"/>
    <s v="Yes"/>
    <x v="0"/>
    <s v="Yes"/>
    <x v="0"/>
    <n v="98.7"/>
    <n v="5669.5"/>
    <s v="No"/>
    <n v="0"/>
    <x v="3"/>
  </r>
  <r>
    <s v="9801-NOSHQ"/>
    <x v="1"/>
    <x v="0"/>
    <s v="No"/>
    <s v="Yes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8"/>
    <n v="465.45"/>
    <s v="No"/>
    <n v="0"/>
    <x v="2"/>
  </r>
  <r>
    <s v="6339-YPSAH"/>
    <x v="1"/>
    <x v="0"/>
    <s v="No"/>
    <s v="No"/>
    <n v="9"/>
    <s v="Yes"/>
    <s v="No"/>
    <x v="1"/>
    <s v="No"/>
    <s v="No"/>
    <s v="Yes"/>
    <s v="No"/>
    <s v="No"/>
    <s v="No"/>
    <x v="0"/>
    <s v="Yes"/>
    <x v="0"/>
    <n v="73.8"/>
    <n v="704.3"/>
    <s v="No"/>
    <n v="0"/>
    <x v="0"/>
  </r>
  <r>
    <s v="3621-CEOVK"/>
    <x v="0"/>
    <x v="1"/>
    <s v="Yes"/>
    <s v="No"/>
    <n v="14"/>
    <s v="Yes"/>
    <s v="Yes"/>
    <x v="1"/>
    <s v="No"/>
    <s v="Yes"/>
    <s v="No"/>
    <s v="No"/>
    <s v="Yes"/>
    <s v="Yes"/>
    <x v="0"/>
    <s v="Yes"/>
    <x v="0"/>
    <n v="100.2"/>
    <n v="1369.8"/>
    <s v="Yes"/>
    <n v="1"/>
    <x v="2"/>
  </r>
  <r>
    <s v="6906-ANDWJ"/>
    <x v="1"/>
    <x v="0"/>
    <s v="Yes"/>
    <s v="Yes"/>
    <n v="15"/>
    <s v="Yes"/>
    <s v="Yes"/>
    <x v="1"/>
    <s v="No"/>
    <s v="No"/>
    <s v="No"/>
    <s v="No"/>
    <s v="No"/>
    <s v="No"/>
    <x v="0"/>
    <s v="Yes"/>
    <x v="2"/>
    <n v="74.900000000000006"/>
    <n v="1107.25"/>
    <s v="Yes"/>
    <n v="1"/>
    <x v="2"/>
  </r>
  <r>
    <s v="2159-TURXX"/>
    <x v="1"/>
    <x v="0"/>
    <s v="No"/>
    <s v="No"/>
    <n v="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95.55"/>
    <s v="No"/>
    <n v="0"/>
    <x v="0"/>
  </r>
  <r>
    <s v="1548-FEHVL"/>
    <x v="1"/>
    <x v="0"/>
    <s v="Yes"/>
    <s v="No"/>
    <n v="61"/>
    <s v="Yes"/>
    <s v="Yes"/>
    <x v="1"/>
    <s v="Yes"/>
    <s v="Yes"/>
    <s v="No"/>
    <s v="No"/>
    <s v="Yes"/>
    <s v="Yes"/>
    <x v="0"/>
    <s v="Yes"/>
    <x v="0"/>
    <n v="106.2"/>
    <n v="6375.2"/>
    <s v="No"/>
    <n v="0"/>
    <x v="3"/>
  </r>
  <r>
    <s v="3795-CAWEX"/>
    <x v="1"/>
    <x v="0"/>
    <s v="Yes"/>
    <s v="Yes"/>
    <n v="70"/>
    <s v="Yes"/>
    <s v="Yes"/>
    <x v="1"/>
    <s v="Yes"/>
    <s v="Yes"/>
    <s v="Yes"/>
    <s v="Yes"/>
    <s v="Yes"/>
    <s v="Yes"/>
    <x v="2"/>
    <s v="Yes"/>
    <x v="3"/>
    <n v="116.55"/>
    <n v="8152.3"/>
    <s v="No"/>
    <n v="0"/>
    <x v="3"/>
  </r>
  <r>
    <s v="6215-NQCPY"/>
    <x v="1"/>
    <x v="0"/>
    <s v="No"/>
    <s v="No"/>
    <n v="15"/>
    <s v="Yes"/>
    <s v="Yes"/>
    <x v="1"/>
    <s v="Yes"/>
    <s v="No"/>
    <s v="No"/>
    <s v="No"/>
    <s v="Yes"/>
    <s v="Yes"/>
    <x v="0"/>
    <s v="Yes"/>
    <x v="0"/>
    <n v="99.7"/>
    <n v="1566.75"/>
    <s v="No"/>
    <n v="0"/>
    <x v="2"/>
  </r>
  <r>
    <s v="5647-URDKA"/>
    <x v="1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7"/>
    <n v="130.25"/>
    <s v="No"/>
    <n v="0"/>
    <x v="0"/>
  </r>
  <r>
    <s v="2229-DPMBI"/>
    <x v="0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"/>
    <n v="162.15"/>
    <s v="No"/>
    <n v="0"/>
    <x v="0"/>
  </r>
  <r>
    <s v="9626-WEQRM"/>
    <x v="0"/>
    <x v="0"/>
    <s v="No"/>
    <s v="No"/>
    <n v="4"/>
    <s v="No"/>
    <s v="No phone service"/>
    <x v="0"/>
    <s v="Yes"/>
    <s v="No"/>
    <s v="No"/>
    <s v="No"/>
    <s v="No"/>
    <s v="No"/>
    <x v="0"/>
    <s v="Yes"/>
    <x v="1"/>
    <n v="29.15"/>
    <n v="110.05"/>
    <s v="No"/>
    <n v="0"/>
    <x v="0"/>
  </r>
  <r>
    <s v="2188-SXWVT"/>
    <x v="0"/>
    <x v="0"/>
    <s v="No"/>
    <s v="No"/>
    <n v="34"/>
    <s v="Yes"/>
    <s v="No"/>
    <x v="0"/>
    <s v="Yes"/>
    <s v="Yes"/>
    <s v="No"/>
    <s v="No"/>
    <s v="No"/>
    <s v="No"/>
    <x v="1"/>
    <s v="No"/>
    <x v="1"/>
    <n v="55"/>
    <n v="1885.15"/>
    <s v="No"/>
    <n v="0"/>
    <x v="1"/>
  </r>
  <r>
    <s v="6258-PVZWJ"/>
    <x v="1"/>
    <x v="0"/>
    <s v="Yes"/>
    <s v="No"/>
    <n v="68"/>
    <s v="Yes"/>
    <s v="Yes"/>
    <x v="0"/>
    <s v="Yes"/>
    <s v="Yes"/>
    <s v="Yes"/>
    <s v="Yes"/>
    <s v="Yes"/>
    <s v="Yes"/>
    <x v="2"/>
    <s v="Yes"/>
    <x v="3"/>
    <n v="90.8"/>
    <n v="6302.85"/>
    <s v="No"/>
    <n v="0"/>
    <x v="3"/>
  </r>
  <r>
    <s v="1094-BKOSX"/>
    <x v="0"/>
    <x v="0"/>
    <s v="Yes"/>
    <s v="Yes"/>
    <n v="45"/>
    <s v="No"/>
    <s v="No phone service"/>
    <x v="0"/>
    <s v="No"/>
    <s v="Yes"/>
    <s v="Yes"/>
    <s v="Yes"/>
    <s v="No"/>
    <s v="Yes"/>
    <x v="1"/>
    <s v="No"/>
    <x v="2"/>
    <n v="51"/>
    <n v="2264.5"/>
    <s v="No"/>
    <n v="0"/>
    <x v="1"/>
  </r>
  <r>
    <s v="6969-MVBAI"/>
    <x v="0"/>
    <x v="1"/>
    <s v="No"/>
    <s v="No"/>
    <n v="9"/>
    <s v="Yes"/>
    <s v="Yes"/>
    <x v="1"/>
    <s v="No"/>
    <s v="No"/>
    <s v="Yes"/>
    <s v="No"/>
    <s v="Yes"/>
    <s v="No"/>
    <x v="0"/>
    <s v="Yes"/>
    <x v="0"/>
    <n v="90.1"/>
    <n v="816.8"/>
    <s v="No"/>
    <n v="0"/>
    <x v="0"/>
  </r>
  <r>
    <s v="2978-XXSOG"/>
    <x v="0"/>
    <x v="0"/>
    <s v="No"/>
    <s v="No"/>
    <n v="22"/>
    <s v="Yes"/>
    <s v="Yes"/>
    <x v="0"/>
    <s v="Yes"/>
    <s v="No"/>
    <s v="No"/>
    <s v="Yes"/>
    <s v="No"/>
    <s v="No"/>
    <x v="0"/>
    <s v="Yes"/>
    <x v="1"/>
    <n v="59.05"/>
    <n v="1253.5"/>
    <s v="No"/>
    <n v="0"/>
    <x v="2"/>
  </r>
  <r>
    <s v="2342-CKIAO"/>
    <x v="0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"/>
    <n v="41.2"/>
    <s v="No"/>
    <n v="0"/>
    <x v="0"/>
  </r>
  <r>
    <s v="6953-PBDIN"/>
    <x v="1"/>
    <x v="0"/>
    <s v="Yes"/>
    <s v="No"/>
    <n v="70"/>
    <s v="Yes"/>
    <s v="Yes"/>
    <x v="0"/>
    <s v="No"/>
    <s v="Yes"/>
    <s v="Yes"/>
    <s v="Yes"/>
    <s v="Yes"/>
    <s v="No"/>
    <x v="2"/>
    <s v="No"/>
    <x v="2"/>
    <n v="72.95"/>
    <n v="5265.55"/>
    <s v="No"/>
    <n v="0"/>
    <x v="3"/>
  </r>
  <r>
    <s v="3898-BSJYF"/>
    <x v="0"/>
    <x v="0"/>
    <s v="No"/>
    <s v="Yes"/>
    <n v="10"/>
    <s v="Yes"/>
    <s v="Yes"/>
    <x v="0"/>
    <s v="Yes"/>
    <s v="No"/>
    <s v="Yes"/>
    <s v="Yes"/>
    <s v="No"/>
    <s v="Yes"/>
    <x v="1"/>
    <s v="No"/>
    <x v="3"/>
    <n v="73.55"/>
    <n v="693.3"/>
    <s v="No"/>
    <n v="0"/>
    <x v="0"/>
  </r>
  <r>
    <s v="3938-YFPXD"/>
    <x v="1"/>
    <x v="0"/>
    <s v="No"/>
    <s v="No"/>
    <n v="72"/>
    <s v="Yes"/>
    <s v="Yes"/>
    <x v="0"/>
    <s v="Yes"/>
    <s v="No"/>
    <s v="Yes"/>
    <s v="Yes"/>
    <s v="Yes"/>
    <s v="Yes"/>
    <x v="2"/>
    <s v="No"/>
    <x v="3"/>
    <n v="84.3"/>
    <n v="5997.1"/>
    <s v="No"/>
    <n v="0"/>
    <x v="3"/>
  </r>
  <r>
    <s v="7696-AMHOD"/>
    <x v="0"/>
    <x v="0"/>
    <s v="Yes"/>
    <s v="Yes"/>
    <n v="49"/>
    <s v="Yes"/>
    <s v="No"/>
    <x v="0"/>
    <s v="No"/>
    <s v="Yes"/>
    <s v="Yes"/>
    <s v="No"/>
    <s v="Yes"/>
    <s v="Yes"/>
    <x v="1"/>
    <s v="No"/>
    <x v="3"/>
    <n v="78"/>
    <n v="3824.2"/>
    <s v="No"/>
    <n v="0"/>
    <x v="3"/>
  </r>
  <r>
    <s v="2453-SAFNS"/>
    <x v="0"/>
    <x v="1"/>
    <s v="No"/>
    <s v="No"/>
    <n v="54"/>
    <s v="Yes"/>
    <s v="Yes"/>
    <x v="0"/>
    <s v="No"/>
    <s v="Yes"/>
    <s v="No"/>
    <s v="Yes"/>
    <s v="Yes"/>
    <s v="No"/>
    <x v="1"/>
    <s v="No"/>
    <x v="1"/>
    <n v="72.099999999999994"/>
    <n v="3886.05"/>
    <s v="No"/>
    <n v="0"/>
    <x v="3"/>
  </r>
  <r>
    <s v="9558-IHEZX"/>
    <x v="0"/>
    <x v="0"/>
    <s v="No"/>
    <s v="No"/>
    <n v="71"/>
    <s v="Yes"/>
    <s v="Yes"/>
    <x v="1"/>
    <s v="Yes"/>
    <s v="Yes"/>
    <s v="Yes"/>
    <s v="No"/>
    <s v="Yes"/>
    <s v="Yes"/>
    <x v="2"/>
    <s v="Yes"/>
    <x v="3"/>
    <n v="106.75"/>
    <n v="7283.25"/>
    <s v="No"/>
    <n v="0"/>
    <x v="3"/>
  </r>
  <r>
    <s v="9617-UDPEU"/>
    <x v="0"/>
    <x v="0"/>
    <s v="No"/>
    <s v="No"/>
    <n v="22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25"/>
    <n v="412.55"/>
    <s v="No"/>
    <n v="0"/>
    <x v="2"/>
  </r>
  <r>
    <s v="6340-DACFT"/>
    <x v="0"/>
    <x v="0"/>
    <s v="Yes"/>
    <s v="Yes"/>
    <n v="5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55"/>
    <n v="1070.25"/>
    <s v="No"/>
    <n v="0"/>
    <x v="3"/>
  </r>
  <r>
    <s v="4955-VCWBI"/>
    <x v="0"/>
    <x v="0"/>
    <s v="Yes"/>
    <s v="Yes"/>
    <n v="4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"/>
    <n v="817.95"/>
    <s v="No"/>
    <n v="0"/>
    <x v="1"/>
  </r>
  <r>
    <s v="6813-GZQCG"/>
    <x v="0"/>
    <x v="0"/>
    <s v="Yes"/>
    <s v="Yes"/>
    <n v="45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4.65"/>
    <n v="1171.3"/>
    <s v="No"/>
    <n v="0"/>
    <x v="1"/>
  </r>
  <r>
    <s v="7426-GSWPO"/>
    <x v="1"/>
    <x v="1"/>
    <s v="No"/>
    <s v="No"/>
    <n v="64"/>
    <s v="Yes"/>
    <s v="Yes"/>
    <x v="1"/>
    <s v="Yes"/>
    <s v="Yes"/>
    <s v="No"/>
    <s v="No"/>
    <s v="Yes"/>
    <s v="Yes"/>
    <x v="0"/>
    <s v="Yes"/>
    <x v="2"/>
    <n v="103.5"/>
    <n v="6548.65"/>
    <s v="No"/>
    <n v="0"/>
    <x v="3"/>
  </r>
  <r>
    <s v="3389-KTRXV"/>
    <x v="0"/>
    <x v="0"/>
    <s v="Yes"/>
    <s v="Yes"/>
    <n v="2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85"/>
    <n v="625.65"/>
    <s v="No"/>
    <n v="0"/>
    <x v="2"/>
  </r>
  <r>
    <s v="3118-UHVVQ"/>
    <x v="0"/>
    <x v="0"/>
    <s v="Yes"/>
    <s v="No"/>
    <n v="6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8"/>
    <n v="1911.5"/>
    <s v="No"/>
    <n v="0"/>
    <x v="3"/>
  </r>
  <r>
    <s v="1031-IIDEO"/>
    <x v="0"/>
    <x v="0"/>
    <s v="No"/>
    <s v="No"/>
    <n v="1"/>
    <s v="Yes"/>
    <s v="No"/>
    <x v="1"/>
    <s v="No"/>
    <s v="No"/>
    <s v="No"/>
    <s v="No"/>
    <s v="No"/>
    <s v="No"/>
    <x v="0"/>
    <s v="Yes"/>
    <x v="0"/>
    <n v="70.849999999999994"/>
    <n v="70.849999999999994"/>
    <s v="Yes"/>
    <n v="1"/>
    <x v="0"/>
  </r>
  <r>
    <s v="5832-XKAES"/>
    <x v="1"/>
    <x v="0"/>
    <s v="No"/>
    <s v="No"/>
    <n v="2"/>
    <s v="Yes"/>
    <s v="No"/>
    <x v="1"/>
    <s v="No"/>
    <s v="No"/>
    <s v="No"/>
    <s v="No"/>
    <s v="No"/>
    <s v="No"/>
    <x v="0"/>
    <s v="Yes"/>
    <x v="3"/>
    <n v="69.8"/>
    <n v="134.69999999999999"/>
    <s v="Yes"/>
    <n v="1"/>
    <x v="0"/>
  </r>
  <r>
    <s v="3205-MXZRA"/>
    <x v="1"/>
    <x v="0"/>
    <s v="No"/>
    <s v="No"/>
    <n v="26"/>
    <s v="Yes"/>
    <s v="No"/>
    <x v="0"/>
    <s v="No"/>
    <s v="No"/>
    <s v="No"/>
    <s v="Yes"/>
    <s v="Yes"/>
    <s v="No"/>
    <x v="1"/>
    <s v="No"/>
    <x v="3"/>
    <n v="59.45"/>
    <n v="1507"/>
    <s v="No"/>
    <n v="0"/>
    <x v="1"/>
  </r>
  <r>
    <s v="4701-AHWMW"/>
    <x v="1"/>
    <x v="0"/>
    <s v="Yes"/>
    <s v="No"/>
    <n v="55"/>
    <s v="No"/>
    <s v="No phone service"/>
    <x v="0"/>
    <s v="No"/>
    <s v="No"/>
    <s v="Yes"/>
    <s v="Yes"/>
    <s v="Yes"/>
    <s v="Yes"/>
    <x v="0"/>
    <s v="Yes"/>
    <x v="2"/>
    <n v="54.55"/>
    <n v="2978.3"/>
    <s v="Yes"/>
    <n v="1"/>
    <x v="3"/>
  </r>
  <r>
    <s v="8317-BVKSO"/>
    <x v="1"/>
    <x v="0"/>
    <s v="No"/>
    <s v="No"/>
    <n v="1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05"/>
    <n v="299.3"/>
    <s v="No"/>
    <n v="0"/>
    <x v="2"/>
  </r>
  <r>
    <s v="5702-KVQRD"/>
    <x v="1"/>
    <x v="0"/>
    <s v="Yes"/>
    <s v="No"/>
    <n v="71"/>
    <s v="Yes"/>
    <s v="No"/>
    <x v="0"/>
    <s v="Yes"/>
    <s v="No"/>
    <s v="Yes"/>
    <s v="Yes"/>
    <s v="Yes"/>
    <s v="Yes"/>
    <x v="2"/>
    <s v="Yes"/>
    <x v="0"/>
    <n v="82.55"/>
    <n v="5832.65"/>
    <s v="No"/>
    <n v="0"/>
    <x v="3"/>
  </r>
  <r>
    <s v="0083-PIVIK"/>
    <x v="1"/>
    <x v="0"/>
    <s v="No"/>
    <s v="No"/>
    <n v="64"/>
    <s v="Yes"/>
    <s v="Yes"/>
    <x v="0"/>
    <s v="Yes"/>
    <s v="Yes"/>
    <s v="Yes"/>
    <s v="Yes"/>
    <s v="Yes"/>
    <s v="No"/>
    <x v="1"/>
    <s v="No"/>
    <x v="0"/>
    <n v="81.25"/>
    <n v="5567.55"/>
    <s v="No"/>
    <n v="0"/>
    <x v="3"/>
  </r>
  <r>
    <s v="9210-IAHGH"/>
    <x v="0"/>
    <x v="0"/>
    <s v="No"/>
    <s v="No"/>
    <n v="7"/>
    <s v="Yes"/>
    <s v="No"/>
    <x v="0"/>
    <s v="No"/>
    <s v="No"/>
    <s v="No"/>
    <s v="Yes"/>
    <s v="Yes"/>
    <s v="Yes"/>
    <x v="0"/>
    <s v="Yes"/>
    <x v="3"/>
    <n v="70.75"/>
    <n v="450.8"/>
    <s v="Yes"/>
    <n v="1"/>
    <x v="0"/>
  </r>
  <r>
    <s v="6169-PGNCD"/>
    <x v="0"/>
    <x v="0"/>
    <s v="No"/>
    <s v="No"/>
    <n v="57"/>
    <s v="Yes"/>
    <s v="No"/>
    <x v="0"/>
    <s v="Yes"/>
    <s v="Yes"/>
    <s v="Yes"/>
    <s v="Yes"/>
    <s v="Yes"/>
    <s v="No"/>
    <x v="2"/>
    <s v="Yes"/>
    <x v="3"/>
    <n v="74.3"/>
    <n v="4166.3500000000004"/>
    <s v="No"/>
    <n v="0"/>
    <x v="3"/>
  </r>
  <r>
    <s v="0023-XUOPT"/>
    <x v="0"/>
    <x v="0"/>
    <s v="Yes"/>
    <s v="No"/>
    <n v="13"/>
    <s v="Yes"/>
    <s v="Yes"/>
    <x v="1"/>
    <s v="No"/>
    <s v="Yes"/>
    <s v="Yes"/>
    <s v="No"/>
    <s v="Yes"/>
    <s v="No"/>
    <x v="0"/>
    <s v="No"/>
    <x v="0"/>
    <n v="94.1"/>
    <n v="1215.5999999999999"/>
    <s v="Yes"/>
    <n v="1"/>
    <x v="2"/>
  </r>
  <r>
    <s v="4592-IWTJI"/>
    <x v="0"/>
    <x v="0"/>
    <s v="Yes"/>
    <s v="Yes"/>
    <n v="3"/>
    <s v="No"/>
    <s v="No phone service"/>
    <x v="0"/>
    <s v="Yes"/>
    <s v="No"/>
    <s v="No"/>
    <s v="No"/>
    <s v="No"/>
    <s v="No"/>
    <x v="0"/>
    <s v="No"/>
    <x v="3"/>
    <n v="29.7"/>
    <n v="91.7"/>
    <s v="Yes"/>
    <n v="1"/>
    <x v="0"/>
  </r>
  <r>
    <s v="4909-JOUPP"/>
    <x v="1"/>
    <x v="1"/>
    <s v="Yes"/>
    <s v="No"/>
    <n v="72"/>
    <s v="Yes"/>
    <s v="Yes"/>
    <x v="1"/>
    <s v="No"/>
    <s v="Yes"/>
    <s v="Yes"/>
    <s v="Yes"/>
    <s v="Yes"/>
    <s v="Yes"/>
    <x v="2"/>
    <s v="No"/>
    <x v="3"/>
    <n v="109.7"/>
    <n v="7898.45"/>
    <s v="No"/>
    <n v="0"/>
    <x v="3"/>
  </r>
  <r>
    <s v="4657-FWVFY"/>
    <x v="0"/>
    <x v="0"/>
    <s v="Yes"/>
    <s v="Yes"/>
    <n v="40"/>
    <s v="Yes"/>
    <s v="Yes"/>
    <x v="1"/>
    <s v="No"/>
    <s v="Yes"/>
    <s v="Yes"/>
    <s v="No"/>
    <s v="Yes"/>
    <s v="No"/>
    <x v="0"/>
    <s v="Yes"/>
    <x v="3"/>
    <n v="96.35"/>
    <n v="3915.4"/>
    <s v="No"/>
    <n v="0"/>
    <x v="1"/>
  </r>
  <r>
    <s v="2257-BOVXD"/>
    <x v="1"/>
    <x v="0"/>
    <s v="Yes"/>
    <s v="No"/>
    <n v="14"/>
    <s v="Yes"/>
    <s v="Yes"/>
    <x v="0"/>
    <s v="No"/>
    <s v="No"/>
    <s v="No"/>
    <s v="Yes"/>
    <s v="Yes"/>
    <s v="No"/>
    <x v="0"/>
    <s v="Yes"/>
    <x v="3"/>
    <n v="66.599999999999994"/>
    <n v="979.5"/>
    <s v="No"/>
    <n v="0"/>
    <x v="2"/>
  </r>
  <r>
    <s v="7729-JTEEC"/>
    <x v="1"/>
    <x v="0"/>
    <s v="Yes"/>
    <s v="Yes"/>
    <n v="2"/>
    <s v="Yes"/>
    <s v="No"/>
    <x v="0"/>
    <s v="No"/>
    <s v="No"/>
    <s v="No"/>
    <s v="No"/>
    <s v="No"/>
    <s v="No"/>
    <x v="0"/>
    <s v="Yes"/>
    <x v="0"/>
    <n v="44.5"/>
    <n v="90.05"/>
    <s v="No"/>
    <n v="0"/>
    <x v="0"/>
  </r>
  <r>
    <s v="7632-MNYOY"/>
    <x v="1"/>
    <x v="1"/>
    <s v="No"/>
    <s v="No"/>
    <n v="66"/>
    <s v="Yes"/>
    <s v="Yes"/>
    <x v="1"/>
    <s v="No"/>
    <s v="Yes"/>
    <s v="Yes"/>
    <s v="Yes"/>
    <s v="Yes"/>
    <s v="Yes"/>
    <x v="1"/>
    <s v="No"/>
    <x v="3"/>
    <n v="110.9"/>
    <n v="7432.05"/>
    <s v="Yes"/>
    <n v="1"/>
    <x v="3"/>
  </r>
  <r>
    <s v="6518-LGAOV"/>
    <x v="0"/>
    <x v="0"/>
    <s v="Yes"/>
    <s v="No"/>
    <n v="38"/>
    <s v="Yes"/>
    <s v="Yes"/>
    <x v="1"/>
    <s v="No"/>
    <s v="No"/>
    <s v="Yes"/>
    <s v="Yes"/>
    <s v="Yes"/>
    <s v="Yes"/>
    <x v="0"/>
    <s v="Yes"/>
    <x v="0"/>
    <n v="105"/>
    <n v="4026.4"/>
    <s v="Yes"/>
    <n v="1"/>
    <x v="1"/>
  </r>
  <r>
    <s v="7242-QZLXF"/>
    <x v="1"/>
    <x v="0"/>
    <s v="No"/>
    <s v="Yes"/>
    <n v="1"/>
    <s v="No"/>
    <s v="No phone service"/>
    <x v="0"/>
    <s v="No"/>
    <s v="No"/>
    <s v="No"/>
    <s v="No"/>
    <s v="No"/>
    <s v="No"/>
    <x v="0"/>
    <s v="Yes"/>
    <x v="0"/>
    <n v="25.3"/>
    <n v="25.3"/>
    <s v="Yes"/>
    <n v="1"/>
    <x v="0"/>
  </r>
  <r>
    <s v="4576-CSAJH"/>
    <x v="1"/>
    <x v="0"/>
    <s v="No"/>
    <s v="No"/>
    <n v="22"/>
    <s v="Yes"/>
    <s v="No"/>
    <x v="0"/>
    <s v="No"/>
    <s v="Yes"/>
    <s v="No"/>
    <s v="Yes"/>
    <s v="No"/>
    <s v="No"/>
    <x v="1"/>
    <s v="Yes"/>
    <x v="3"/>
    <n v="55.15"/>
    <n v="1193.05"/>
    <s v="Yes"/>
    <n v="1"/>
    <x v="2"/>
  </r>
  <r>
    <s v="1000-AJSLD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s v="Yes"/>
    <n v="1"/>
    <x v="0"/>
  </r>
  <r>
    <s v="9696-RMYBA"/>
    <x v="1"/>
    <x v="0"/>
    <s v="No"/>
    <s v="No"/>
    <n v="5"/>
    <s v="Yes"/>
    <s v="No"/>
    <x v="1"/>
    <s v="No"/>
    <s v="No"/>
    <s v="No"/>
    <s v="No"/>
    <s v="Yes"/>
    <s v="No"/>
    <x v="0"/>
    <s v="Yes"/>
    <x v="1"/>
    <n v="80.099999999999994"/>
    <n v="398.55"/>
    <s v="No"/>
    <n v="0"/>
    <x v="0"/>
  </r>
  <r>
    <s v="8690-UPCZI"/>
    <x v="1"/>
    <x v="0"/>
    <s v="Yes"/>
    <s v="Yes"/>
    <n v="29"/>
    <s v="Yes"/>
    <s v="Yes"/>
    <x v="0"/>
    <s v="Yes"/>
    <s v="No"/>
    <s v="No"/>
    <s v="Yes"/>
    <s v="Yes"/>
    <s v="No"/>
    <x v="1"/>
    <s v="No"/>
    <x v="2"/>
    <n v="69.05"/>
    <n v="1958.45"/>
    <s v="No"/>
    <n v="0"/>
    <x v="1"/>
  </r>
  <r>
    <s v="1062-LHZOD"/>
    <x v="1"/>
    <x v="0"/>
    <s v="Yes"/>
    <s v="Yes"/>
    <n v="1"/>
    <s v="Yes"/>
    <s v="No"/>
    <x v="1"/>
    <s v="No"/>
    <s v="No"/>
    <s v="No"/>
    <s v="No"/>
    <s v="No"/>
    <s v="No"/>
    <x v="0"/>
    <s v="Yes"/>
    <x v="1"/>
    <n v="69.900000000000006"/>
    <n v="69.900000000000006"/>
    <s v="Yes"/>
    <n v="1"/>
    <x v="0"/>
  </r>
  <r>
    <s v="9770-LXDBK"/>
    <x v="0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63.15"/>
    <s v="No"/>
    <n v="0"/>
    <x v="0"/>
  </r>
  <r>
    <s v="4086-WITJG"/>
    <x v="1"/>
    <x v="0"/>
    <s v="Yes"/>
    <s v="Yes"/>
    <n v="7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1301.0999999999999"/>
    <s v="No"/>
    <n v="0"/>
    <x v="3"/>
  </r>
  <r>
    <s v="8344-WFMFH"/>
    <x v="1"/>
    <x v="0"/>
    <s v="No"/>
    <s v="Yes"/>
    <n v="9"/>
    <s v="Yes"/>
    <s v="No"/>
    <x v="0"/>
    <s v="No"/>
    <s v="Yes"/>
    <s v="No"/>
    <s v="No"/>
    <s v="No"/>
    <s v="No"/>
    <x v="0"/>
    <s v="Yes"/>
    <x v="0"/>
    <n v="50.1"/>
    <n v="484.05"/>
    <s v="No"/>
    <n v="0"/>
    <x v="0"/>
  </r>
  <r>
    <s v="9600-NAXZN"/>
    <x v="1"/>
    <x v="0"/>
    <s v="No"/>
    <s v="No"/>
    <n v="43"/>
    <s v="Yes"/>
    <s v="Yes"/>
    <x v="1"/>
    <s v="No"/>
    <s v="Yes"/>
    <s v="No"/>
    <s v="No"/>
    <s v="Yes"/>
    <s v="Yes"/>
    <x v="0"/>
    <s v="Yes"/>
    <x v="0"/>
    <n v="101.4"/>
    <n v="4528"/>
    <s v="Yes"/>
    <n v="1"/>
    <x v="1"/>
  </r>
  <r>
    <s v="8822-KNBHV"/>
    <x v="0"/>
    <x v="0"/>
    <s v="No"/>
    <s v="No"/>
    <n v="48"/>
    <s v="Yes"/>
    <s v="Yes"/>
    <x v="0"/>
    <s v="Yes"/>
    <s v="Yes"/>
    <s v="Yes"/>
    <s v="No"/>
    <s v="Yes"/>
    <s v="Yes"/>
    <x v="1"/>
    <s v="Yes"/>
    <x v="3"/>
    <n v="83.45"/>
    <n v="3887.85"/>
    <s v="No"/>
    <n v="0"/>
    <x v="1"/>
  </r>
  <r>
    <s v="8404-FYDIB"/>
    <x v="1"/>
    <x v="0"/>
    <s v="No"/>
    <s v="No"/>
    <n v="26"/>
    <s v="Yes"/>
    <s v="Yes"/>
    <x v="1"/>
    <s v="Yes"/>
    <s v="Yes"/>
    <s v="No"/>
    <s v="No"/>
    <s v="No"/>
    <s v="No"/>
    <x v="0"/>
    <s v="Yes"/>
    <x v="3"/>
    <n v="86.65"/>
    <n v="2208.75"/>
    <s v="No"/>
    <n v="0"/>
    <x v="1"/>
  </r>
  <r>
    <s v="2791-SFVEW"/>
    <x v="0"/>
    <x v="0"/>
    <s v="No"/>
    <s v="No"/>
    <n v="9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238.15"/>
    <s v="No"/>
    <n v="0"/>
    <x v="0"/>
  </r>
  <r>
    <s v="6457-USBER"/>
    <x v="1"/>
    <x v="0"/>
    <s v="No"/>
    <s v="No"/>
    <n v="1"/>
    <s v="Yes"/>
    <s v="No"/>
    <x v="1"/>
    <s v="No"/>
    <s v="No"/>
    <s v="No"/>
    <s v="No"/>
    <s v="No"/>
    <s v="Yes"/>
    <x v="0"/>
    <s v="Yes"/>
    <x v="0"/>
    <n v="80.8"/>
    <n v="80.8"/>
    <s v="Yes"/>
    <n v="1"/>
    <x v="0"/>
  </r>
  <r>
    <s v="6762-NSODU"/>
    <x v="0"/>
    <x v="0"/>
    <s v="Yes"/>
    <s v="Yes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958.15"/>
    <s v="No"/>
    <n v="0"/>
    <x v="1"/>
  </r>
  <r>
    <s v="4662-EKDPQ"/>
    <x v="1"/>
    <x v="0"/>
    <s v="No"/>
    <s v="No"/>
    <n v="2"/>
    <s v="Yes"/>
    <s v="Yes"/>
    <x v="0"/>
    <s v="No"/>
    <s v="No"/>
    <s v="No"/>
    <s v="No"/>
    <s v="No"/>
    <s v="Yes"/>
    <x v="0"/>
    <s v="No"/>
    <x v="2"/>
    <n v="62.05"/>
    <n v="118.3"/>
    <s v="Yes"/>
    <n v="1"/>
    <x v="0"/>
  </r>
  <r>
    <s v="9248-OJYKK"/>
    <x v="1"/>
    <x v="1"/>
    <s v="No"/>
    <s v="No"/>
    <n v="1"/>
    <s v="Yes"/>
    <s v="Yes"/>
    <x v="1"/>
    <s v="No"/>
    <s v="No"/>
    <s v="No"/>
    <s v="No"/>
    <s v="No"/>
    <s v="No"/>
    <x v="0"/>
    <s v="Yes"/>
    <x v="0"/>
    <n v="76.45"/>
    <n v="76.45"/>
    <s v="Yes"/>
    <n v="1"/>
    <x v="0"/>
  </r>
  <r>
    <s v="9888-ZCUMM"/>
    <x v="1"/>
    <x v="0"/>
    <s v="Yes"/>
    <s v="Yes"/>
    <n v="64"/>
    <s v="No"/>
    <s v="No phone service"/>
    <x v="0"/>
    <s v="Yes"/>
    <s v="No"/>
    <s v="Yes"/>
    <s v="Yes"/>
    <s v="Yes"/>
    <s v="Yes"/>
    <x v="2"/>
    <s v="Yes"/>
    <x v="2"/>
    <n v="60.05"/>
    <n v="3845.45"/>
    <s v="No"/>
    <n v="0"/>
    <x v="3"/>
  </r>
  <r>
    <s v="3398-FSHON"/>
    <x v="0"/>
    <x v="1"/>
    <s v="No"/>
    <s v="No"/>
    <n v="12"/>
    <s v="Yes"/>
    <s v="Yes"/>
    <x v="1"/>
    <s v="No"/>
    <s v="Yes"/>
    <s v="No"/>
    <s v="No"/>
    <s v="Yes"/>
    <s v="No"/>
    <x v="0"/>
    <s v="Yes"/>
    <x v="0"/>
    <n v="91.3"/>
    <n v="1094.5"/>
    <s v="Yes"/>
    <n v="1"/>
    <x v="0"/>
  </r>
  <r>
    <s v="3319-DWOEP"/>
    <x v="1"/>
    <x v="1"/>
    <s v="Yes"/>
    <s v="No"/>
    <n v="6"/>
    <s v="Yes"/>
    <s v="No"/>
    <x v="1"/>
    <s v="No"/>
    <s v="No"/>
    <s v="Yes"/>
    <s v="No"/>
    <s v="Yes"/>
    <s v="Yes"/>
    <x v="0"/>
    <s v="Yes"/>
    <x v="0"/>
    <n v="95.75"/>
    <n v="573.75"/>
    <s v="Yes"/>
    <n v="1"/>
    <x v="0"/>
  </r>
  <r>
    <s v="1074-WVEVG"/>
    <x v="0"/>
    <x v="0"/>
    <s v="Yes"/>
    <s v="No"/>
    <n v="5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267"/>
    <s v="No"/>
    <n v="0"/>
    <x v="3"/>
  </r>
  <r>
    <s v="9979-RGMZT"/>
    <x v="0"/>
    <x v="0"/>
    <s v="No"/>
    <s v="No"/>
    <n v="7"/>
    <s v="Yes"/>
    <s v="No"/>
    <x v="1"/>
    <s v="No"/>
    <s v="Yes"/>
    <s v="No"/>
    <s v="No"/>
    <s v="Yes"/>
    <s v="Yes"/>
    <x v="1"/>
    <s v="Yes"/>
    <x v="1"/>
    <n v="94.05"/>
    <n v="633.45000000000005"/>
    <s v="No"/>
    <n v="0"/>
    <x v="0"/>
  </r>
  <r>
    <s v="6437-UDQJM"/>
    <x v="0"/>
    <x v="1"/>
    <s v="Yes"/>
    <s v="No"/>
    <n v="72"/>
    <s v="Yes"/>
    <s v="Yes"/>
    <x v="0"/>
    <s v="Yes"/>
    <s v="Yes"/>
    <s v="Yes"/>
    <s v="No"/>
    <s v="Yes"/>
    <s v="Yes"/>
    <x v="2"/>
    <s v="Yes"/>
    <x v="3"/>
    <n v="84.1"/>
    <n v="6129.65"/>
    <s v="No"/>
    <n v="0"/>
    <x v="3"/>
  </r>
  <r>
    <s v="1226-IENZN"/>
    <x v="1"/>
    <x v="1"/>
    <s v="No"/>
    <s v="No"/>
    <n v="16"/>
    <s v="Yes"/>
    <s v="No"/>
    <x v="1"/>
    <s v="No"/>
    <s v="No"/>
    <s v="No"/>
    <s v="No"/>
    <s v="No"/>
    <s v="Yes"/>
    <x v="0"/>
    <s v="Yes"/>
    <x v="0"/>
    <n v="78.75"/>
    <n v="1218.25"/>
    <s v="No"/>
    <n v="0"/>
    <x v="2"/>
  </r>
  <r>
    <s v="2108-GLPQB"/>
    <x v="1"/>
    <x v="0"/>
    <s v="Yes"/>
    <s v="No"/>
    <n v="25"/>
    <s v="Yes"/>
    <s v="Yes"/>
    <x v="0"/>
    <s v="No"/>
    <s v="No"/>
    <s v="Yes"/>
    <s v="No"/>
    <s v="No"/>
    <s v="No"/>
    <x v="0"/>
    <s v="No"/>
    <x v="3"/>
    <n v="55.55"/>
    <n v="1405.3"/>
    <s v="No"/>
    <n v="0"/>
    <x v="1"/>
  </r>
  <r>
    <s v="9259-PACGQ"/>
    <x v="0"/>
    <x v="0"/>
    <s v="Yes"/>
    <s v="No"/>
    <n v="34"/>
    <s v="Yes"/>
    <s v="Yes"/>
    <x v="0"/>
    <s v="Yes"/>
    <s v="Yes"/>
    <s v="No"/>
    <s v="Yes"/>
    <s v="No"/>
    <s v="No"/>
    <x v="0"/>
    <s v="No"/>
    <x v="0"/>
    <n v="62.65"/>
    <n v="2274.9"/>
    <s v="Yes"/>
    <n v="1"/>
    <x v="1"/>
  </r>
  <r>
    <s v="4415-IJZTP"/>
    <x v="0"/>
    <x v="0"/>
    <s v="No"/>
    <s v="No"/>
    <n v="1"/>
    <s v="Yes"/>
    <s v="Yes"/>
    <x v="1"/>
    <s v="No"/>
    <s v="No"/>
    <s v="No"/>
    <s v="No"/>
    <s v="No"/>
    <s v="No"/>
    <x v="0"/>
    <s v="Yes"/>
    <x v="0"/>
    <n v="74.5"/>
    <n v="74.5"/>
    <s v="Yes"/>
    <n v="1"/>
    <x v="0"/>
  </r>
  <r>
    <s v="1465-VINDH"/>
    <x v="0"/>
    <x v="0"/>
    <s v="Yes"/>
    <s v="Yes"/>
    <n v="10"/>
    <s v="Yes"/>
    <s v="Yes"/>
    <x v="1"/>
    <s v="No"/>
    <s v="Yes"/>
    <s v="Yes"/>
    <s v="No"/>
    <s v="Yes"/>
    <s v="Yes"/>
    <x v="0"/>
    <s v="Yes"/>
    <x v="3"/>
    <n v="102.1"/>
    <n v="1068.8499999999999"/>
    <s v="Yes"/>
    <n v="1"/>
    <x v="0"/>
  </r>
  <r>
    <s v="5474-LAMUQ"/>
    <x v="1"/>
    <x v="0"/>
    <s v="Yes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33.9"/>
    <s v="No"/>
    <n v="0"/>
    <x v="2"/>
  </r>
  <r>
    <s v="3468-DRVQJ"/>
    <x v="0"/>
    <x v="0"/>
    <s v="Yes"/>
    <s v="Yes"/>
    <n v="10"/>
    <s v="Yes"/>
    <s v="Yes"/>
    <x v="0"/>
    <s v="Yes"/>
    <s v="Yes"/>
    <s v="No"/>
    <s v="No"/>
    <s v="Yes"/>
    <s v="No"/>
    <x v="1"/>
    <s v="No"/>
    <x v="0"/>
    <n v="70.3"/>
    <n v="676.15"/>
    <s v="No"/>
    <n v="0"/>
    <x v="0"/>
  </r>
  <r>
    <s v="1122-YJBCS"/>
    <x v="1"/>
    <x v="0"/>
    <s v="Yes"/>
    <s v="No"/>
    <n v="69"/>
    <s v="Yes"/>
    <s v="No"/>
    <x v="0"/>
    <s v="Yes"/>
    <s v="Yes"/>
    <s v="No"/>
    <s v="No"/>
    <s v="No"/>
    <s v="No"/>
    <x v="1"/>
    <s v="Yes"/>
    <x v="3"/>
    <n v="53.65"/>
    <n v="3804.4"/>
    <s v="No"/>
    <n v="0"/>
    <x v="3"/>
  </r>
  <r>
    <s v="4990-ALDGW"/>
    <x v="1"/>
    <x v="0"/>
    <s v="No"/>
    <s v="No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75"/>
    <n v="1118.8"/>
    <s v="No"/>
    <n v="0"/>
    <x v="3"/>
  </r>
  <r>
    <s v="4816-OKWNX"/>
    <x v="1"/>
    <x v="0"/>
    <s v="Yes"/>
    <s v="Yes"/>
    <n v="50"/>
    <s v="Yes"/>
    <s v="No"/>
    <x v="1"/>
    <s v="No"/>
    <s v="Yes"/>
    <s v="Yes"/>
    <s v="Yes"/>
    <s v="Yes"/>
    <s v="Yes"/>
    <x v="1"/>
    <s v="Yes"/>
    <x v="2"/>
    <n v="103.4"/>
    <n v="5236.3999999999996"/>
    <s v="No"/>
    <n v="0"/>
    <x v="3"/>
  </r>
  <r>
    <s v="3315-IKYZQ"/>
    <x v="1"/>
    <x v="0"/>
    <s v="Yes"/>
    <s v="Yes"/>
    <n v="28"/>
    <s v="No"/>
    <s v="No phone service"/>
    <x v="0"/>
    <s v="Yes"/>
    <s v="No"/>
    <s v="Yes"/>
    <s v="Yes"/>
    <s v="Yes"/>
    <s v="No"/>
    <x v="1"/>
    <s v="No"/>
    <x v="1"/>
    <n v="50.8"/>
    <n v="1386.8"/>
    <s v="No"/>
    <n v="0"/>
    <x v="1"/>
  </r>
  <r>
    <s v="2810-FTLEM"/>
    <x v="0"/>
    <x v="0"/>
    <s v="No"/>
    <s v="No"/>
    <n v="16"/>
    <s v="Yes"/>
    <s v="No"/>
    <x v="0"/>
    <s v="Yes"/>
    <s v="No"/>
    <s v="No"/>
    <s v="No"/>
    <s v="No"/>
    <s v="No"/>
    <x v="0"/>
    <s v="Yes"/>
    <x v="0"/>
    <n v="50.15"/>
    <n v="762.25"/>
    <s v="Yes"/>
    <n v="1"/>
    <x v="2"/>
  </r>
  <r>
    <s v="4747-LCAQL"/>
    <x v="1"/>
    <x v="0"/>
    <s v="No"/>
    <s v="No"/>
    <n v="25"/>
    <s v="Yes"/>
    <s v="No"/>
    <x v="0"/>
    <s v="Yes"/>
    <s v="Yes"/>
    <s v="No"/>
    <s v="Yes"/>
    <s v="Yes"/>
    <s v="Yes"/>
    <x v="0"/>
    <s v="Yes"/>
    <x v="1"/>
    <n v="79"/>
    <n v="1902"/>
    <s v="No"/>
    <n v="0"/>
    <x v="1"/>
  </r>
  <r>
    <s v="3411-WLRSQ"/>
    <x v="0"/>
    <x v="1"/>
    <s v="Yes"/>
    <s v="No"/>
    <n v="3"/>
    <s v="Yes"/>
    <s v="No"/>
    <x v="1"/>
    <s v="No"/>
    <s v="Yes"/>
    <s v="No"/>
    <s v="No"/>
    <s v="No"/>
    <s v="No"/>
    <x v="0"/>
    <s v="Yes"/>
    <x v="2"/>
    <n v="74.599999999999994"/>
    <n v="239.05"/>
    <s v="No"/>
    <n v="0"/>
    <x v="0"/>
  </r>
  <r>
    <s v="0898-XCGTF"/>
    <x v="1"/>
    <x v="0"/>
    <s v="Yes"/>
    <s v="No"/>
    <n v="61"/>
    <s v="Yes"/>
    <s v="Yes"/>
    <x v="1"/>
    <s v="No"/>
    <s v="No"/>
    <s v="No"/>
    <s v="No"/>
    <s v="Yes"/>
    <s v="Yes"/>
    <x v="1"/>
    <s v="Yes"/>
    <x v="2"/>
    <n v="96.5"/>
    <n v="5673.7"/>
    <s v="No"/>
    <n v="0"/>
    <x v="3"/>
  </r>
  <r>
    <s v="8006-PYCSW"/>
    <x v="0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39.799999999999997"/>
    <s v="No"/>
    <n v="0"/>
    <x v="0"/>
  </r>
  <r>
    <s v="8249-THVEC"/>
    <x v="1"/>
    <x v="0"/>
    <s v="Yes"/>
    <s v="Yes"/>
    <n v="51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997.75"/>
    <s v="No"/>
    <n v="0"/>
    <x v="3"/>
  </r>
  <r>
    <s v="8722-PRFDV"/>
    <x v="0"/>
    <x v="0"/>
    <s v="Yes"/>
    <s v="Yes"/>
    <n v="71"/>
    <s v="Yes"/>
    <s v="No"/>
    <x v="0"/>
    <s v="Yes"/>
    <s v="No"/>
    <s v="Yes"/>
    <s v="No"/>
    <s v="Yes"/>
    <s v="Yes"/>
    <x v="2"/>
    <s v="No"/>
    <x v="3"/>
    <n v="77.55"/>
    <n v="5574.35"/>
    <s v="No"/>
    <n v="0"/>
    <x v="3"/>
  </r>
  <r>
    <s v="2164-SOQXL"/>
    <x v="0"/>
    <x v="0"/>
    <s v="Yes"/>
    <s v="Yes"/>
    <n v="20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05"/>
    <n v="406.05"/>
    <s v="No"/>
    <n v="0"/>
    <x v="2"/>
  </r>
  <r>
    <s v="4020-KIUDI"/>
    <x v="1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38.85"/>
    <s v="No"/>
    <n v="0"/>
    <x v="0"/>
  </r>
  <r>
    <s v="5850-BDWCY"/>
    <x v="0"/>
    <x v="0"/>
    <s v="No"/>
    <s v="No"/>
    <n v="6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2"/>
    <n v="123.65"/>
    <s v="No"/>
    <n v="0"/>
    <x v="0"/>
  </r>
  <r>
    <s v="2038-YSEZE"/>
    <x v="0"/>
    <x v="0"/>
    <s v="No"/>
    <s v="No"/>
    <n v="29"/>
    <s v="Yes"/>
    <s v="Yes"/>
    <x v="0"/>
    <s v="Yes"/>
    <s v="Yes"/>
    <s v="No"/>
    <s v="Yes"/>
    <s v="No"/>
    <s v="No"/>
    <x v="0"/>
    <s v="No"/>
    <x v="1"/>
    <n v="67.45"/>
    <n v="1801.1"/>
    <s v="No"/>
    <n v="0"/>
    <x v="1"/>
  </r>
  <r>
    <s v="0827-ITJPH"/>
    <x v="1"/>
    <x v="0"/>
    <s v="No"/>
    <s v="No"/>
    <n v="3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8.55"/>
    <n v="689"/>
    <s v="No"/>
    <n v="0"/>
    <x v="1"/>
  </r>
  <r>
    <s v="8799-OXZMD"/>
    <x v="0"/>
    <x v="0"/>
    <s v="No"/>
    <s v="No"/>
    <n v="28"/>
    <s v="No"/>
    <s v="No phone service"/>
    <x v="0"/>
    <s v="No"/>
    <s v="No"/>
    <s v="Yes"/>
    <s v="No"/>
    <s v="No"/>
    <s v="No"/>
    <x v="0"/>
    <s v="Yes"/>
    <x v="1"/>
    <n v="29.75"/>
    <n v="790.7"/>
    <s v="No"/>
    <n v="0"/>
    <x v="1"/>
  </r>
  <r>
    <s v="1925-TIBLE"/>
    <x v="0"/>
    <x v="0"/>
    <s v="Yes"/>
    <s v="No"/>
    <n v="7"/>
    <s v="Yes"/>
    <s v="Yes"/>
    <x v="1"/>
    <s v="No"/>
    <s v="No"/>
    <s v="No"/>
    <s v="No"/>
    <s v="Yes"/>
    <s v="No"/>
    <x v="0"/>
    <s v="Yes"/>
    <x v="0"/>
    <n v="86.5"/>
    <n v="582.5"/>
    <s v="Yes"/>
    <n v="1"/>
    <x v="0"/>
  </r>
  <r>
    <s v="1705-GUHPV"/>
    <x v="0"/>
    <x v="0"/>
    <s v="No"/>
    <s v="No"/>
    <n v="63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4.2"/>
    <n v="1618.2"/>
    <s v="No"/>
    <n v="0"/>
    <x v="3"/>
  </r>
  <r>
    <s v="4779-ZGICK"/>
    <x v="1"/>
    <x v="0"/>
    <s v="Yes"/>
    <s v="Yes"/>
    <n v="4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1"/>
    <n v="23.55"/>
    <n v="1173.3499999999999"/>
    <s v="No"/>
    <n v="0"/>
    <x v="1"/>
  </r>
  <r>
    <s v="0048-PIHNL"/>
    <x v="0"/>
    <x v="0"/>
    <s v="Yes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2"/>
    <n v="20.45"/>
    <n v="900.9"/>
    <s v="No"/>
    <n v="0"/>
    <x v="3"/>
  </r>
  <r>
    <s v="0818-OCPZO"/>
    <x v="1"/>
    <x v="1"/>
    <s v="No"/>
    <s v="No"/>
    <n v="27"/>
    <s v="Yes"/>
    <s v="Yes"/>
    <x v="1"/>
    <s v="No"/>
    <s v="Yes"/>
    <s v="No"/>
    <s v="No"/>
    <s v="No"/>
    <s v="No"/>
    <x v="0"/>
    <s v="Yes"/>
    <x v="0"/>
    <n v="81.45"/>
    <n v="2122.0500000000002"/>
    <s v="Yes"/>
    <n v="1"/>
    <x v="1"/>
  </r>
  <r>
    <s v="3967-KXAPS"/>
    <x v="1"/>
    <x v="0"/>
    <s v="Yes"/>
    <s v="No"/>
    <n v="72"/>
    <s v="Yes"/>
    <s v="Yes"/>
    <x v="0"/>
    <s v="Yes"/>
    <s v="Yes"/>
    <s v="Yes"/>
    <s v="Yes"/>
    <s v="Yes"/>
    <s v="Yes"/>
    <x v="2"/>
    <s v="No"/>
    <x v="3"/>
    <n v="92.3"/>
    <n v="6719.9"/>
    <s v="No"/>
    <n v="0"/>
    <x v="3"/>
  </r>
  <r>
    <s v="1447-GIQMR"/>
    <x v="1"/>
    <x v="0"/>
    <s v="Yes"/>
    <s v="No"/>
    <n v="1"/>
    <s v="Yes"/>
    <s v="No"/>
    <x v="1"/>
    <s v="No"/>
    <s v="No"/>
    <s v="No"/>
    <s v="No"/>
    <s v="No"/>
    <s v="No"/>
    <x v="0"/>
    <s v="Yes"/>
    <x v="0"/>
    <n v="69.150000000000006"/>
    <n v="69.150000000000006"/>
    <s v="Yes"/>
    <n v="1"/>
    <x v="0"/>
  </r>
  <r>
    <s v="3704-IEAXF"/>
    <x v="0"/>
    <x v="0"/>
    <s v="Yes"/>
    <s v="Yes"/>
    <n v="72"/>
    <s v="No"/>
    <s v="No phone service"/>
    <x v="0"/>
    <s v="No"/>
    <s v="Yes"/>
    <s v="No"/>
    <s v="Yes"/>
    <s v="Yes"/>
    <s v="Yes"/>
    <x v="2"/>
    <s v="No"/>
    <x v="3"/>
    <n v="53.65"/>
    <n v="3784"/>
    <s v="No"/>
    <n v="0"/>
    <x v="3"/>
  </r>
  <r>
    <s v="6810-VCAEX"/>
    <x v="0"/>
    <x v="0"/>
    <s v="No"/>
    <s v="No"/>
    <n v="47"/>
    <s v="No"/>
    <s v="No phone service"/>
    <x v="0"/>
    <s v="Yes"/>
    <s v="Yes"/>
    <s v="No"/>
    <s v="Yes"/>
    <s v="No"/>
    <s v="No"/>
    <x v="1"/>
    <s v="No"/>
    <x v="3"/>
    <n v="39.65"/>
    <n v="1798.65"/>
    <s v="No"/>
    <n v="0"/>
    <x v="1"/>
  </r>
  <r>
    <s v="0674-EYYZV"/>
    <x v="0"/>
    <x v="0"/>
    <s v="No"/>
    <s v="No"/>
    <n v="1"/>
    <s v="Yes"/>
    <s v="No"/>
    <x v="0"/>
    <s v="No"/>
    <s v="No"/>
    <s v="No"/>
    <s v="No"/>
    <s v="Yes"/>
    <s v="No"/>
    <x v="0"/>
    <s v="Yes"/>
    <x v="0"/>
    <n v="54.65"/>
    <n v="54.65"/>
    <s v="No"/>
    <n v="0"/>
    <x v="0"/>
  </r>
  <r>
    <s v="4480-MBMLB"/>
    <x v="0"/>
    <x v="0"/>
    <s v="No"/>
    <s v="No"/>
    <n v="36"/>
    <s v="Yes"/>
    <s v="Yes"/>
    <x v="1"/>
    <s v="No"/>
    <s v="Yes"/>
    <s v="Yes"/>
    <s v="No"/>
    <s v="Yes"/>
    <s v="Yes"/>
    <x v="1"/>
    <s v="Yes"/>
    <x v="2"/>
    <n v="104.8"/>
    <n v="3886.45"/>
    <s v="No"/>
    <n v="0"/>
    <x v="1"/>
  </r>
  <r>
    <s v="1395-OFUWC"/>
    <x v="1"/>
    <x v="0"/>
    <s v="Yes"/>
    <s v="Yes"/>
    <n v="43"/>
    <s v="No"/>
    <s v="No phone service"/>
    <x v="0"/>
    <s v="No"/>
    <s v="Yes"/>
    <s v="No"/>
    <s v="No"/>
    <s v="No"/>
    <s v="No"/>
    <x v="0"/>
    <s v="No"/>
    <x v="3"/>
    <n v="29.3"/>
    <n v="1224.05"/>
    <s v="No"/>
    <n v="0"/>
    <x v="1"/>
  </r>
  <r>
    <s v="0822-QGCXA"/>
    <x v="0"/>
    <x v="1"/>
    <s v="Yes"/>
    <s v="No"/>
    <n v="27"/>
    <s v="Yes"/>
    <s v="Yes"/>
    <x v="0"/>
    <s v="No"/>
    <s v="Yes"/>
    <s v="Yes"/>
    <s v="Yes"/>
    <s v="Yes"/>
    <s v="Yes"/>
    <x v="0"/>
    <s v="No"/>
    <x v="0"/>
    <n v="83.85"/>
    <n v="2310.1999999999998"/>
    <s v="No"/>
    <n v="0"/>
    <x v="1"/>
  </r>
  <r>
    <s v="0872-NXJYS"/>
    <x v="0"/>
    <x v="0"/>
    <s v="No"/>
    <s v="No"/>
    <n v="9"/>
    <s v="Yes"/>
    <s v="No"/>
    <x v="1"/>
    <s v="No"/>
    <s v="No"/>
    <s v="No"/>
    <s v="No"/>
    <s v="No"/>
    <s v="Yes"/>
    <x v="0"/>
    <s v="Yes"/>
    <x v="0"/>
    <n v="79.55"/>
    <n v="723.4"/>
    <s v="Yes"/>
    <n v="1"/>
    <x v="0"/>
  </r>
  <r>
    <s v="2832-KJCRD"/>
    <x v="0"/>
    <x v="0"/>
    <s v="No"/>
    <s v="No"/>
    <n v="38"/>
    <s v="Yes"/>
    <s v="Yes"/>
    <x v="1"/>
    <s v="No"/>
    <s v="No"/>
    <s v="Yes"/>
    <s v="Yes"/>
    <s v="Yes"/>
    <s v="Yes"/>
    <x v="0"/>
    <s v="Yes"/>
    <x v="0"/>
    <n v="103.65"/>
    <n v="3988.5"/>
    <s v="No"/>
    <n v="0"/>
    <x v="1"/>
  </r>
  <r>
    <s v="3588-WSTTJ"/>
    <x v="0"/>
    <x v="1"/>
    <s v="No"/>
    <s v="No"/>
    <n v="35"/>
    <s v="Yes"/>
    <s v="Yes"/>
    <x v="1"/>
    <s v="Yes"/>
    <s v="No"/>
    <s v="No"/>
    <s v="No"/>
    <s v="Yes"/>
    <s v="Yes"/>
    <x v="0"/>
    <s v="Yes"/>
    <x v="0"/>
    <n v="99.05"/>
    <n v="3554.6"/>
    <s v="No"/>
    <n v="0"/>
    <x v="1"/>
  </r>
  <r>
    <s v="4075-WKNIU"/>
    <x v="0"/>
    <x v="0"/>
    <s v="Yes"/>
    <s v="Yes"/>
    <n v="0"/>
    <s v="Yes"/>
    <s v="Yes"/>
    <x v="0"/>
    <s v="No"/>
    <s v="Yes"/>
    <s v="Yes"/>
    <s v="Yes"/>
    <s v="Yes"/>
    <s v="No"/>
    <x v="2"/>
    <s v="No"/>
    <x v="1"/>
    <n v="73.349999999999994"/>
    <n v="0"/>
    <s v="No"/>
    <n v="0"/>
    <x v="0"/>
  </r>
  <r>
    <s v="5090-EMGTC"/>
    <x v="0"/>
    <x v="0"/>
    <s v="Yes"/>
    <s v="No"/>
    <n v="59"/>
    <s v="Yes"/>
    <s v="No"/>
    <x v="1"/>
    <s v="No"/>
    <s v="Yes"/>
    <s v="No"/>
    <s v="Yes"/>
    <s v="Yes"/>
    <s v="Yes"/>
    <x v="2"/>
    <s v="Yes"/>
    <x v="1"/>
    <n v="100.05"/>
    <n v="6034.85"/>
    <s v="No"/>
    <n v="0"/>
    <x v="3"/>
  </r>
  <r>
    <s v="2346-CZYIL"/>
    <x v="1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531.6"/>
    <s v="No"/>
    <n v="0"/>
    <x v="1"/>
  </r>
  <r>
    <s v="3798-EPWRR"/>
    <x v="0"/>
    <x v="1"/>
    <s v="No"/>
    <s v="No"/>
    <n v="2"/>
    <s v="Yes"/>
    <s v="No"/>
    <x v="0"/>
    <s v="No"/>
    <s v="No"/>
    <s v="No"/>
    <s v="No"/>
    <s v="No"/>
    <s v="No"/>
    <x v="0"/>
    <s v="No"/>
    <x v="0"/>
    <n v="43.95"/>
    <n v="85.1"/>
    <s v="No"/>
    <n v="0"/>
    <x v="0"/>
  </r>
  <r>
    <s v="6258-NGCNG"/>
    <x v="1"/>
    <x v="0"/>
    <s v="No"/>
    <s v="No"/>
    <n v="7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1"/>
    <n v="23.5"/>
    <n v="173"/>
    <s v="No"/>
    <n v="0"/>
    <x v="0"/>
  </r>
  <r>
    <s v="4186-ZBUEW"/>
    <x v="0"/>
    <x v="0"/>
    <s v="No"/>
    <s v="No"/>
    <n v="36"/>
    <s v="Yes"/>
    <s v="Yes"/>
    <x v="0"/>
    <s v="No"/>
    <s v="Yes"/>
    <s v="No"/>
    <s v="Yes"/>
    <s v="No"/>
    <s v="Yes"/>
    <x v="1"/>
    <s v="Yes"/>
    <x v="1"/>
    <n v="70.7"/>
    <n v="2511.9499999999998"/>
    <s v="No"/>
    <n v="0"/>
    <x v="1"/>
  </r>
  <r>
    <s v="5274-XHAKY"/>
    <x v="0"/>
    <x v="0"/>
    <s v="Yes"/>
    <s v="Yes"/>
    <n v="41"/>
    <s v="Yes"/>
    <s v="Yes"/>
    <x v="1"/>
    <s v="Yes"/>
    <s v="Yes"/>
    <s v="No"/>
    <s v="No"/>
    <s v="Yes"/>
    <s v="No"/>
    <x v="0"/>
    <s v="Yes"/>
    <x v="2"/>
    <n v="94.3"/>
    <n v="3893.6"/>
    <s v="No"/>
    <n v="0"/>
    <x v="1"/>
  </r>
  <r>
    <s v="1442-BQPVU"/>
    <x v="0"/>
    <x v="0"/>
    <s v="No"/>
    <s v="No"/>
    <n v="13"/>
    <s v="No"/>
    <s v="No phone service"/>
    <x v="0"/>
    <s v="No"/>
    <s v="Yes"/>
    <s v="No"/>
    <s v="No"/>
    <s v="No"/>
    <s v="No"/>
    <x v="0"/>
    <s v="No"/>
    <x v="0"/>
    <n v="29.15"/>
    <n v="357.15"/>
    <s v="No"/>
    <n v="0"/>
    <x v="2"/>
  </r>
  <r>
    <s v="3978-YNKDD"/>
    <x v="1"/>
    <x v="0"/>
    <s v="No"/>
    <s v="Yes"/>
    <n v="1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20.85"/>
    <n v="467.5"/>
    <s v="No"/>
    <n v="0"/>
    <x v="2"/>
  </r>
  <r>
    <s v="4940-KHCWD"/>
    <x v="0"/>
    <x v="0"/>
    <s v="Yes"/>
    <s v="No"/>
    <n v="60"/>
    <s v="No"/>
    <s v="No phone service"/>
    <x v="0"/>
    <s v="Yes"/>
    <s v="Yes"/>
    <s v="No"/>
    <s v="Yes"/>
    <s v="No"/>
    <s v="No"/>
    <x v="2"/>
    <s v="No"/>
    <x v="2"/>
    <n v="37.700000000000003"/>
    <n v="2288.6999999999998"/>
    <s v="No"/>
    <n v="0"/>
    <x v="3"/>
  </r>
  <r>
    <s v="9412-ARGBX"/>
    <x v="0"/>
    <x v="0"/>
    <s v="No"/>
    <s v="Yes"/>
    <n v="48"/>
    <s v="Yes"/>
    <s v="No"/>
    <x v="1"/>
    <s v="No"/>
    <s v="Yes"/>
    <s v="Yes"/>
    <s v="Yes"/>
    <s v="Yes"/>
    <s v="No"/>
    <x v="2"/>
    <s v="Yes"/>
    <x v="1"/>
    <n v="95.5"/>
    <n v="4627.8500000000004"/>
    <s v="Yes"/>
    <n v="1"/>
    <x v="1"/>
  </r>
  <r>
    <s v="1389-CXMLU"/>
    <x v="1"/>
    <x v="1"/>
    <s v="No"/>
    <s v="No"/>
    <n v="3"/>
    <s v="Yes"/>
    <s v="Yes"/>
    <x v="1"/>
    <s v="No"/>
    <s v="No"/>
    <s v="Yes"/>
    <s v="No"/>
    <s v="Yes"/>
    <s v="No"/>
    <x v="0"/>
    <s v="No"/>
    <x v="0"/>
    <n v="91.05"/>
    <n v="289.10000000000002"/>
    <s v="Yes"/>
    <n v="1"/>
    <x v="0"/>
  </r>
  <r>
    <s v="9589-ABEPT"/>
    <x v="1"/>
    <x v="0"/>
    <s v="Yes"/>
    <s v="No"/>
    <n v="69"/>
    <s v="Yes"/>
    <s v="Yes"/>
    <x v="1"/>
    <s v="No"/>
    <s v="Yes"/>
    <s v="No"/>
    <s v="Yes"/>
    <s v="Yes"/>
    <s v="No"/>
    <x v="2"/>
    <s v="Yes"/>
    <x v="1"/>
    <n v="92.45"/>
    <n v="6460.55"/>
    <s v="No"/>
    <n v="0"/>
    <x v="3"/>
  </r>
  <r>
    <s v="9388-ZEYVT"/>
    <x v="1"/>
    <x v="0"/>
    <s v="No"/>
    <s v="No"/>
    <n v="43"/>
    <s v="No"/>
    <s v="No phone service"/>
    <x v="0"/>
    <s v="No"/>
    <s v="No"/>
    <s v="Yes"/>
    <s v="Yes"/>
    <s v="No"/>
    <s v="Yes"/>
    <x v="1"/>
    <s v="No"/>
    <x v="0"/>
    <n v="44.15"/>
    <n v="1931.3"/>
    <s v="No"/>
    <n v="0"/>
    <x v="1"/>
  </r>
  <r>
    <s v="0305-SQECB"/>
    <x v="0"/>
    <x v="0"/>
    <s v="No"/>
    <s v="Yes"/>
    <n v="11"/>
    <s v="No"/>
    <s v="No phone service"/>
    <x v="0"/>
    <s v="Yes"/>
    <s v="No"/>
    <s v="No"/>
    <s v="Yes"/>
    <s v="No"/>
    <s v="No"/>
    <x v="1"/>
    <s v="Yes"/>
    <x v="1"/>
    <n v="36.049999999999997"/>
    <n v="402.6"/>
    <s v="No"/>
    <n v="0"/>
    <x v="0"/>
  </r>
  <r>
    <s v="7605-SNLQG"/>
    <x v="0"/>
    <x v="0"/>
    <s v="Yes"/>
    <s v="No"/>
    <n v="45"/>
    <s v="Yes"/>
    <s v="No"/>
    <x v="0"/>
    <s v="No"/>
    <s v="No"/>
    <s v="Yes"/>
    <s v="No"/>
    <s v="No"/>
    <s v="No"/>
    <x v="0"/>
    <s v="Yes"/>
    <x v="3"/>
    <n v="50.25"/>
    <n v="2221.5500000000002"/>
    <s v="No"/>
    <n v="0"/>
    <x v="1"/>
  </r>
  <r>
    <s v="4670-TABXH"/>
    <x v="1"/>
    <x v="0"/>
    <s v="Yes"/>
    <s v="No"/>
    <n v="72"/>
    <s v="Yes"/>
    <s v="Yes"/>
    <x v="1"/>
    <s v="No"/>
    <s v="Yes"/>
    <s v="Yes"/>
    <s v="Yes"/>
    <s v="Yes"/>
    <s v="Yes"/>
    <x v="2"/>
    <s v="Yes"/>
    <x v="3"/>
    <n v="109.75"/>
    <n v="7758.9"/>
    <s v="No"/>
    <n v="0"/>
    <x v="3"/>
  </r>
  <r>
    <s v="5561-NWEVX"/>
    <x v="0"/>
    <x v="1"/>
    <s v="Yes"/>
    <s v="No"/>
    <n v="2"/>
    <s v="Yes"/>
    <s v="Yes"/>
    <x v="1"/>
    <s v="No"/>
    <s v="No"/>
    <s v="Yes"/>
    <s v="No"/>
    <s v="No"/>
    <s v="No"/>
    <x v="0"/>
    <s v="No"/>
    <x v="0"/>
    <n v="79.2"/>
    <n v="172.85"/>
    <s v="Yes"/>
    <n v="1"/>
    <x v="0"/>
  </r>
  <r>
    <s v="0064-SUDOG"/>
    <x v="0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3"/>
    <n v="224.5"/>
    <s v="No"/>
    <n v="0"/>
    <x v="0"/>
  </r>
  <r>
    <s v="8561-NMTBD"/>
    <x v="0"/>
    <x v="0"/>
    <s v="Yes"/>
    <s v="Yes"/>
    <n v="67"/>
    <s v="Yes"/>
    <s v="Yes"/>
    <x v="1"/>
    <s v="No"/>
    <s v="Yes"/>
    <s v="Yes"/>
    <s v="Yes"/>
    <s v="Yes"/>
    <s v="Yes"/>
    <x v="1"/>
    <s v="Yes"/>
    <x v="3"/>
    <n v="112.35"/>
    <n v="7388.45"/>
    <s v="No"/>
    <n v="0"/>
    <x v="3"/>
  </r>
  <r>
    <s v="5161-XEUVX"/>
    <x v="1"/>
    <x v="0"/>
    <s v="Yes"/>
    <s v="No"/>
    <n v="37"/>
    <s v="Yes"/>
    <s v="Yes"/>
    <x v="1"/>
    <s v="No"/>
    <s v="No"/>
    <s v="Yes"/>
    <s v="Yes"/>
    <s v="Yes"/>
    <s v="No"/>
    <x v="2"/>
    <s v="No"/>
    <x v="1"/>
    <n v="94.3"/>
    <n v="3460.95"/>
    <s v="No"/>
    <n v="0"/>
    <x v="1"/>
  </r>
  <r>
    <s v="8292-FRFZQ"/>
    <x v="0"/>
    <x v="0"/>
    <s v="No"/>
    <s v="No"/>
    <n v="39"/>
    <s v="No"/>
    <s v="No phone service"/>
    <x v="0"/>
    <s v="Yes"/>
    <s v="Yes"/>
    <s v="No"/>
    <s v="Yes"/>
    <s v="No"/>
    <s v="No"/>
    <x v="1"/>
    <s v="No"/>
    <x v="2"/>
    <n v="41.15"/>
    <n v="1700.9"/>
    <s v="No"/>
    <n v="0"/>
    <x v="1"/>
  </r>
  <r>
    <s v="8591-NXRCV"/>
    <x v="0"/>
    <x v="0"/>
    <s v="No"/>
    <s v="No"/>
    <n v="41"/>
    <s v="Yes"/>
    <s v="Yes"/>
    <x v="0"/>
    <s v="Yes"/>
    <s v="No"/>
    <s v="Yes"/>
    <s v="Yes"/>
    <s v="No"/>
    <s v="Yes"/>
    <x v="0"/>
    <s v="Yes"/>
    <x v="2"/>
    <n v="74.650000000000006"/>
    <n v="3090.65"/>
    <s v="No"/>
    <n v="0"/>
    <x v="1"/>
  </r>
  <r>
    <s v="7895-VONWT"/>
    <x v="0"/>
    <x v="0"/>
    <s v="No"/>
    <s v="No"/>
    <n v="25"/>
    <s v="No"/>
    <s v="No phone service"/>
    <x v="0"/>
    <s v="No"/>
    <s v="No"/>
    <s v="Yes"/>
    <s v="No"/>
    <s v="Yes"/>
    <s v="Yes"/>
    <x v="0"/>
    <s v="Yes"/>
    <x v="0"/>
    <n v="48.25"/>
    <n v="1293.8"/>
    <s v="No"/>
    <n v="0"/>
    <x v="1"/>
  </r>
  <r>
    <s v="4526-RMTLL"/>
    <x v="1"/>
    <x v="0"/>
    <s v="Yes"/>
    <s v="Yes"/>
    <n v="8"/>
    <s v="Yes"/>
    <s v="Yes"/>
    <x v="0"/>
    <s v="Yes"/>
    <s v="Yes"/>
    <s v="No"/>
    <s v="Yes"/>
    <s v="No"/>
    <s v="Yes"/>
    <x v="2"/>
    <s v="Yes"/>
    <x v="3"/>
    <n v="76.150000000000006"/>
    <n v="645.79999999999995"/>
    <s v="No"/>
    <n v="0"/>
    <x v="0"/>
  </r>
  <r>
    <s v="6253-GNHWH"/>
    <x v="0"/>
    <x v="0"/>
    <s v="Yes"/>
    <s v="Yes"/>
    <n v="71"/>
    <s v="Yes"/>
    <s v="Yes"/>
    <x v="0"/>
    <s v="Yes"/>
    <s v="Yes"/>
    <s v="Yes"/>
    <s v="Yes"/>
    <s v="No"/>
    <s v="No"/>
    <x v="2"/>
    <s v="No"/>
    <x v="1"/>
    <n v="71.099999999999994"/>
    <n v="5224.95"/>
    <s v="No"/>
    <n v="0"/>
    <x v="3"/>
  </r>
  <r>
    <s v="4566-NECEV"/>
    <x v="1"/>
    <x v="0"/>
    <s v="No"/>
    <s v="No"/>
    <n v="5"/>
    <s v="Yes"/>
    <s v="Yes"/>
    <x v="1"/>
    <s v="No"/>
    <s v="Yes"/>
    <s v="Yes"/>
    <s v="No"/>
    <s v="No"/>
    <s v="Yes"/>
    <x v="0"/>
    <s v="No"/>
    <x v="0"/>
    <n v="96.55"/>
    <n v="500.1"/>
    <s v="No"/>
    <n v="0"/>
    <x v="0"/>
  </r>
  <r>
    <s v="8080-POTJR"/>
    <x v="0"/>
    <x v="0"/>
    <s v="No"/>
    <s v="No"/>
    <n v="30"/>
    <s v="Yes"/>
    <s v="Yes"/>
    <x v="0"/>
    <s v="Yes"/>
    <s v="No"/>
    <s v="Yes"/>
    <s v="No"/>
    <s v="Yes"/>
    <s v="Yes"/>
    <x v="1"/>
    <s v="Yes"/>
    <x v="3"/>
    <n v="79.3"/>
    <n v="2427.1"/>
    <s v="No"/>
    <n v="0"/>
    <x v="1"/>
  </r>
  <r>
    <s v="6906-MPARY"/>
    <x v="1"/>
    <x v="0"/>
    <s v="No"/>
    <s v="No"/>
    <n v="40"/>
    <s v="Yes"/>
    <s v="No"/>
    <x v="1"/>
    <s v="No"/>
    <s v="Yes"/>
    <s v="No"/>
    <s v="Yes"/>
    <s v="No"/>
    <s v="Yes"/>
    <x v="1"/>
    <s v="Yes"/>
    <x v="3"/>
    <n v="89.6"/>
    <n v="3488.15"/>
    <s v="No"/>
    <n v="0"/>
    <x v="1"/>
  </r>
  <r>
    <s v="3662-FXJFO"/>
    <x v="0"/>
    <x v="0"/>
    <s v="No"/>
    <s v="No"/>
    <n v="5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5"/>
    <n v="1035.7"/>
    <s v="No"/>
    <n v="0"/>
    <x v="3"/>
  </r>
  <r>
    <s v="8107-RZLNV"/>
    <x v="1"/>
    <x v="0"/>
    <s v="Yes"/>
    <s v="No"/>
    <n v="72"/>
    <s v="Yes"/>
    <s v="Yes"/>
    <x v="1"/>
    <s v="No"/>
    <s v="Yes"/>
    <s v="Yes"/>
    <s v="No"/>
    <s v="Yes"/>
    <s v="Yes"/>
    <x v="2"/>
    <s v="Yes"/>
    <x v="2"/>
    <n v="106.3"/>
    <n v="7565.35"/>
    <s v="No"/>
    <n v="0"/>
    <x v="3"/>
  </r>
  <r>
    <s v="0516-OOHAR"/>
    <x v="1"/>
    <x v="0"/>
    <s v="Yes"/>
    <s v="Yes"/>
    <n v="28"/>
    <s v="Yes"/>
    <s v="No"/>
    <x v="1"/>
    <s v="No"/>
    <s v="Yes"/>
    <s v="Yes"/>
    <s v="No"/>
    <s v="Yes"/>
    <s v="Yes"/>
    <x v="1"/>
    <s v="No"/>
    <x v="2"/>
    <n v="100.35"/>
    <n v="2799"/>
    <s v="No"/>
    <n v="0"/>
    <x v="1"/>
  </r>
  <r>
    <s v="2027-CWDNU"/>
    <x v="1"/>
    <x v="0"/>
    <s v="Yes"/>
    <s v="Yes"/>
    <n v="18"/>
    <s v="Yes"/>
    <s v="No"/>
    <x v="1"/>
    <s v="No"/>
    <s v="No"/>
    <s v="No"/>
    <s v="Yes"/>
    <s v="No"/>
    <s v="Yes"/>
    <x v="0"/>
    <s v="Yes"/>
    <x v="0"/>
    <n v="85.6"/>
    <n v="1601.5"/>
    <s v="No"/>
    <n v="0"/>
    <x v="2"/>
  </r>
  <r>
    <s v="2737-WFVYW"/>
    <x v="0"/>
    <x v="0"/>
    <s v="No"/>
    <s v="No"/>
    <n v="2"/>
    <s v="No"/>
    <s v="No phone service"/>
    <x v="0"/>
    <s v="No"/>
    <s v="No"/>
    <s v="No"/>
    <s v="No"/>
    <s v="Yes"/>
    <s v="Yes"/>
    <x v="0"/>
    <s v="Yes"/>
    <x v="0"/>
    <n v="45.25"/>
    <n v="85.5"/>
    <s v="Yes"/>
    <n v="1"/>
    <x v="0"/>
  </r>
  <r>
    <s v="9912-OMZDS"/>
    <x v="0"/>
    <x v="0"/>
    <s v="Yes"/>
    <s v="Yes"/>
    <n v="59"/>
    <s v="Yes"/>
    <s v="Yes"/>
    <x v="1"/>
    <s v="No"/>
    <s v="Yes"/>
    <s v="Yes"/>
    <s v="No"/>
    <s v="Yes"/>
    <s v="Yes"/>
    <x v="1"/>
    <s v="Yes"/>
    <x v="0"/>
    <n v="106.15"/>
    <n v="6256.2"/>
    <s v="No"/>
    <n v="0"/>
    <x v="3"/>
  </r>
  <r>
    <s v="3733-ZEECP"/>
    <x v="1"/>
    <x v="0"/>
    <s v="Yes"/>
    <s v="Yes"/>
    <n v="22"/>
    <s v="Yes"/>
    <s v="No"/>
    <x v="0"/>
    <s v="No"/>
    <s v="No"/>
    <s v="No"/>
    <s v="Yes"/>
    <s v="No"/>
    <s v="No"/>
    <x v="0"/>
    <s v="Yes"/>
    <x v="0"/>
    <n v="51.1"/>
    <n v="1232.9000000000001"/>
    <s v="No"/>
    <n v="0"/>
    <x v="2"/>
  </r>
  <r>
    <s v="7878-RTCZG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s v="No"/>
    <n v="0"/>
    <x v="0"/>
  </r>
  <r>
    <s v="2452-MRMZF"/>
    <x v="0"/>
    <x v="1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3"/>
    <n v="25.7"/>
    <n v="1937.4"/>
    <s v="No"/>
    <n v="0"/>
    <x v="3"/>
  </r>
  <r>
    <s v="2272-QAGFO"/>
    <x v="0"/>
    <x v="1"/>
    <s v="No"/>
    <s v="No"/>
    <n v="14"/>
    <s v="Yes"/>
    <s v="Yes"/>
    <x v="1"/>
    <s v="No"/>
    <s v="No"/>
    <s v="No"/>
    <s v="No"/>
    <s v="No"/>
    <s v="No"/>
    <x v="0"/>
    <s v="Yes"/>
    <x v="0"/>
    <n v="74.3"/>
    <n v="1096.25"/>
    <s v="Yes"/>
    <n v="1"/>
    <x v="2"/>
  </r>
  <r>
    <s v="7103-IPXPJ"/>
    <x v="1"/>
    <x v="0"/>
    <s v="Yes"/>
    <s v="No"/>
    <n v="50"/>
    <s v="Yes"/>
    <s v="Yes"/>
    <x v="1"/>
    <s v="No"/>
    <s v="No"/>
    <s v="No"/>
    <s v="Yes"/>
    <s v="Yes"/>
    <s v="Yes"/>
    <x v="1"/>
    <s v="No"/>
    <x v="0"/>
    <n v="99.4"/>
    <n v="5059.75"/>
    <s v="No"/>
    <n v="0"/>
    <x v="3"/>
  </r>
  <r>
    <s v="4342-HFXWS"/>
    <x v="0"/>
    <x v="0"/>
    <s v="Yes"/>
    <s v="Yes"/>
    <n v="48"/>
    <s v="Yes"/>
    <s v="No"/>
    <x v="0"/>
    <s v="Yes"/>
    <s v="No"/>
    <s v="Yes"/>
    <s v="Yes"/>
    <s v="Yes"/>
    <s v="No"/>
    <x v="1"/>
    <s v="No"/>
    <x v="2"/>
    <n v="69.7"/>
    <n v="3023.65"/>
    <s v="No"/>
    <n v="0"/>
    <x v="1"/>
  </r>
  <r>
    <s v="3545-CNWRG"/>
    <x v="0"/>
    <x v="0"/>
    <s v="Yes"/>
    <s v="Yes"/>
    <n v="49"/>
    <s v="Yes"/>
    <s v="Yes"/>
    <x v="1"/>
    <s v="No"/>
    <s v="Yes"/>
    <s v="No"/>
    <s v="No"/>
    <s v="Yes"/>
    <s v="Yes"/>
    <x v="0"/>
    <s v="Yes"/>
    <x v="0"/>
    <n v="98.35"/>
    <n v="4889.2"/>
    <s v="No"/>
    <n v="0"/>
    <x v="3"/>
  </r>
  <r>
    <s v="1785-BPHTP"/>
    <x v="1"/>
    <x v="0"/>
    <s v="Yes"/>
    <s v="Yes"/>
    <n v="28"/>
    <s v="Yes"/>
    <s v="No"/>
    <x v="1"/>
    <s v="No"/>
    <s v="No"/>
    <s v="Yes"/>
    <s v="No"/>
    <s v="Yes"/>
    <s v="No"/>
    <x v="0"/>
    <s v="No"/>
    <x v="0"/>
    <n v="85.45"/>
    <n v="2289.9"/>
    <s v="No"/>
    <n v="0"/>
    <x v="1"/>
  </r>
  <r>
    <s v="4989-LIXVT"/>
    <x v="1"/>
    <x v="1"/>
    <s v="No"/>
    <s v="No"/>
    <n v="68"/>
    <s v="Yes"/>
    <s v="Yes"/>
    <x v="1"/>
    <s v="No"/>
    <s v="Yes"/>
    <s v="Yes"/>
    <s v="No"/>
    <s v="No"/>
    <s v="Yes"/>
    <x v="0"/>
    <s v="Yes"/>
    <x v="0"/>
    <n v="95.9"/>
    <n v="6503.2"/>
    <s v="No"/>
    <n v="0"/>
    <x v="3"/>
  </r>
  <r>
    <s v="7315-WYOAW"/>
    <x v="1"/>
    <x v="0"/>
    <s v="No"/>
    <s v="No"/>
    <n v="13"/>
    <s v="Yes"/>
    <s v="Yes"/>
    <x v="1"/>
    <s v="No"/>
    <s v="No"/>
    <s v="No"/>
    <s v="Yes"/>
    <s v="Yes"/>
    <s v="Yes"/>
    <x v="0"/>
    <s v="No"/>
    <x v="0"/>
    <n v="100.75"/>
    <n v="1313.25"/>
    <s v="No"/>
    <n v="0"/>
    <x v="2"/>
  </r>
  <r>
    <s v="1173-XZPYF"/>
    <x v="0"/>
    <x v="0"/>
    <s v="No"/>
    <s v="No"/>
    <n v="11"/>
    <s v="Yes"/>
    <s v="Yes"/>
    <x v="1"/>
    <s v="No"/>
    <s v="No"/>
    <s v="Yes"/>
    <s v="No"/>
    <s v="Yes"/>
    <s v="No"/>
    <x v="0"/>
    <s v="Yes"/>
    <x v="0"/>
    <n v="89.2"/>
    <n v="990.3"/>
    <s v="No"/>
    <n v="0"/>
    <x v="0"/>
  </r>
  <r>
    <s v="9850-OWRHQ"/>
    <x v="0"/>
    <x v="0"/>
    <s v="Yes"/>
    <s v="No"/>
    <n v="3"/>
    <s v="Yes"/>
    <s v="Yes"/>
    <x v="1"/>
    <s v="No"/>
    <s v="No"/>
    <s v="No"/>
    <s v="No"/>
    <s v="No"/>
    <s v="No"/>
    <x v="0"/>
    <s v="Yes"/>
    <x v="3"/>
    <n v="74.099999999999994"/>
    <n v="228"/>
    <s v="Yes"/>
    <n v="1"/>
    <x v="0"/>
  </r>
  <r>
    <s v="3768-NLUBH"/>
    <x v="1"/>
    <x v="1"/>
    <s v="Yes"/>
    <s v="No"/>
    <n v="57"/>
    <s v="Yes"/>
    <s v="Yes"/>
    <x v="1"/>
    <s v="No"/>
    <s v="No"/>
    <s v="Yes"/>
    <s v="No"/>
    <s v="Yes"/>
    <s v="Yes"/>
    <x v="0"/>
    <s v="No"/>
    <x v="0"/>
    <n v="100.6"/>
    <n v="5746.15"/>
    <s v="Yes"/>
    <n v="1"/>
    <x v="3"/>
  </r>
  <r>
    <s v="8676-TRMJS"/>
    <x v="1"/>
    <x v="0"/>
    <s v="No"/>
    <s v="No"/>
    <n v="3"/>
    <s v="Yes"/>
    <s v="Yes"/>
    <x v="1"/>
    <s v="No"/>
    <s v="No"/>
    <s v="No"/>
    <s v="No"/>
    <s v="No"/>
    <s v="No"/>
    <x v="0"/>
    <s v="No"/>
    <x v="1"/>
    <n v="75"/>
    <n v="209.1"/>
    <s v="Yes"/>
    <n v="1"/>
    <x v="0"/>
  </r>
  <r>
    <s v="2509-TFPJU"/>
    <x v="1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75"/>
    <n v="1864.2"/>
    <s v="No"/>
    <n v="0"/>
    <x v="3"/>
  </r>
  <r>
    <s v="9530-GRMJG"/>
    <x v="1"/>
    <x v="0"/>
    <s v="Yes"/>
    <s v="Yes"/>
    <n v="70"/>
    <s v="Yes"/>
    <s v="Yes"/>
    <x v="0"/>
    <s v="No"/>
    <s v="Yes"/>
    <s v="Yes"/>
    <s v="Yes"/>
    <s v="Yes"/>
    <s v="Yes"/>
    <x v="2"/>
    <s v="Yes"/>
    <x v="0"/>
    <n v="84.1"/>
    <n v="5979.7"/>
    <s v="No"/>
    <n v="0"/>
    <x v="3"/>
  </r>
  <r>
    <s v="6898-RBTLU"/>
    <x v="0"/>
    <x v="0"/>
    <s v="Yes"/>
    <s v="Yes"/>
    <n v="49"/>
    <s v="Yes"/>
    <s v="Yes"/>
    <x v="0"/>
    <s v="No"/>
    <s v="Yes"/>
    <s v="No"/>
    <s v="Yes"/>
    <s v="Yes"/>
    <s v="Yes"/>
    <x v="2"/>
    <s v="No"/>
    <x v="2"/>
    <n v="79.3"/>
    <n v="3902.45"/>
    <s v="No"/>
    <n v="0"/>
    <x v="3"/>
  </r>
  <r>
    <s v="5481-NTDOH"/>
    <x v="0"/>
    <x v="1"/>
    <s v="Yes"/>
    <s v="No"/>
    <n v="67"/>
    <s v="Yes"/>
    <s v="Yes"/>
    <x v="1"/>
    <s v="Yes"/>
    <s v="No"/>
    <s v="Yes"/>
    <s v="No"/>
    <s v="Yes"/>
    <s v="Yes"/>
    <x v="1"/>
    <s v="Yes"/>
    <x v="3"/>
    <n v="107.05"/>
    <n v="7142.5"/>
    <s v="No"/>
    <n v="0"/>
    <x v="3"/>
  </r>
  <r>
    <s v="2068-WWXQZ"/>
    <x v="1"/>
    <x v="0"/>
    <s v="No"/>
    <s v="No"/>
    <n v="46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05"/>
    <n v="902"/>
    <s v="No"/>
    <n v="0"/>
    <x v="1"/>
  </r>
  <r>
    <s v="7359-SSBJK"/>
    <x v="0"/>
    <x v="1"/>
    <s v="No"/>
    <s v="No"/>
    <n v="64"/>
    <s v="Yes"/>
    <s v="No"/>
    <x v="0"/>
    <s v="Yes"/>
    <s v="Yes"/>
    <s v="No"/>
    <s v="Yes"/>
    <s v="Yes"/>
    <s v="No"/>
    <x v="2"/>
    <s v="Yes"/>
    <x v="3"/>
    <n v="70.2"/>
    <n v="4481"/>
    <s v="Yes"/>
    <n v="1"/>
    <x v="3"/>
  </r>
  <r>
    <s v="2061-VVFST"/>
    <x v="0"/>
    <x v="0"/>
    <s v="Yes"/>
    <s v="No"/>
    <n v="37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2"/>
    <n v="19.5"/>
    <n v="805.2"/>
    <s v="No"/>
    <n v="0"/>
    <x v="1"/>
  </r>
  <r>
    <s v="0685-MLYYM"/>
    <x v="0"/>
    <x v="1"/>
    <s v="No"/>
    <s v="No"/>
    <n v="2"/>
    <s v="Yes"/>
    <s v="No"/>
    <x v="1"/>
    <s v="No"/>
    <s v="No"/>
    <s v="No"/>
    <s v="No"/>
    <s v="No"/>
    <s v="No"/>
    <x v="0"/>
    <s v="No"/>
    <x v="0"/>
    <n v="70.75"/>
    <n v="154.85"/>
    <s v="Yes"/>
    <n v="1"/>
    <x v="0"/>
  </r>
  <r>
    <s v="0749-IRGQE"/>
    <x v="0"/>
    <x v="1"/>
    <s v="Yes"/>
    <s v="No"/>
    <n v="13"/>
    <s v="No"/>
    <s v="No phone service"/>
    <x v="0"/>
    <s v="No"/>
    <s v="No"/>
    <s v="No"/>
    <s v="No"/>
    <s v="Yes"/>
    <s v="Yes"/>
    <x v="0"/>
    <s v="No"/>
    <x v="0"/>
    <n v="45.3"/>
    <n v="528.45000000000005"/>
    <s v="No"/>
    <n v="0"/>
    <x v="2"/>
  </r>
  <r>
    <s v="2380-DAMQP"/>
    <x v="0"/>
    <x v="0"/>
    <s v="Yes"/>
    <s v="No"/>
    <n v="72"/>
    <s v="Yes"/>
    <s v="Yes"/>
    <x v="1"/>
    <s v="Yes"/>
    <s v="Yes"/>
    <s v="Yes"/>
    <s v="Yes"/>
    <s v="Yes"/>
    <s v="Yes"/>
    <x v="2"/>
    <s v="No"/>
    <x v="0"/>
    <n v="115.15"/>
    <n v="8349.7000000000007"/>
    <s v="No"/>
    <n v="0"/>
    <x v="3"/>
  </r>
  <r>
    <s v="2256-YLYLP"/>
    <x v="1"/>
    <x v="0"/>
    <s v="Yes"/>
    <s v="Yes"/>
    <n v="68"/>
    <s v="Yes"/>
    <s v="No"/>
    <x v="0"/>
    <s v="No"/>
    <s v="No"/>
    <s v="Yes"/>
    <s v="Yes"/>
    <s v="Yes"/>
    <s v="Yes"/>
    <x v="2"/>
    <s v="Yes"/>
    <x v="2"/>
    <n v="72.95"/>
    <n v="4953.25"/>
    <s v="No"/>
    <n v="0"/>
    <x v="3"/>
  </r>
  <r>
    <s v="1272-ILHFG"/>
    <x v="1"/>
    <x v="0"/>
    <s v="Yes"/>
    <s v="Yes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332.65"/>
    <s v="No"/>
    <n v="0"/>
    <x v="2"/>
  </r>
  <r>
    <s v="0164-XAIRP"/>
    <x v="0"/>
    <x v="0"/>
    <s v="No"/>
    <s v="No"/>
    <n v="24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55"/>
    <n v="470.2"/>
    <s v="No"/>
    <n v="0"/>
    <x v="2"/>
  </r>
  <r>
    <s v="5666-CYCYZ"/>
    <x v="0"/>
    <x v="0"/>
    <s v="No"/>
    <s v="No"/>
    <n v="24"/>
    <s v="Yes"/>
    <s v="Yes"/>
    <x v="1"/>
    <s v="No"/>
    <s v="No"/>
    <s v="No"/>
    <s v="Yes"/>
    <s v="No"/>
    <s v="Yes"/>
    <x v="0"/>
    <s v="Yes"/>
    <x v="0"/>
    <n v="89.55"/>
    <n v="2259.35"/>
    <s v="No"/>
    <n v="0"/>
    <x v="2"/>
  </r>
  <r>
    <s v="4011-ARPHK"/>
    <x v="1"/>
    <x v="0"/>
    <s v="No"/>
    <s v="No"/>
    <n v="27"/>
    <s v="Yes"/>
    <s v="No"/>
    <x v="0"/>
    <s v="Yes"/>
    <s v="No"/>
    <s v="No"/>
    <s v="No"/>
    <s v="No"/>
    <s v="No"/>
    <x v="0"/>
    <s v="No"/>
    <x v="1"/>
    <n v="50.35"/>
    <n v="1411.35"/>
    <s v="No"/>
    <n v="0"/>
    <x v="1"/>
  </r>
  <r>
    <s v="8182-PNAGI"/>
    <x v="1"/>
    <x v="0"/>
    <s v="No"/>
    <s v="No"/>
    <n v="12"/>
    <s v="Yes"/>
    <s v="No"/>
    <x v="0"/>
    <s v="No"/>
    <s v="No"/>
    <s v="No"/>
    <s v="Yes"/>
    <s v="No"/>
    <s v="No"/>
    <x v="0"/>
    <s v="No"/>
    <x v="2"/>
    <n v="50.25"/>
    <n v="593.75"/>
    <s v="Yes"/>
    <n v="1"/>
    <x v="0"/>
  </r>
  <r>
    <s v="6365-HITVU"/>
    <x v="0"/>
    <x v="0"/>
    <s v="Yes"/>
    <s v="Yes"/>
    <n v="71"/>
    <s v="Yes"/>
    <s v="No"/>
    <x v="0"/>
    <s v="Yes"/>
    <s v="Yes"/>
    <s v="Yes"/>
    <s v="Yes"/>
    <s v="Yes"/>
    <s v="Yes"/>
    <x v="2"/>
    <s v="No"/>
    <x v="3"/>
    <n v="87.25"/>
    <n v="6328.7"/>
    <s v="No"/>
    <n v="0"/>
    <x v="3"/>
  </r>
  <r>
    <s v="7558-IMLMT"/>
    <x v="1"/>
    <x v="0"/>
    <s v="Yes"/>
    <s v="Yes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8"/>
    <n v="1411.9"/>
    <s v="No"/>
    <n v="0"/>
    <x v="3"/>
  </r>
  <r>
    <s v="9488-FYQAU"/>
    <x v="0"/>
    <x v="0"/>
    <s v="Yes"/>
    <s v="No"/>
    <n v="63"/>
    <s v="Yes"/>
    <s v="Yes"/>
    <x v="1"/>
    <s v="No"/>
    <s v="Yes"/>
    <s v="Yes"/>
    <s v="Yes"/>
    <s v="Yes"/>
    <s v="Yes"/>
    <x v="2"/>
    <s v="Yes"/>
    <x v="2"/>
    <n v="109.25"/>
    <n v="6841.4"/>
    <s v="No"/>
    <n v="0"/>
    <x v="3"/>
  </r>
  <r>
    <s v="3590-TCXTB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s v="No"/>
    <n v="0"/>
    <x v="0"/>
  </r>
  <r>
    <s v="6994-KERXL"/>
    <x v="1"/>
    <x v="0"/>
    <s v="No"/>
    <s v="No"/>
    <n v="4"/>
    <s v="Yes"/>
    <s v="No"/>
    <x v="0"/>
    <s v="No"/>
    <s v="No"/>
    <s v="No"/>
    <s v="No"/>
    <s v="No"/>
    <s v="Yes"/>
    <x v="0"/>
    <s v="Yes"/>
    <x v="0"/>
    <n v="55.9"/>
    <n v="238.5"/>
    <s v="No"/>
    <n v="0"/>
    <x v="0"/>
  </r>
  <r>
    <s v="7957-RYHQD"/>
    <x v="0"/>
    <x v="1"/>
    <s v="No"/>
    <s v="No"/>
    <n v="40"/>
    <s v="Yes"/>
    <s v="No"/>
    <x v="1"/>
    <s v="Yes"/>
    <s v="Yes"/>
    <s v="No"/>
    <s v="No"/>
    <s v="No"/>
    <s v="No"/>
    <x v="0"/>
    <s v="Yes"/>
    <x v="3"/>
    <n v="79.2"/>
    <n v="3233.85"/>
    <s v="Yes"/>
    <n v="1"/>
    <x v="1"/>
  </r>
  <r>
    <s v="2180-DXNEG"/>
    <x v="0"/>
    <x v="0"/>
    <s v="No"/>
    <s v="No"/>
    <n v="12"/>
    <s v="Yes"/>
    <s v="No"/>
    <x v="1"/>
    <s v="No"/>
    <s v="No"/>
    <s v="Yes"/>
    <s v="No"/>
    <s v="Yes"/>
    <s v="Yes"/>
    <x v="0"/>
    <s v="Yes"/>
    <x v="0"/>
    <n v="96"/>
    <n v="1062.0999999999999"/>
    <s v="Yes"/>
    <n v="1"/>
    <x v="0"/>
  </r>
  <r>
    <s v="1960-UOTYM"/>
    <x v="1"/>
    <x v="0"/>
    <s v="Yes"/>
    <s v="Yes"/>
    <n v="52"/>
    <s v="Yes"/>
    <s v="No"/>
    <x v="0"/>
    <s v="Yes"/>
    <s v="Yes"/>
    <s v="Yes"/>
    <s v="No"/>
    <s v="Yes"/>
    <s v="Yes"/>
    <x v="2"/>
    <s v="No"/>
    <x v="0"/>
    <n v="79.2"/>
    <n v="4016.3"/>
    <s v="No"/>
    <n v="0"/>
    <x v="3"/>
  </r>
  <r>
    <s v="2740-JFBOK"/>
    <x v="1"/>
    <x v="0"/>
    <s v="No"/>
    <s v="No"/>
    <n v="10"/>
    <s v="Yes"/>
    <s v="Yes"/>
    <x v="2"/>
    <s v="No internet service"/>
    <s v="No internet service"/>
    <s v="No internet service"/>
    <s v="No internet service"/>
    <s v="No internet service"/>
    <s v="No internet service"/>
    <x v="0"/>
    <s v="Yes"/>
    <x v="0"/>
    <n v="24"/>
    <n v="226.55"/>
    <s v="No"/>
    <n v="0"/>
    <x v="0"/>
  </r>
  <r>
    <s v="6500-JVEGC"/>
    <x v="1"/>
    <x v="0"/>
    <s v="No"/>
    <s v="No"/>
    <n v="68"/>
    <s v="Yes"/>
    <s v="Yes"/>
    <x v="1"/>
    <s v="Yes"/>
    <s v="Yes"/>
    <s v="Yes"/>
    <s v="No"/>
    <s v="Yes"/>
    <s v="No"/>
    <x v="1"/>
    <s v="No"/>
    <x v="2"/>
    <n v="101.35"/>
    <n v="7110.75"/>
    <s v="No"/>
    <n v="0"/>
    <x v="3"/>
  </r>
  <r>
    <s v="5515-AKOAJ"/>
    <x v="0"/>
    <x v="0"/>
    <s v="No"/>
    <s v="No"/>
    <n v="54"/>
    <s v="Yes"/>
    <s v="Yes"/>
    <x v="1"/>
    <s v="No"/>
    <s v="No"/>
    <s v="No"/>
    <s v="Yes"/>
    <s v="Yes"/>
    <s v="Yes"/>
    <x v="0"/>
    <s v="Yes"/>
    <x v="0"/>
    <n v="100.1"/>
    <n v="5440.9"/>
    <s v="Yes"/>
    <n v="1"/>
    <x v="3"/>
  </r>
  <r>
    <s v="8976-OQHGT"/>
    <x v="0"/>
    <x v="0"/>
    <s v="Yes"/>
    <s v="Yes"/>
    <n v="4"/>
    <s v="Yes"/>
    <s v="No"/>
    <x v="0"/>
    <s v="No"/>
    <s v="Yes"/>
    <s v="No"/>
    <s v="Yes"/>
    <s v="No"/>
    <s v="No"/>
    <x v="0"/>
    <s v="No"/>
    <x v="1"/>
    <n v="56.5"/>
    <n v="235.1"/>
    <s v="Yes"/>
    <n v="1"/>
    <x v="0"/>
  </r>
  <r>
    <s v="5245-VDBUR"/>
    <x v="0"/>
    <x v="0"/>
    <s v="Yes"/>
    <s v="No"/>
    <n v="52"/>
    <s v="No"/>
    <s v="No phone service"/>
    <x v="0"/>
    <s v="Yes"/>
    <s v="No"/>
    <s v="Yes"/>
    <s v="No"/>
    <s v="No"/>
    <s v="No"/>
    <x v="1"/>
    <s v="No"/>
    <x v="1"/>
    <n v="35.450000000000003"/>
    <n v="1958.95"/>
    <s v="No"/>
    <n v="0"/>
    <x v="3"/>
  </r>
  <r>
    <s v="6230-BSUXY"/>
    <x v="0"/>
    <x v="1"/>
    <s v="No"/>
    <s v="No"/>
    <n v="1"/>
    <s v="Yes"/>
    <s v="No"/>
    <x v="1"/>
    <s v="No"/>
    <s v="No"/>
    <s v="Yes"/>
    <s v="No"/>
    <s v="No"/>
    <s v="Yes"/>
    <x v="0"/>
    <s v="Yes"/>
    <x v="0"/>
    <n v="85"/>
    <n v="85"/>
    <s v="Yes"/>
    <n v="1"/>
    <x v="0"/>
  </r>
  <r>
    <s v="8469-SNFFH"/>
    <x v="1"/>
    <x v="0"/>
    <s v="Yes"/>
    <s v="No"/>
    <n v="70"/>
    <s v="Yes"/>
    <s v="Yes"/>
    <x v="0"/>
    <s v="Yes"/>
    <s v="Yes"/>
    <s v="Yes"/>
    <s v="Yes"/>
    <s v="Yes"/>
    <s v="No"/>
    <x v="1"/>
    <s v="No"/>
    <x v="2"/>
    <n v="79.400000000000006"/>
    <n v="5528.9"/>
    <s v="No"/>
    <n v="0"/>
    <x v="3"/>
  </r>
  <r>
    <s v="2144-ESWKO"/>
    <x v="1"/>
    <x v="0"/>
    <s v="No"/>
    <s v="No"/>
    <n v="43"/>
    <s v="No"/>
    <s v="No phone service"/>
    <x v="0"/>
    <s v="Yes"/>
    <s v="No"/>
    <s v="Yes"/>
    <s v="No"/>
    <s v="No"/>
    <s v="No"/>
    <x v="1"/>
    <s v="Yes"/>
    <x v="3"/>
    <n v="35.200000000000003"/>
    <n v="1463.7"/>
    <s v="No"/>
    <n v="0"/>
    <x v="1"/>
  </r>
  <r>
    <s v="1241-FPMOF"/>
    <x v="1"/>
    <x v="0"/>
    <s v="No"/>
    <s v="No"/>
    <n v="52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025.05"/>
    <s v="No"/>
    <n v="0"/>
    <x v="3"/>
  </r>
  <r>
    <s v="9928-BZVLZ"/>
    <x v="0"/>
    <x v="0"/>
    <s v="No"/>
    <s v="No"/>
    <n v="12"/>
    <s v="No"/>
    <s v="No phone service"/>
    <x v="0"/>
    <s v="Yes"/>
    <s v="No"/>
    <s v="Yes"/>
    <s v="Yes"/>
    <s v="No"/>
    <s v="Yes"/>
    <x v="2"/>
    <s v="No"/>
    <x v="1"/>
    <n v="49.85"/>
    <n v="552.1"/>
    <s v="No"/>
    <n v="0"/>
    <x v="0"/>
  </r>
  <r>
    <s v="4114-QMKVN"/>
    <x v="0"/>
    <x v="0"/>
    <s v="Yes"/>
    <s v="Yes"/>
    <n v="56"/>
    <s v="Yes"/>
    <s v="Yes"/>
    <x v="0"/>
    <s v="Yes"/>
    <s v="Yes"/>
    <s v="No"/>
    <s v="No"/>
    <s v="No"/>
    <s v="Yes"/>
    <x v="1"/>
    <s v="No"/>
    <x v="2"/>
    <n v="68.75"/>
    <n v="3815.4"/>
    <s v="No"/>
    <n v="0"/>
    <x v="3"/>
  </r>
  <r>
    <s v="2775-SEFEE"/>
    <x v="1"/>
    <x v="0"/>
    <s v="No"/>
    <s v="Yes"/>
    <n v="0"/>
    <s v="Yes"/>
    <s v="Yes"/>
    <x v="0"/>
    <s v="Yes"/>
    <s v="Yes"/>
    <s v="No"/>
    <s v="Yes"/>
    <s v="No"/>
    <s v="No"/>
    <x v="2"/>
    <s v="Yes"/>
    <x v="2"/>
    <n v="61.9"/>
    <n v="0"/>
    <s v="No"/>
    <n v="0"/>
    <x v="0"/>
  </r>
  <r>
    <s v="9003-CPATH"/>
    <x v="1"/>
    <x v="0"/>
    <s v="No"/>
    <s v="No"/>
    <n v="42"/>
    <s v="Yes"/>
    <s v="Yes"/>
    <x v="1"/>
    <s v="No"/>
    <s v="No"/>
    <s v="Yes"/>
    <s v="No"/>
    <s v="No"/>
    <s v="No"/>
    <x v="0"/>
    <s v="No"/>
    <x v="0"/>
    <n v="79.900000000000006"/>
    <n v="3313.4"/>
    <s v="No"/>
    <n v="0"/>
    <x v="1"/>
  </r>
  <r>
    <s v="1754-GKYPY"/>
    <x v="1"/>
    <x v="1"/>
    <s v="Yes"/>
    <s v="No"/>
    <n v="22"/>
    <s v="Yes"/>
    <s v="No"/>
    <x v="1"/>
    <s v="No"/>
    <s v="No"/>
    <s v="No"/>
    <s v="No"/>
    <s v="Yes"/>
    <s v="Yes"/>
    <x v="0"/>
    <s v="Yes"/>
    <x v="2"/>
    <n v="89.75"/>
    <n v="1938.9"/>
    <s v="No"/>
    <n v="0"/>
    <x v="2"/>
  </r>
  <r>
    <s v="5294-CDGWY"/>
    <x v="1"/>
    <x v="0"/>
    <s v="Yes"/>
    <s v="Yes"/>
    <n v="51"/>
    <s v="No"/>
    <s v="No phone service"/>
    <x v="0"/>
    <s v="Yes"/>
    <s v="Yes"/>
    <s v="Yes"/>
    <s v="No"/>
    <s v="Yes"/>
    <s v="Yes"/>
    <x v="1"/>
    <s v="No"/>
    <x v="0"/>
    <n v="59.3"/>
    <n v="3014.65"/>
    <s v="Yes"/>
    <n v="1"/>
    <x v="3"/>
  </r>
  <r>
    <s v="7956-XQWGU"/>
    <x v="1"/>
    <x v="0"/>
    <s v="No"/>
    <s v="No"/>
    <n v="27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19.399999999999999"/>
    <n v="460.25"/>
    <s v="No"/>
    <n v="0"/>
    <x v="1"/>
  </r>
  <r>
    <s v="1591-MQJTP"/>
    <x v="1"/>
    <x v="1"/>
    <s v="Yes"/>
    <s v="No"/>
    <n v="51"/>
    <s v="Yes"/>
    <s v="Yes"/>
    <x v="1"/>
    <s v="Yes"/>
    <s v="No"/>
    <s v="Yes"/>
    <s v="No"/>
    <s v="No"/>
    <s v="Yes"/>
    <x v="1"/>
    <s v="Yes"/>
    <x v="2"/>
    <n v="93.65"/>
    <n v="4839.1499999999996"/>
    <s v="No"/>
    <n v="0"/>
    <x v="3"/>
  </r>
  <r>
    <s v="5295-PCJOO"/>
    <x v="1"/>
    <x v="0"/>
    <s v="No"/>
    <s v="Yes"/>
    <n v="4"/>
    <s v="Yes"/>
    <s v="No"/>
    <x v="0"/>
    <s v="Yes"/>
    <s v="No"/>
    <s v="No"/>
    <s v="No"/>
    <s v="No"/>
    <s v="No"/>
    <x v="0"/>
    <s v="Yes"/>
    <x v="0"/>
    <n v="49.4"/>
    <n v="184.4"/>
    <s v="Yes"/>
    <n v="1"/>
    <x v="0"/>
  </r>
  <r>
    <s v="2369-FEVNO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s v="No"/>
    <n v="0"/>
    <x v="0"/>
  </r>
  <r>
    <s v="9863-JZAIC"/>
    <x v="1"/>
    <x v="0"/>
    <s v="No"/>
    <s v="No"/>
    <n v="35"/>
    <s v="Yes"/>
    <s v="No"/>
    <x v="0"/>
    <s v="No"/>
    <s v="No"/>
    <s v="No"/>
    <s v="No"/>
    <s v="Yes"/>
    <s v="No"/>
    <x v="0"/>
    <s v="No"/>
    <x v="1"/>
    <n v="55"/>
    <n v="2010.55"/>
    <s v="Yes"/>
    <n v="1"/>
    <x v="1"/>
  </r>
  <r>
    <s v="7471-MQPOS"/>
    <x v="1"/>
    <x v="1"/>
    <s v="Yes"/>
    <s v="Yes"/>
    <n v="71"/>
    <s v="Yes"/>
    <s v="Yes"/>
    <x v="0"/>
    <s v="No"/>
    <s v="Yes"/>
    <s v="Yes"/>
    <s v="Yes"/>
    <s v="No"/>
    <s v="Yes"/>
    <x v="1"/>
    <s v="Yes"/>
    <x v="2"/>
    <n v="72.900000000000006"/>
    <n v="5139.6499999999996"/>
    <s v="No"/>
    <n v="0"/>
    <x v="3"/>
  </r>
  <r>
    <s v="7660-HDPJV"/>
    <x v="0"/>
    <x v="0"/>
    <s v="No"/>
    <s v="No"/>
    <n v="1"/>
    <s v="Yes"/>
    <s v="No"/>
    <x v="1"/>
    <s v="No"/>
    <s v="No"/>
    <s v="No"/>
    <s v="No"/>
    <s v="No"/>
    <s v="No"/>
    <x v="0"/>
    <s v="Yes"/>
    <x v="0"/>
    <n v="69.2"/>
    <n v="69.2"/>
    <s v="Yes"/>
    <n v="1"/>
    <x v="0"/>
  </r>
  <r>
    <s v="5115-SQAAU"/>
    <x v="0"/>
    <x v="0"/>
    <s v="Yes"/>
    <s v="Yes"/>
    <n v="69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6"/>
    <n v="1673.4"/>
    <s v="No"/>
    <n v="0"/>
    <x v="3"/>
  </r>
  <r>
    <s v="9845-QOMAD"/>
    <x v="1"/>
    <x v="0"/>
    <s v="Yes"/>
    <s v="Yes"/>
    <n v="14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9.75"/>
    <n v="309.35000000000002"/>
    <s v="No"/>
    <n v="0"/>
    <x v="2"/>
  </r>
  <r>
    <s v="7672-VFMXZ"/>
    <x v="1"/>
    <x v="0"/>
    <s v="Yes"/>
    <s v="No"/>
    <n v="57"/>
    <s v="Yes"/>
    <s v="No"/>
    <x v="0"/>
    <s v="Yes"/>
    <s v="No"/>
    <s v="No"/>
    <s v="Yes"/>
    <s v="No"/>
    <s v="No"/>
    <x v="0"/>
    <s v="No"/>
    <x v="0"/>
    <n v="55.7"/>
    <n v="3171.6"/>
    <s v="No"/>
    <n v="0"/>
    <x v="3"/>
  </r>
  <r>
    <s v="9739-JLPQJ"/>
    <x v="0"/>
    <x v="0"/>
    <s v="Yes"/>
    <s v="Yes"/>
    <n v="72"/>
    <s v="Yes"/>
    <s v="Yes"/>
    <x v="1"/>
    <s v="Yes"/>
    <s v="Yes"/>
    <s v="Yes"/>
    <s v="Yes"/>
    <s v="Yes"/>
    <s v="Yes"/>
    <x v="2"/>
    <s v="No"/>
    <x v="3"/>
    <n v="117.5"/>
    <n v="8670.1"/>
    <s v="No"/>
    <n v="0"/>
    <x v="3"/>
  </r>
  <r>
    <s v="9916-AYHTC"/>
    <x v="1"/>
    <x v="0"/>
    <s v="No"/>
    <s v="No"/>
    <n v="4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916"/>
    <s v="No"/>
    <n v="0"/>
    <x v="1"/>
  </r>
  <r>
    <s v="3855-ONCAR"/>
    <x v="0"/>
    <x v="0"/>
    <s v="Yes"/>
    <s v="Yes"/>
    <n v="4"/>
    <s v="Yes"/>
    <s v="No"/>
    <x v="1"/>
    <s v="No"/>
    <s v="No"/>
    <s v="No"/>
    <s v="No"/>
    <s v="Yes"/>
    <s v="No"/>
    <x v="0"/>
    <s v="Yes"/>
    <x v="1"/>
    <n v="78.900000000000006"/>
    <n v="299.75"/>
    <s v="No"/>
    <n v="0"/>
    <x v="0"/>
  </r>
  <r>
    <s v="1488-SYSFC"/>
    <x v="1"/>
    <x v="0"/>
    <s v="Yes"/>
    <s v="Yes"/>
    <n v="3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20.65"/>
    <n v="702.05"/>
    <s v="No"/>
    <n v="0"/>
    <x v="1"/>
  </r>
  <r>
    <s v="7931-PXHFC"/>
    <x v="1"/>
    <x v="0"/>
    <s v="No"/>
    <s v="No"/>
    <n v="38"/>
    <s v="Yes"/>
    <s v="No"/>
    <x v="0"/>
    <s v="No"/>
    <s v="No"/>
    <s v="Yes"/>
    <s v="Yes"/>
    <s v="No"/>
    <s v="Yes"/>
    <x v="1"/>
    <s v="Yes"/>
    <x v="1"/>
    <n v="62.3"/>
    <n v="2354.8000000000002"/>
    <s v="Yes"/>
    <n v="1"/>
    <x v="1"/>
  </r>
  <r>
    <s v="3990-QYKBE"/>
    <x v="1"/>
    <x v="1"/>
    <s v="Yes"/>
    <s v="No"/>
    <n v="37"/>
    <s v="Yes"/>
    <s v="Yes"/>
    <x v="1"/>
    <s v="No"/>
    <s v="No"/>
    <s v="No"/>
    <s v="No"/>
    <s v="Yes"/>
    <s v="Yes"/>
    <x v="0"/>
    <s v="Yes"/>
    <x v="0"/>
    <n v="92.5"/>
    <n v="3473.4"/>
    <s v="Yes"/>
    <n v="1"/>
    <x v="1"/>
  </r>
  <r>
    <s v="0970-QXPXW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s v="No"/>
    <n v="0"/>
    <x v="0"/>
  </r>
  <r>
    <s v="3259-KNMRR"/>
    <x v="1"/>
    <x v="1"/>
    <s v="No"/>
    <s v="No"/>
    <n v="57"/>
    <s v="Yes"/>
    <s v="Yes"/>
    <x v="0"/>
    <s v="No"/>
    <s v="Yes"/>
    <s v="Yes"/>
    <s v="No"/>
    <s v="Yes"/>
    <s v="Yes"/>
    <x v="2"/>
    <s v="Yes"/>
    <x v="2"/>
    <n v="79.75"/>
    <n v="4438.2"/>
    <s v="No"/>
    <n v="0"/>
    <x v="3"/>
  </r>
  <r>
    <s v="6120-RJKLU"/>
    <x v="0"/>
    <x v="1"/>
    <s v="Yes"/>
    <s v="No"/>
    <n v="62"/>
    <s v="Yes"/>
    <s v="No"/>
    <x v="0"/>
    <s v="Yes"/>
    <s v="No"/>
    <s v="Yes"/>
    <s v="Yes"/>
    <s v="Yes"/>
    <s v="Yes"/>
    <x v="2"/>
    <s v="Yes"/>
    <x v="3"/>
    <n v="79.95"/>
    <n v="4819.75"/>
    <s v="No"/>
    <n v="0"/>
    <x v="3"/>
  </r>
  <r>
    <s v="9572-WUKSB"/>
    <x v="1"/>
    <x v="0"/>
    <s v="Yes"/>
    <s v="No"/>
    <n v="3"/>
    <s v="No"/>
    <s v="No phone service"/>
    <x v="0"/>
    <s v="No"/>
    <s v="No"/>
    <s v="No"/>
    <s v="Yes"/>
    <s v="No"/>
    <s v="No"/>
    <x v="0"/>
    <s v="Yes"/>
    <x v="0"/>
    <n v="29.9"/>
    <n v="92.25"/>
    <s v="No"/>
    <n v="0"/>
    <x v="0"/>
  </r>
  <r>
    <s v="5893-KCLGT"/>
    <x v="0"/>
    <x v="0"/>
    <s v="No"/>
    <s v="Yes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9.75"/>
    <n v="1567"/>
    <s v="No"/>
    <n v="0"/>
    <x v="3"/>
  </r>
  <r>
    <s v="0076-LVEPS"/>
    <x v="1"/>
    <x v="0"/>
    <s v="No"/>
    <s v="Yes"/>
    <n v="29"/>
    <s v="No"/>
    <s v="No phone service"/>
    <x v="0"/>
    <s v="Yes"/>
    <s v="Yes"/>
    <s v="Yes"/>
    <s v="Yes"/>
    <s v="No"/>
    <s v="No"/>
    <x v="0"/>
    <s v="Yes"/>
    <x v="1"/>
    <n v="45"/>
    <n v="1242.45"/>
    <s v="No"/>
    <n v="0"/>
    <x v="1"/>
  </r>
  <r>
    <s v="3640-JQGJG"/>
    <x v="1"/>
    <x v="0"/>
    <s v="Yes"/>
    <s v="Yes"/>
    <n v="13"/>
    <s v="Yes"/>
    <s v="No"/>
    <x v="0"/>
    <s v="No"/>
    <s v="No"/>
    <s v="No"/>
    <s v="No"/>
    <s v="No"/>
    <s v="No"/>
    <x v="0"/>
    <s v="No"/>
    <x v="2"/>
    <n v="44.8"/>
    <n v="559.20000000000005"/>
    <s v="No"/>
    <n v="0"/>
    <x v="2"/>
  </r>
  <r>
    <s v="4919-MOAVT"/>
    <x v="1"/>
    <x v="0"/>
    <s v="No"/>
    <s v="Yes"/>
    <n v="3"/>
    <s v="Yes"/>
    <s v="No"/>
    <x v="1"/>
    <s v="No"/>
    <s v="No"/>
    <s v="No"/>
    <s v="No"/>
    <s v="No"/>
    <s v="No"/>
    <x v="0"/>
    <s v="No"/>
    <x v="0"/>
    <n v="69.650000000000006"/>
    <n v="220.1"/>
    <s v="Yes"/>
    <n v="1"/>
    <x v="0"/>
  </r>
  <r>
    <s v="1596-OQSPS"/>
    <x v="0"/>
    <x v="0"/>
    <s v="No"/>
    <s v="No"/>
    <n v="11"/>
    <s v="Yes"/>
    <s v="No"/>
    <x v="0"/>
    <s v="No"/>
    <s v="Yes"/>
    <s v="No"/>
    <s v="No"/>
    <s v="No"/>
    <s v="No"/>
    <x v="0"/>
    <s v="No"/>
    <x v="0"/>
    <n v="51.1"/>
    <n v="531.15"/>
    <s v="No"/>
    <n v="0"/>
    <x v="0"/>
  </r>
  <r>
    <s v="9867-XOBQA"/>
    <x v="0"/>
    <x v="0"/>
    <s v="No"/>
    <s v="Yes"/>
    <n v="21"/>
    <s v="No"/>
    <s v="No phone service"/>
    <x v="0"/>
    <s v="Yes"/>
    <s v="Yes"/>
    <s v="Yes"/>
    <s v="Yes"/>
    <s v="Yes"/>
    <s v="No"/>
    <x v="2"/>
    <s v="No"/>
    <x v="1"/>
    <n v="53.15"/>
    <n v="1183.2"/>
    <s v="No"/>
    <n v="0"/>
    <x v="2"/>
  </r>
  <r>
    <s v="9546-KDTRB"/>
    <x v="0"/>
    <x v="0"/>
    <s v="No"/>
    <s v="No"/>
    <n v="19"/>
    <s v="Yes"/>
    <s v="Yes"/>
    <x v="2"/>
    <s v="No internet service"/>
    <s v="No internet service"/>
    <s v="No internet service"/>
    <s v="No internet service"/>
    <s v="No internet service"/>
    <s v="No internet service"/>
    <x v="0"/>
    <s v="No"/>
    <x v="2"/>
    <n v="24.7"/>
    <n v="465.85"/>
    <s v="No"/>
    <n v="0"/>
    <x v="2"/>
  </r>
  <r>
    <s v="3090-HAWSU"/>
    <x v="1"/>
    <x v="0"/>
    <s v="No"/>
    <s v="No"/>
    <n v="61"/>
    <s v="Yes"/>
    <s v="Yes"/>
    <x v="1"/>
    <s v="Yes"/>
    <s v="No"/>
    <s v="Yes"/>
    <s v="Yes"/>
    <s v="Yes"/>
    <s v="Yes"/>
    <x v="2"/>
    <s v="Yes"/>
    <x v="3"/>
    <n v="111.6"/>
    <n v="6876.05"/>
    <s v="Yes"/>
    <n v="1"/>
    <x v="3"/>
  </r>
  <r>
    <s v="9820-RMCQV"/>
    <x v="0"/>
    <x v="0"/>
    <s v="No"/>
    <s v="No"/>
    <n v="11"/>
    <s v="Yes"/>
    <s v="No"/>
    <x v="0"/>
    <s v="Yes"/>
    <s v="No"/>
    <s v="No"/>
    <s v="No"/>
    <s v="No"/>
    <s v="No"/>
    <x v="0"/>
    <s v="No"/>
    <x v="3"/>
    <n v="48.55"/>
    <n v="501"/>
    <s v="Yes"/>
    <n v="1"/>
    <x v="0"/>
  </r>
  <r>
    <s v="3174-RKMOW"/>
    <x v="1"/>
    <x v="0"/>
    <s v="Yes"/>
    <s v="Yes"/>
    <n v="35"/>
    <s v="Yes"/>
    <s v="Yes"/>
    <x v="1"/>
    <s v="No"/>
    <s v="Yes"/>
    <s v="Yes"/>
    <s v="Yes"/>
    <s v="Yes"/>
    <s v="Yes"/>
    <x v="0"/>
    <s v="Yes"/>
    <x v="0"/>
    <n v="109.95"/>
    <n v="3782.4"/>
    <s v="No"/>
    <n v="0"/>
    <x v="1"/>
  </r>
  <r>
    <s v="1760-CAZHT"/>
    <x v="1"/>
    <x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8"/>
    <n v="460.2"/>
    <s v="No"/>
    <n v="0"/>
    <x v="1"/>
  </r>
  <r>
    <s v="7839-QRKXN"/>
    <x v="0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s v="Yes"/>
    <n v="1"/>
    <x v="0"/>
  </r>
  <r>
    <s v="8441-SHIPE"/>
    <x v="0"/>
    <x v="0"/>
    <s v="No"/>
    <s v="No"/>
    <n v="67"/>
    <s v="Yes"/>
    <s v="Yes"/>
    <x v="2"/>
    <s v="No internet service"/>
    <s v="No internet service"/>
    <s v="No internet service"/>
    <s v="No internet service"/>
    <s v="No internet service"/>
    <s v="No internet service"/>
    <x v="2"/>
    <s v="Yes"/>
    <x v="2"/>
    <n v="25.6"/>
    <n v="1790.35"/>
    <s v="No"/>
    <n v="0"/>
    <x v="3"/>
  </r>
  <r>
    <s v="5204-QZXPU"/>
    <x v="1"/>
    <x v="0"/>
    <s v="No"/>
    <s v="No"/>
    <n v="19"/>
    <s v="No"/>
    <s v="No phone service"/>
    <x v="0"/>
    <s v="No"/>
    <s v="No"/>
    <s v="Yes"/>
    <s v="No"/>
    <s v="Yes"/>
    <s v="No"/>
    <x v="0"/>
    <s v="Yes"/>
    <x v="0"/>
    <n v="39.65"/>
    <n v="733.35"/>
    <s v="Yes"/>
    <n v="1"/>
    <x v="2"/>
  </r>
  <r>
    <s v="4597-ELFTS"/>
    <x v="1"/>
    <x v="0"/>
    <s v="No"/>
    <s v="No"/>
    <n v="56"/>
    <s v="Yes"/>
    <s v="Yes"/>
    <x v="2"/>
    <s v="No internet service"/>
    <s v="No internet service"/>
    <s v="No internet service"/>
    <s v="No internet service"/>
    <s v="No internet service"/>
    <s v="No internet service"/>
    <x v="1"/>
    <s v="No"/>
    <x v="0"/>
    <n v="24.9"/>
    <n v="1334"/>
    <s v="Yes"/>
    <n v="1"/>
    <x v="3"/>
  </r>
  <r>
    <s v="1320-GVNHT"/>
    <x v="1"/>
    <x v="0"/>
    <s v="Yes"/>
    <s v="Yes"/>
    <n v="72"/>
    <s v="Yes"/>
    <s v="Yes"/>
    <x v="1"/>
    <s v="Yes"/>
    <s v="Yes"/>
    <s v="Yes"/>
    <s v="No"/>
    <s v="Yes"/>
    <s v="Yes"/>
    <x v="2"/>
    <s v="Yes"/>
    <x v="3"/>
    <n v="108.4"/>
    <n v="7767.25"/>
    <s v="No"/>
    <n v="0"/>
    <x v="3"/>
  </r>
  <r>
    <s v="1047-RNXZV"/>
    <x v="1"/>
    <x v="0"/>
    <s v="No"/>
    <s v="No"/>
    <n v="4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55"/>
    <n v="876.15"/>
    <s v="No"/>
    <n v="0"/>
    <x v="1"/>
  </r>
  <r>
    <s v="3541-ZNUHK"/>
    <x v="0"/>
    <x v="0"/>
    <s v="Yes"/>
    <s v="Yes"/>
    <n v="55"/>
    <s v="Yes"/>
    <s v="Yes"/>
    <x v="1"/>
    <s v="Yes"/>
    <s v="Yes"/>
    <s v="No"/>
    <s v="No"/>
    <s v="No"/>
    <s v="No"/>
    <x v="0"/>
    <s v="Yes"/>
    <x v="0"/>
    <n v="85.1"/>
    <n v="4600.95"/>
    <s v="No"/>
    <n v="0"/>
    <x v="3"/>
  </r>
  <r>
    <s v="8450-JOVAH"/>
    <x v="1"/>
    <x v="0"/>
    <s v="Yes"/>
    <s v="Yes"/>
    <n v="2"/>
    <s v="Yes"/>
    <s v="Yes"/>
    <x v="0"/>
    <s v="Yes"/>
    <s v="No"/>
    <s v="No"/>
    <s v="No"/>
    <s v="No"/>
    <s v="No"/>
    <x v="0"/>
    <s v="No"/>
    <x v="1"/>
    <n v="56.7"/>
    <n v="113.55"/>
    <s v="Yes"/>
    <n v="1"/>
    <x v="0"/>
  </r>
  <r>
    <s v="8725-JEDFD"/>
    <x v="1"/>
    <x v="0"/>
    <s v="No"/>
    <s v="No"/>
    <n v="27"/>
    <s v="Yes"/>
    <s v="No"/>
    <x v="1"/>
    <s v="No"/>
    <s v="No"/>
    <s v="No"/>
    <s v="No"/>
    <s v="No"/>
    <s v="No"/>
    <x v="0"/>
    <s v="Yes"/>
    <x v="1"/>
    <n v="69.05"/>
    <n v="1793.25"/>
    <s v="No"/>
    <n v="0"/>
    <x v="1"/>
  </r>
  <r>
    <s v="7562-UXTPG"/>
    <x v="0"/>
    <x v="0"/>
    <s v="No"/>
    <s v="No"/>
    <n v="13"/>
    <s v="Yes"/>
    <s v="No"/>
    <x v="1"/>
    <s v="No"/>
    <s v="No"/>
    <s v="No"/>
    <s v="No"/>
    <s v="No"/>
    <s v="No"/>
    <x v="0"/>
    <s v="Yes"/>
    <x v="1"/>
    <n v="70.150000000000006"/>
    <n v="886.7"/>
    <s v="No"/>
    <n v="0"/>
    <x v="2"/>
  </r>
  <r>
    <s v="8071-SBTRN"/>
    <x v="0"/>
    <x v="0"/>
    <s v="No"/>
    <s v="No"/>
    <n v="70"/>
    <s v="Yes"/>
    <s v="Yes"/>
    <x v="1"/>
    <s v="Yes"/>
    <s v="Yes"/>
    <s v="Yes"/>
    <s v="No"/>
    <s v="Yes"/>
    <s v="Yes"/>
    <x v="2"/>
    <s v="Yes"/>
    <x v="1"/>
    <n v="111.15"/>
    <n v="7737.55"/>
    <s v="No"/>
    <n v="0"/>
    <x v="3"/>
  </r>
  <r>
    <s v="1113-IUJYX"/>
    <x v="0"/>
    <x v="0"/>
    <s v="Yes"/>
    <s v="No"/>
    <n v="14"/>
    <s v="Yes"/>
    <s v="No"/>
    <x v="1"/>
    <s v="Yes"/>
    <s v="Yes"/>
    <s v="No"/>
    <s v="Yes"/>
    <s v="Yes"/>
    <s v="Yes"/>
    <x v="1"/>
    <s v="No"/>
    <x v="1"/>
    <n v="105.95"/>
    <n v="1348.9"/>
    <s v="Yes"/>
    <n v="1"/>
    <x v="2"/>
  </r>
  <r>
    <s v="6668-CNMFP"/>
    <x v="0"/>
    <x v="0"/>
    <s v="Yes"/>
    <s v="Yes"/>
    <n v="19"/>
    <s v="Yes"/>
    <s v="Yes"/>
    <x v="1"/>
    <s v="No"/>
    <s v="No"/>
    <s v="No"/>
    <s v="Yes"/>
    <s v="No"/>
    <s v="Yes"/>
    <x v="1"/>
    <s v="Yes"/>
    <x v="2"/>
    <n v="89.35"/>
    <n v="1686.85"/>
    <s v="No"/>
    <n v="0"/>
    <x v="2"/>
  </r>
  <r>
    <s v="5626-MGTUK"/>
    <x v="0"/>
    <x v="0"/>
    <s v="No"/>
    <s v="No"/>
    <n v="20"/>
    <s v="Yes"/>
    <s v="Yes"/>
    <x v="1"/>
    <s v="Yes"/>
    <s v="No"/>
    <s v="No"/>
    <s v="No"/>
    <s v="Yes"/>
    <s v="No"/>
    <x v="0"/>
    <s v="Yes"/>
    <x v="2"/>
    <n v="89.1"/>
    <n v="1879.25"/>
    <s v="No"/>
    <n v="0"/>
    <x v="2"/>
  </r>
  <r>
    <s v="5681-LLOEI"/>
    <x v="1"/>
    <x v="0"/>
    <s v="Yes"/>
    <s v="Yes"/>
    <n v="43"/>
    <s v="Yes"/>
    <s v="Yes"/>
    <x v="1"/>
    <s v="Yes"/>
    <s v="No"/>
    <s v="Yes"/>
    <s v="Yes"/>
    <s v="No"/>
    <s v="No"/>
    <x v="1"/>
    <s v="Yes"/>
    <x v="3"/>
    <n v="91.25"/>
    <n v="4013.8"/>
    <s v="No"/>
    <n v="0"/>
    <x v="1"/>
  </r>
  <r>
    <s v="8212-DJRCH"/>
    <x v="1"/>
    <x v="0"/>
    <s v="Yes"/>
    <s v="Yes"/>
    <n v="5"/>
    <s v="Yes"/>
    <s v="No"/>
    <x v="1"/>
    <s v="Yes"/>
    <s v="No"/>
    <s v="Yes"/>
    <s v="No"/>
    <s v="No"/>
    <s v="Yes"/>
    <x v="0"/>
    <s v="Yes"/>
    <x v="1"/>
    <n v="90.35"/>
    <n v="434.5"/>
    <s v="No"/>
    <n v="0"/>
    <x v="0"/>
  </r>
  <r>
    <s v="4323-OHFOW"/>
    <x v="0"/>
    <x v="1"/>
    <s v="Yes"/>
    <s v="No"/>
    <n v="70"/>
    <s v="Yes"/>
    <s v="Yes"/>
    <x v="1"/>
    <s v="No"/>
    <s v="Yes"/>
    <s v="No"/>
    <s v="Yes"/>
    <s v="Yes"/>
    <s v="Yes"/>
    <x v="1"/>
    <s v="Yes"/>
    <x v="2"/>
    <n v="105.55"/>
    <n v="7195.35"/>
    <s v="No"/>
    <n v="0"/>
    <x v="3"/>
  </r>
  <r>
    <s v="4933-BSAIP"/>
    <x v="0"/>
    <x v="0"/>
    <s v="Yes"/>
    <s v="No"/>
    <n v="40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780.1"/>
    <s v="No"/>
    <n v="0"/>
    <x v="1"/>
  </r>
  <r>
    <s v="2030-BTZRO"/>
    <x v="1"/>
    <x v="0"/>
    <s v="Yes"/>
    <s v="Yes"/>
    <n v="6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07.6"/>
    <s v="No"/>
    <n v="0"/>
    <x v="0"/>
  </r>
  <r>
    <s v="1116-DXXDF"/>
    <x v="1"/>
    <x v="0"/>
    <s v="No"/>
    <s v="No"/>
    <n v="39"/>
    <s v="Yes"/>
    <s v="No"/>
    <x v="1"/>
    <s v="Yes"/>
    <s v="No"/>
    <s v="Yes"/>
    <s v="No"/>
    <s v="Yes"/>
    <s v="Yes"/>
    <x v="2"/>
    <s v="Yes"/>
    <x v="0"/>
    <n v="100.45"/>
    <n v="3801.7"/>
    <s v="No"/>
    <n v="0"/>
    <x v="1"/>
  </r>
  <r>
    <s v="9274-CNFMO"/>
    <x v="1"/>
    <x v="1"/>
    <s v="Yes"/>
    <s v="No"/>
    <n v="4"/>
    <s v="Yes"/>
    <s v="Yes"/>
    <x v="1"/>
    <s v="No"/>
    <s v="No"/>
    <s v="No"/>
    <s v="No"/>
    <s v="No"/>
    <s v="No"/>
    <x v="0"/>
    <s v="No"/>
    <x v="0"/>
    <n v="74.95"/>
    <n v="308.7"/>
    <s v="Yes"/>
    <n v="1"/>
    <x v="0"/>
  </r>
  <r>
    <s v="7758-XKCBS"/>
    <x v="1"/>
    <x v="0"/>
    <s v="No"/>
    <s v="No"/>
    <n v="15"/>
    <s v="No"/>
    <s v="No phone service"/>
    <x v="0"/>
    <s v="No"/>
    <s v="No"/>
    <s v="No"/>
    <s v="Yes"/>
    <s v="No"/>
    <s v="No"/>
    <x v="0"/>
    <s v="Yes"/>
    <x v="0"/>
    <n v="29.7"/>
    <n v="438.25"/>
    <s v="Yes"/>
    <n v="1"/>
    <x v="2"/>
  </r>
  <r>
    <s v="8992-JQYUN"/>
    <x v="1"/>
    <x v="0"/>
    <s v="Yes"/>
    <s v="No"/>
    <n v="1"/>
    <s v="No"/>
    <s v="No phone service"/>
    <x v="0"/>
    <s v="No"/>
    <s v="No"/>
    <s v="Yes"/>
    <s v="No"/>
    <s v="Yes"/>
    <s v="Yes"/>
    <x v="0"/>
    <s v="Yes"/>
    <x v="0"/>
    <n v="50.35"/>
    <n v="50.35"/>
    <s v="Yes"/>
    <n v="1"/>
    <x v="0"/>
  </r>
  <r>
    <s v="6563-VNPMN"/>
    <x v="0"/>
    <x v="1"/>
    <s v="No"/>
    <s v="No"/>
    <n v="45"/>
    <s v="Yes"/>
    <s v="No"/>
    <x v="1"/>
    <s v="Yes"/>
    <s v="Yes"/>
    <s v="No"/>
    <s v="Yes"/>
    <s v="No"/>
    <s v="No"/>
    <x v="0"/>
    <s v="Yes"/>
    <x v="2"/>
    <n v="85.7"/>
    <n v="3778.1"/>
    <s v="No"/>
    <n v="0"/>
    <x v="1"/>
  </r>
  <r>
    <s v="0617-AQNWT"/>
    <x v="0"/>
    <x v="0"/>
    <s v="Yes"/>
    <s v="No"/>
    <n v="64"/>
    <s v="No"/>
    <s v="No phone service"/>
    <x v="0"/>
    <s v="Yes"/>
    <s v="No"/>
    <s v="Yes"/>
    <s v="Yes"/>
    <s v="No"/>
    <s v="Yes"/>
    <x v="2"/>
    <s v="No"/>
    <x v="0"/>
    <n v="47.85"/>
    <n v="3147.5"/>
    <s v="Yes"/>
    <n v="1"/>
    <x v="3"/>
  </r>
  <r>
    <s v="2267-WTPYD"/>
    <x v="0"/>
    <x v="1"/>
    <s v="Yes"/>
    <s v="No"/>
    <n v="57"/>
    <s v="Yes"/>
    <s v="Yes"/>
    <x v="1"/>
    <s v="No"/>
    <s v="Yes"/>
    <s v="Yes"/>
    <s v="No"/>
    <s v="No"/>
    <s v="Yes"/>
    <x v="0"/>
    <s v="No"/>
    <x v="3"/>
    <n v="94"/>
    <n v="5438.95"/>
    <s v="No"/>
    <n v="0"/>
    <x v="3"/>
  </r>
  <r>
    <s v="0270-THENM"/>
    <x v="1"/>
    <x v="0"/>
    <s v="Yes"/>
    <s v="Yes"/>
    <n v="72"/>
    <s v="Yes"/>
    <s v="Yes"/>
    <x v="0"/>
    <s v="Yes"/>
    <s v="Yes"/>
    <s v="Yes"/>
    <s v="Yes"/>
    <s v="No"/>
    <s v="No"/>
    <x v="2"/>
    <s v="No"/>
    <x v="2"/>
    <n v="69.849999999999994"/>
    <n v="5102.3500000000004"/>
    <s v="No"/>
    <n v="0"/>
    <x v="3"/>
  </r>
  <r>
    <s v="2446-PLQVO"/>
    <x v="1"/>
    <x v="0"/>
    <s v="No"/>
    <s v="No"/>
    <n v="1"/>
    <s v="Yes"/>
    <s v="No"/>
    <x v="1"/>
    <s v="No"/>
    <s v="No"/>
    <s v="No"/>
    <s v="No"/>
    <s v="No"/>
    <s v="No"/>
    <x v="0"/>
    <s v="Yes"/>
    <x v="0"/>
    <n v="70.3"/>
    <n v="70.3"/>
    <s v="Yes"/>
    <n v="1"/>
    <x v="0"/>
  </r>
  <r>
    <s v="4707-MAXGU"/>
    <x v="1"/>
    <x v="0"/>
    <s v="Yes"/>
    <s v="No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85"/>
    <n v="1872.2"/>
    <s v="No"/>
    <n v="0"/>
    <x v="3"/>
  </r>
  <r>
    <s v="2710-WYVXG"/>
    <x v="0"/>
    <x v="0"/>
    <s v="No"/>
    <s v="No"/>
    <n v="3"/>
    <s v="Yes"/>
    <s v="No"/>
    <x v="0"/>
    <s v="Yes"/>
    <s v="Yes"/>
    <s v="No"/>
    <s v="Yes"/>
    <s v="No"/>
    <s v="Yes"/>
    <x v="2"/>
    <s v="No"/>
    <x v="1"/>
    <n v="71.099999999999994"/>
    <n v="213.35"/>
    <s v="No"/>
    <n v="0"/>
    <x v="0"/>
  </r>
  <r>
    <s v="3005-NFMTA"/>
    <x v="1"/>
    <x v="1"/>
    <s v="No"/>
    <s v="No"/>
    <n v="55"/>
    <s v="Yes"/>
    <s v="Yes"/>
    <x v="1"/>
    <s v="Yes"/>
    <s v="No"/>
    <s v="No"/>
    <s v="No"/>
    <s v="Yes"/>
    <s v="Yes"/>
    <x v="0"/>
    <s v="Yes"/>
    <x v="0"/>
    <n v="98.8"/>
    <n v="5617.75"/>
    <s v="Yes"/>
    <n v="1"/>
    <x v="3"/>
  </r>
  <r>
    <s v="6300-BWMJX"/>
    <x v="0"/>
    <x v="0"/>
    <s v="Yes"/>
    <s v="No"/>
    <n v="59"/>
    <s v="Yes"/>
    <s v="Yes"/>
    <x v="1"/>
    <s v="No"/>
    <s v="No"/>
    <s v="Yes"/>
    <s v="Yes"/>
    <s v="Yes"/>
    <s v="No"/>
    <x v="0"/>
    <s v="No"/>
    <x v="0"/>
    <n v="93.35"/>
    <n v="5386.5"/>
    <s v="No"/>
    <n v="0"/>
    <x v="3"/>
  </r>
  <r>
    <s v="8784-CGILN"/>
    <x v="0"/>
    <x v="0"/>
    <s v="No"/>
    <s v="No"/>
    <n v="18"/>
    <s v="Yes"/>
    <s v="Yes"/>
    <x v="1"/>
    <s v="No"/>
    <s v="No"/>
    <s v="No"/>
    <s v="Yes"/>
    <s v="Yes"/>
    <s v="Yes"/>
    <x v="0"/>
    <s v="Yes"/>
    <x v="2"/>
    <n v="99.85"/>
    <n v="1776.95"/>
    <s v="Yes"/>
    <n v="1"/>
    <x v="2"/>
  </r>
  <r>
    <s v="5389-FFVKB"/>
    <x v="1"/>
    <x v="1"/>
    <s v="Yes"/>
    <s v="No"/>
    <n v="32"/>
    <s v="Yes"/>
    <s v="No"/>
    <x v="1"/>
    <s v="No"/>
    <s v="No"/>
    <s v="No"/>
    <s v="No"/>
    <s v="No"/>
    <s v="Yes"/>
    <x v="0"/>
    <s v="Yes"/>
    <x v="3"/>
    <n v="80.3"/>
    <n v="2483.0500000000002"/>
    <s v="Yes"/>
    <n v="1"/>
    <x v="1"/>
  </r>
  <r>
    <s v="7009-LGECI"/>
    <x v="0"/>
    <x v="0"/>
    <s v="No"/>
    <s v="No"/>
    <n v="4"/>
    <s v="Yes"/>
    <s v="No"/>
    <x v="0"/>
    <s v="Yes"/>
    <s v="No"/>
    <s v="No"/>
    <s v="No"/>
    <s v="No"/>
    <s v="No"/>
    <x v="0"/>
    <s v="Yes"/>
    <x v="2"/>
    <n v="50.55"/>
    <n v="235.65"/>
    <s v="No"/>
    <n v="0"/>
    <x v="0"/>
  </r>
  <r>
    <s v="8444-WRIDW"/>
    <x v="0"/>
    <x v="1"/>
    <s v="No"/>
    <s v="No"/>
    <n v="66"/>
    <s v="Yes"/>
    <s v="Yes"/>
    <x v="1"/>
    <s v="No"/>
    <s v="Yes"/>
    <s v="No"/>
    <s v="No"/>
    <s v="No"/>
    <s v="No"/>
    <x v="0"/>
    <s v="Yes"/>
    <x v="3"/>
    <n v="80.45"/>
    <n v="5224.3500000000004"/>
    <s v="Yes"/>
    <n v="1"/>
    <x v="3"/>
  </r>
  <r>
    <s v="5022-KVDQT"/>
    <x v="1"/>
    <x v="0"/>
    <s v="No"/>
    <s v="No"/>
    <n v="27"/>
    <s v="Yes"/>
    <s v="Yes"/>
    <x v="1"/>
    <s v="No"/>
    <s v="No"/>
    <s v="Yes"/>
    <s v="No"/>
    <s v="No"/>
    <s v="No"/>
    <x v="0"/>
    <s v="Yes"/>
    <x v="0"/>
    <n v="81.3"/>
    <n v="2272.8000000000002"/>
    <s v="No"/>
    <n v="0"/>
    <x v="1"/>
  </r>
  <r>
    <s v="7976-CICYS"/>
    <x v="1"/>
    <x v="0"/>
    <s v="No"/>
    <s v="No"/>
    <n v="4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3"/>
    <n v="20.7"/>
    <n v="83.75"/>
    <s v="No"/>
    <n v="0"/>
    <x v="0"/>
  </r>
  <r>
    <s v="1036-GUDCL"/>
    <x v="1"/>
    <x v="0"/>
    <s v="Yes"/>
    <s v="Yes"/>
    <n v="60"/>
    <s v="Yes"/>
    <s v="No"/>
    <x v="0"/>
    <s v="Yes"/>
    <s v="Yes"/>
    <s v="No"/>
    <s v="Yes"/>
    <s v="Yes"/>
    <s v="Yes"/>
    <x v="0"/>
    <s v="Yes"/>
    <x v="3"/>
    <n v="79.05"/>
    <n v="4663.3999999999996"/>
    <s v="No"/>
    <n v="0"/>
    <x v="3"/>
  </r>
  <r>
    <s v="2005-DWQZJ"/>
    <x v="0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19.05"/>
    <n v="201.7"/>
    <s v="No"/>
    <n v="0"/>
    <x v="0"/>
  </r>
  <r>
    <s v="8148-WOCMK"/>
    <x v="1"/>
    <x v="0"/>
    <s v="Yes"/>
    <s v="Yes"/>
    <n v="8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25"/>
    <s v="No"/>
    <n v="0"/>
    <x v="0"/>
  </r>
  <r>
    <s v="7815-PDTHL"/>
    <x v="1"/>
    <x v="0"/>
    <s v="No"/>
    <s v="No"/>
    <n v="3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20.2"/>
    <n v="684.4"/>
    <s v="No"/>
    <n v="0"/>
    <x v="1"/>
  </r>
  <r>
    <s v="9451-LPGOO"/>
    <x v="1"/>
    <x v="0"/>
    <s v="No"/>
    <s v="No"/>
    <n v="7"/>
    <s v="Yes"/>
    <s v="Yes"/>
    <x v="1"/>
    <s v="No"/>
    <s v="No"/>
    <s v="No"/>
    <s v="No"/>
    <s v="No"/>
    <s v="Yes"/>
    <x v="0"/>
    <s v="Yes"/>
    <x v="0"/>
    <n v="86.8"/>
    <n v="620.35"/>
    <s v="Yes"/>
    <n v="1"/>
    <x v="0"/>
  </r>
  <r>
    <s v="9173-IVZVP"/>
    <x v="0"/>
    <x v="0"/>
    <s v="Yes"/>
    <s v="Yes"/>
    <n v="53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9"/>
    <n v="1146.05"/>
    <s v="No"/>
    <n v="0"/>
    <x v="3"/>
  </r>
  <r>
    <s v="9129-UXERG"/>
    <x v="0"/>
    <x v="1"/>
    <s v="No"/>
    <s v="No"/>
    <n v="18"/>
    <s v="Yes"/>
    <s v="Yes"/>
    <x v="1"/>
    <s v="No"/>
    <s v="Yes"/>
    <s v="No"/>
    <s v="Yes"/>
    <s v="Yes"/>
    <s v="Yes"/>
    <x v="0"/>
    <s v="Yes"/>
    <x v="3"/>
    <n v="103.6"/>
    <n v="1806.35"/>
    <s v="No"/>
    <n v="0"/>
    <x v="2"/>
  </r>
  <r>
    <s v="3635-JBPSG"/>
    <x v="0"/>
    <x v="0"/>
    <s v="No"/>
    <s v="No"/>
    <n v="15"/>
    <s v="No"/>
    <s v="No phone service"/>
    <x v="0"/>
    <s v="No"/>
    <s v="Yes"/>
    <s v="No"/>
    <s v="No"/>
    <s v="No"/>
    <s v="Yes"/>
    <x v="2"/>
    <s v="Yes"/>
    <x v="1"/>
    <n v="38.799999999999997"/>
    <n v="603"/>
    <s v="No"/>
    <n v="0"/>
    <x v="2"/>
  </r>
  <r>
    <s v="7964-ZRKKG"/>
    <x v="1"/>
    <x v="0"/>
    <s v="Yes"/>
    <s v="No"/>
    <n v="67"/>
    <s v="Yes"/>
    <s v="Yes"/>
    <x v="1"/>
    <s v="No"/>
    <s v="Yes"/>
    <s v="No"/>
    <s v="No"/>
    <s v="Yes"/>
    <s v="No"/>
    <x v="1"/>
    <s v="Yes"/>
    <x v="2"/>
    <n v="88.4"/>
    <n v="5798.3"/>
    <s v="No"/>
    <n v="0"/>
    <x v="3"/>
  </r>
  <r>
    <s v="5868-YWPDW"/>
    <x v="1"/>
    <x v="1"/>
    <s v="Yes"/>
    <s v="No"/>
    <n v="6"/>
    <s v="Yes"/>
    <s v="No"/>
    <x v="1"/>
    <s v="No"/>
    <s v="Yes"/>
    <s v="No"/>
    <s v="No"/>
    <s v="No"/>
    <s v="Yes"/>
    <x v="0"/>
    <s v="Yes"/>
    <x v="0"/>
    <n v="84.2"/>
    <n v="519.15"/>
    <s v="Yes"/>
    <n v="1"/>
    <x v="0"/>
  </r>
  <r>
    <s v="6229-LSCKB"/>
    <x v="1"/>
    <x v="1"/>
    <s v="No"/>
    <s v="No"/>
    <n v="6"/>
    <s v="Yes"/>
    <s v="No"/>
    <x v="1"/>
    <s v="No"/>
    <s v="No"/>
    <s v="No"/>
    <s v="No"/>
    <s v="Yes"/>
    <s v="No"/>
    <x v="0"/>
    <s v="Yes"/>
    <x v="0"/>
    <n v="79.7"/>
    <n v="497.6"/>
    <s v="No"/>
    <n v="0"/>
    <x v="0"/>
  </r>
  <r>
    <s v="2025-JKFWI"/>
    <x v="1"/>
    <x v="0"/>
    <s v="No"/>
    <s v="No"/>
    <n v="13"/>
    <s v="Yes"/>
    <s v="Yes"/>
    <x v="1"/>
    <s v="No"/>
    <s v="No"/>
    <s v="No"/>
    <s v="Yes"/>
    <s v="Yes"/>
    <s v="Yes"/>
    <x v="0"/>
    <s v="Yes"/>
    <x v="1"/>
    <n v="99"/>
    <n v="1301.7"/>
    <s v="Yes"/>
    <n v="1"/>
    <x v="2"/>
  </r>
  <r>
    <s v="4078-SAYYN"/>
    <x v="0"/>
    <x v="0"/>
    <s v="No"/>
    <s v="No"/>
    <n v="11"/>
    <s v="Yes"/>
    <s v="Yes"/>
    <x v="1"/>
    <s v="No"/>
    <s v="No"/>
    <s v="Yes"/>
    <s v="No"/>
    <s v="Yes"/>
    <s v="Yes"/>
    <x v="0"/>
    <s v="Yes"/>
    <x v="0"/>
    <n v="100.75"/>
    <n v="1129.75"/>
    <s v="Yes"/>
    <n v="1"/>
    <x v="0"/>
  </r>
  <r>
    <s v="1724-IQWNM"/>
    <x v="1"/>
    <x v="0"/>
    <s v="No"/>
    <s v="Yes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s v="No"/>
    <n v="0"/>
    <x v="0"/>
  </r>
  <r>
    <s v="8217-QYOHV"/>
    <x v="1"/>
    <x v="0"/>
    <s v="No"/>
    <s v="No"/>
    <n v="5"/>
    <s v="Yes"/>
    <s v="No"/>
    <x v="0"/>
    <s v="Yes"/>
    <s v="No"/>
    <s v="No"/>
    <s v="Yes"/>
    <s v="No"/>
    <s v="No"/>
    <x v="0"/>
    <s v="Yes"/>
    <x v="1"/>
    <n v="55.75"/>
    <n v="266.95"/>
    <s v="No"/>
    <n v="0"/>
    <x v="0"/>
  </r>
  <r>
    <s v="5546-QUERU"/>
    <x v="1"/>
    <x v="0"/>
    <s v="No"/>
    <s v="No"/>
    <n v="13"/>
    <s v="Yes"/>
    <s v="No"/>
    <x v="2"/>
    <s v="No internet service"/>
    <s v="No internet service"/>
    <s v="No internet service"/>
    <s v="No internet service"/>
    <s v="No internet service"/>
    <s v="No internet service"/>
    <x v="1"/>
    <s v="Yes"/>
    <x v="1"/>
    <n v="19.95"/>
    <n v="257"/>
    <s v="No"/>
    <n v="0"/>
    <x v="2"/>
  </r>
  <r>
    <s v="9940-HPQPG"/>
    <x v="0"/>
    <x v="0"/>
    <s v="Yes"/>
    <s v="No"/>
    <n v="9"/>
    <s v="Yes"/>
    <s v="Yes"/>
    <x v="1"/>
    <s v="Yes"/>
    <s v="Yes"/>
    <s v="Yes"/>
    <s v="No"/>
    <s v="No"/>
    <s v="No"/>
    <x v="0"/>
    <s v="No"/>
    <x v="2"/>
    <n v="91.75"/>
    <n v="865.8"/>
    <s v="Yes"/>
    <n v="1"/>
    <x v="0"/>
  </r>
  <r>
    <s v="6897-UUBNU"/>
    <x v="1"/>
    <x v="0"/>
    <s v="No"/>
    <s v="No"/>
    <n v="29"/>
    <s v="Yes"/>
    <s v="No"/>
    <x v="1"/>
    <s v="No"/>
    <s v="Yes"/>
    <s v="No"/>
    <s v="Yes"/>
    <s v="Yes"/>
    <s v="No"/>
    <x v="0"/>
    <s v="No"/>
    <x v="1"/>
    <n v="89.65"/>
    <n v="2623.65"/>
    <s v="No"/>
    <n v="0"/>
    <x v="1"/>
  </r>
  <r>
    <s v="6127-IYJOZ"/>
    <x v="1"/>
    <x v="1"/>
    <s v="No"/>
    <s v="No"/>
    <n v="1"/>
    <s v="Yes"/>
    <s v="No"/>
    <x v="0"/>
    <s v="No"/>
    <s v="No"/>
    <s v="No"/>
    <s v="No"/>
    <s v="No"/>
    <s v="No"/>
    <x v="0"/>
    <s v="Yes"/>
    <x v="1"/>
    <n v="45.85"/>
    <n v="45.85"/>
    <s v="No"/>
    <n v="0"/>
    <x v="0"/>
  </r>
  <r>
    <s v="6618-RYATB"/>
    <x v="0"/>
    <x v="0"/>
    <s v="No"/>
    <s v="No"/>
    <n v="1"/>
    <s v="Yes"/>
    <s v="Yes"/>
    <x v="1"/>
    <s v="No"/>
    <s v="No"/>
    <s v="Yes"/>
    <s v="No"/>
    <s v="No"/>
    <s v="No"/>
    <x v="0"/>
    <s v="Yes"/>
    <x v="1"/>
    <n v="79.55"/>
    <n v="79.55"/>
    <s v="Yes"/>
    <n v="1"/>
    <x v="0"/>
  </r>
  <r>
    <s v="8930-XOTDP"/>
    <x v="0"/>
    <x v="0"/>
    <s v="Yes"/>
    <s v="Yes"/>
    <n v="18"/>
    <s v="Yes"/>
    <s v="No"/>
    <x v="0"/>
    <s v="No"/>
    <s v="No"/>
    <s v="No"/>
    <s v="No"/>
    <s v="Yes"/>
    <s v="No"/>
    <x v="0"/>
    <s v="No"/>
    <x v="1"/>
    <n v="55.95"/>
    <n v="1082.8"/>
    <s v="No"/>
    <n v="0"/>
    <x v="2"/>
  </r>
  <r>
    <s v="5916-QEWPT"/>
    <x v="0"/>
    <x v="0"/>
    <s v="Yes"/>
    <s v="No"/>
    <n v="2"/>
    <s v="Yes"/>
    <s v="No"/>
    <x v="0"/>
    <s v="No"/>
    <s v="No"/>
    <s v="Yes"/>
    <s v="No"/>
    <s v="Yes"/>
    <s v="Yes"/>
    <x v="0"/>
    <s v="No"/>
    <x v="3"/>
    <n v="69"/>
    <n v="147.80000000000001"/>
    <s v="No"/>
    <n v="0"/>
    <x v="0"/>
  </r>
  <r>
    <s v="5060-TQUQN"/>
    <x v="1"/>
    <x v="0"/>
    <s v="Yes"/>
    <s v="Yes"/>
    <n v="30"/>
    <s v="Yes"/>
    <s v="Yes"/>
    <x v="1"/>
    <s v="No"/>
    <s v="Yes"/>
    <s v="No"/>
    <s v="Yes"/>
    <s v="No"/>
    <s v="No"/>
    <x v="0"/>
    <s v="Yes"/>
    <x v="2"/>
    <n v="83.55"/>
    <n v="2570.1999999999998"/>
    <s v="No"/>
    <n v="0"/>
    <x v="1"/>
  </r>
  <r>
    <s v="0531-XBKMM"/>
    <x v="1"/>
    <x v="0"/>
    <s v="No"/>
    <s v="Yes"/>
    <n v="66"/>
    <s v="Yes"/>
    <s v="Yes"/>
    <x v="0"/>
    <s v="Yes"/>
    <s v="Yes"/>
    <s v="No"/>
    <s v="Yes"/>
    <s v="No"/>
    <s v="No"/>
    <x v="2"/>
    <s v="No"/>
    <x v="2"/>
    <n v="65.7"/>
    <n v="4378.8999999999996"/>
    <s v="No"/>
    <n v="0"/>
    <x v="3"/>
  </r>
  <r>
    <s v="8465-SBRXP"/>
    <x v="1"/>
    <x v="0"/>
    <s v="Yes"/>
    <s v="Yes"/>
    <n v="38"/>
    <s v="Yes"/>
    <s v="Yes"/>
    <x v="1"/>
    <s v="No"/>
    <s v="No"/>
    <s v="Yes"/>
    <s v="Yes"/>
    <s v="Yes"/>
    <s v="No"/>
    <x v="2"/>
    <s v="Yes"/>
    <x v="2"/>
    <n v="94.9"/>
    <n v="3616.25"/>
    <s v="No"/>
    <n v="0"/>
    <x v="1"/>
  </r>
  <r>
    <s v="2408-PSJVE"/>
    <x v="1"/>
    <x v="0"/>
    <s v="Yes"/>
    <s v="Yes"/>
    <n v="44"/>
    <s v="Yes"/>
    <s v="No"/>
    <x v="0"/>
    <s v="No"/>
    <s v="Yes"/>
    <s v="Yes"/>
    <s v="Yes"/>
    <s v="No"/>
    <s v="No"/>
    <x v="0"/>
    <s v="Yes"/>
    <x v="1"/>
    <n v="61.9"/>
    <n v="2924.05"/>
    <s v="No"/>
    <n v="0"/>
    <x v="1"/>
  </r>
  <r>
    <s v="9079-YEXQJ"/>
    <x v="0"/>
    <x v="0"/>
    <s v="No"/>
    <s v="No"/>
    <n v="54"/>
    <s v="Yes"/>
    <s v="Yes"/>
    <x v="1"/>
    <s v="No"/>
    <s v="Yes"/>
    <s v="Yes"/>
    <s v="Yes"/>
    <s v="Yes"/>
    <s v="Yes"/>
    <x v="0"/>
    <s v="No"/>
    <x v="0"/>
    <n v="111.1"/>
    <n v="6014.85"/>
    <s v="Yes"/>
    <n v="1"/>
    <x v="3"/>
  </r>
  <r>
    <s v="9700-ZCLOT"/>
    <x v="1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"/>
    <n v="32.700000000000003"/>
    <s v="No"/>
    <n v="0"/>
    <x v="0"/>
  </r>
  <r>
    <s v="8738-JOKAR"/>
    <x v="0"/>
    <x v="0"/>
    <s v="No"/>
    <s v="No"/>
    <n v="42"/>
    <s v="Yes"/>
    <s v="No"/>
    <x v="0"/>
    <s v="Yes"/>
    <s v="Yes"/>
    <s v="No"/>
    <s v="Yes"/>
    <s v="No"/>
    <s v="Yes"/>
    <x v="1"/>
    <s v="Yes"/>
    <x v="1"/>
    <n v="67.7"/>
    <n v="2882.25"/>
    <s v="No"/>
    <n v="0"/>
    <x v="1"/>
  </r>
  <r>
    <s v="4534-WGCIR"/>
    <x v="0"/>
    <x v="0"/>
    <s v="Yes"/>
    <s v="Yes"/>
    <n v="58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3"/>
    <n v="25.15"/>
    <n v="1509.9"/>
    <s v="No"/>
    <n v="0"/>
    <x v="3"/>
  </r>
  <r>
    <s v="1930-WNXSB"/>
    <x v="1"/>
    <x v="0"/>
    <s v="Yes"/>
    <s v="Yes"/>
    <n v="58"/>
    <s v="Yes"/>
    <s v="No"/>
    <x v="1"/>
    <s v="No"/>
    <s v="Yes"/>
    <s v="No"/>
    <s v="No"/>
    <s v="Yes"/>
    <s v="Yes"/>
    <x v="0"/>
    <s v="Yes"/>
    <x v="0"/>
    <n v="92.85"/>
    <n v="5305.05"/>
    <s v="No"/>
    <n v="0"/>
    <x v="3"/>
  </r>
  <r>
    <s v="2685-SREOM"/>
    <x v="0"/>
    <x v="0"/>
    <s v="Yes"/>
    <s v="Yes"/>
    <n v="25"/>
    <s v="Yes"/>
    <s v="Yes"/>
    <x v="1"/>
    <s v="No"/>
    <s v="No"/>
    <s v="Yes"/>
    <s v="No"/>
    <s v="No"/>
    <s v="Yes"/>
    <x v="0"/>
    <s v="Yes"/>
    <x v="0"/>
    <n v="89.1"/>
    <n v="2368.4"/>
    <s v="Yes"/>
    <n v="1"/>
    <x v="1"/>
  </r>
  <r>
    <s v="3508-CFVZL"/>
    <x v="0"/>
    <x v="0"/>
    <s v="No"/>
    <s v="No"/>
    <n v="71"/>
    <s v="Yes"/>
    <s v="Yes"/>
    <x v="1"/>
    <s v="Yes"/>
    <s v="Yes"/>
    <s v="Yes"/>
    <s v="Yes"/>
    <s v="Yes"/>
    <s v="Yes"/>
    <x v="2"/>
    <s v="No"/>
    <x v="1"/>
    <n v="111.3"/>
    <n v="7985.9"/>
    <s v="No"/>
    <n v="0"/>
    <x v="3"/>
  </r>
  <r>
    <s v="0402-CQAJN"/>
    <x v="0"/>
    <x v="0"/>
    <s v="No"/>
    <s v="No"/>
    <n v="37"/>
    <s v="Yes"/>
    <s v="Yes"/>
    <x v="1"/>
    <s v="No"/>
    <s v="Yes"/>
    <s v="Yes"/>
    <s v="No"/>
    <s v="Yes"/>
    <s v="Yes"/>
    <x v="0"/>
    <s v="Yes"/>
    <x v="2"/>
    <n v="101.9"/>
    <n v="3545.35"/>
    <s v="Yes"/>
    <n v="1"/>
    <x v="1"/>
  </r>
  <r>
    <s v="6692-UDPJC"/>
    <x v="0"/>
    <x v="0"/>
    <s v="Yes"/>
    <s v="Yes"/>
    <n v="14"/>
    <s v="Yes"/>
    <s v="Yes"/>
    <x v="1"/>
    <s v="No"/>
    <s v="No"/>
    <s v="No"/>
    <s v="Yes"/>
    <s v="Yes"/>
    <s v="No"/>
    <x v="0"/>
    <s v="Yes"/>
    <x v="0"/>
    <n v="91.65"/>
    <n v="1301"/>
    <s v="Yes"/>
    <n v="1"/>
    <x v="2"/>
  </r>
  <r>
    <s v="1273-MTETI"/>
    <x v="0"/>
    <x v="1"/>
    <s v="No"/>
    <s v="No"/>
    <n v="4"/>
    <s v="Yes"/>
    <s v="Yes"/>
    <x v="1"/>
    <s v="No"/>
    <s v="No"/>
    <s v="Yes"/>
    <s v="No"/>
    <s v="No"/>
    <s v="Yes"/>
    <x v="0"/>
    <s v="Yes"/>
    <x v="0"/>
    <n v="88.85"/>
    <n v="372.45"/>
    <s v="Yes"/>
    <n v="1"/>
    <x v="0"/>
  </r>
  <r>
    <s v="0657-DOGUM"/>
    <x v="0"/>
    <x v="0"/>
    <s v="Yes"/>
    <s v="No"/>
    <n v="48"/>
    <s v="Yes"/>
    <s v="Yes"/>
    <x v="0"/>
    <s v="Yes"/>
    <s v="No"/>
    <s v="No"/>
    <s v="Yes"/>
    <s v="No"/>
    <s v="No"/>
    <x v="1"/>
    <s v="Yes"/>
    <x v="2"/>
    <n v="60.6"/>
    <n v="2985.25"/>
    <s v="No"/>
    <n v="0"/>
    <x v="1"/>
  </r>
  <r>
    <s v="5480-HPRRX"/>
    <x v="0"/>
    <x v="1"/>
    <s v="No"/>
    <s v="No"/>
    <n v="3"/>
    <s v="No"/>
    <s v="No phone service"/>
    <x v="0"/>
    <s v="No"/>
    <s v="No"/>
    <s v="No"/>
    <s v="No"/>
    <s v="No"/>
    <s v="No"/>
    <x v="0"/>
    <s v="No"/>
    <x v="0"/>
    <n v="25.3"/>
    <n v="77.75"/>
    <s v="Yes"/>
    <n v="1"/>
    <x v="0"/>
  </r>
  <r>
    <s v="8792-AOROI"/>
    <x v="0"/>
    <x v="0"/>
    <s v="Yes"/>
    <s v="No"/>
    <n v="8"/>
    <s v="Yes"/>
    <s v="No"/>
    <x v="0"/>
    <s v="Yes"/>
    <s v="No"/>
    <s v="No"/>
    <s v="Yes"/>
    <s v="No"/>
    <s v="Yes"/>
    <x v="2"/>
    <s v="No"/>
    <x v="1"/>
    <n v="65.5"/>
    <n v="564.35"/>
    <s v="No"/>
    <n v="0"/>
    <x v="0"/>
  </r>
  <r>
    <s v="0295-PPHDO"/>
    <x v="1"/>
    <x v="0"/>
    <s v="No"/>
    <s v="No"/>
    <n v="1"/>
    <s v="Yes"/>
    <s v="Yes"/>
    <x v="1"/>
    <s v="No"/>
    <s v="No"/>
    <s v="No"/>
    <s v="No"/>
    <s v="Yes"/>
    <s v="Yes"/>
    <x v="0"/>
    <s v="Yes"/>
    <x v="0"/>
    <n v="95.45"/>
    <n v="95.45"/>
    <s v="Yes"/>
    <n v="1"/>
    <x v="0"/>
  </r>
  <r>
    <s v="5146-YYFRZ"/>
    <x v="1"/>
    <x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95"/>
    <n v="1311.75"/>
    <s v="No"/>
    <n v="0"/>
    <x v="3"/>
  </r>
  <r>
    <s v="1195-OIYEJ"/>
    <x v="1"/>
    <x v="0"/>
    <s v="No"/>
    <s v="No"/>
    <n v="13"/>
    <s v="Yes"/>
    <s v="No"/>
    <x v="1"/>
    <s v="No"/>
    <s v="No"/>
    <s v="No"/>
    <s v="No"/>
    <s v="Yes"/>
    <s v="Yes"/>
    <x v="0"/>
    <s v="Yes"/>
    <x v="0"/>
    <n v="91.1"/>
    <n v="1135.7"/>
    <s v="Yes"/>
    <n v="1"/>
    <x v="2"/>
  </r>
  <r>
    <s v="5906-CVLHP"/>
    <x v="0"/>
    <x v="0"/>
    <s v="Yes"/>
    <s v="Yes"/>
    <n v="45"/>
    <s v="Yes"/>
    <s v="No"/>
    <x v="0"/>
    <s v="No"/>
    <s v="Yes"/>
    <s v="No"/>
    <s v="Yes"/>
    <s v="No"/>
    <s v="No"/>
    <x v="1"/>
    <s v="Yes"/>
    <x v="3"/>
    <n v="54.15"/>
    <n v="2319.8000000000002"/>
    <s v="Yes"/>
    <n v="1"/>
    <x v="1"/>
  </r>
  <r>
    <s v="3452-SRFEG"/>
    <x v="1"/>
    <x v="0"/>
    <s v="No"/>
    <s v="No"/>
    <n v="49"/>
    <s v="Yes"/>
    <s v="Yes"/>
    <x v="1"/>
    <s v="No"/>
    <s v="No"/>
    <s v="No"/>
    <s v="No"/>
    <s v="No"/>
    <s v="No"/>
    <x v="0"/>
    <s v="Yes"/>
    <x v="2"/>
    <n v="74.599999999999994"/>
    <n v="3720.35"/>
    <s v="No"/>
    <n v="0"/>
    <x v="3"/>
  </r>
  <r>
    <s v="4070-OKWVH"/>
    <x v="0"/>
    <x v="0"/>
    <s v="Yes"/>
    <s v="No"/>
    <n v="52"/>
    <s v="Yes"/>
    <s v="Yes"/>
    <x v="1"/>
    <s v="No"/>
    <s v="Yes"/>
    <s v="Yes"/>
    <s v="No"/>
    <s v="Yes"/>
    <s v="No"/>
    <x v="0"/>
    <s v="No"/>
    <x v="2"/>
    <n v="94.6"/>
    <n v="5025.8"/>
    <s v="No"/>
    <n v="0"/>
    <x v="3"/>
  </r>
  <r>
    <s v="5297-MDOIR"/>
    <x v="0"/>
    <x v="0"/>
    <s v="Yes"/>
    <s v="No"/>
    <n v="63"/>
    <s v="Yes"/>
    <s v="No"/>
    <x v="1"/>
    <s v="Yes"/>
    <s v="No"/>
    <s v="Yes"/>
    <s v="No"/>
    <s v="No"/>
    <s v="No"/>
    <x v="1"/>
    <s v="Yes"/>
    <x v="3"/>
    <n v="81.150000000000006"/>
    <n v="5224.5"/>
    <s v="No"/>
    <n v="0"/>
    <x v="3"/>
  </r>
  <r>
    <s v="6369-MCAKO"/>
    <x v="0"/>
    <x v="0"/>
    <s v="Yes"/>
    <s v="Yes"/>
    <n v="68"/>
    <s v="Yes"/>
    <s v="Yes"/>
    <x v="0"/>
    <s v="Yes"/>
    <s v="Yes"/>
    <s v="Yes"/>
    <s v="Yes"/>
    <s v="Yes"/>
    <s v="Yes"/>
    <x v="2"/>
    <s v="Yes"/>
    <x v="2"/>
    <n v="89.05"/>
    <n v="6185.8"/>
    <s v="No"/>
    <n v="0"/>
    <x v="3"/>
  </r>
  <r>
    <s v="4926-UMJZD"/>
    <x v="0"/>
    <x v="0"/>
    <s v="Yes"/>
    <s v="No"/>
    <n v="31"/>
    <s v="Yes"/>
    <s v="No"/>
    <x v="0"/>
    <s v="No"/>
    <s v="No"/>
    <s v="No"/>
    <s v="Yes"/>
    <s v="No"/>
    <s v="No"/>
    <x v="0"/>
    <s v="Yes"/>
    <x v="1"/>
    <n v="49.2"/>
    <n v="1498.55"/>
    <s v="No"/>
    <n v="0"/>
    <x v="1"/>
  </r>
  <r>
    <s v="6848-HJTXY"/>
    <x v="0"/>
    <x v="0"/>
    <s v="Yes"/>
    <s v="No"/>
    <n v="6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45"/>
    <n v="1208.5999999999999"/>
    <s v="No"/>
    <n v="0"/>
    <x v="3"/>
  </r>
  <r>
    <s v="6341-AEVKX"/>
    <x v="0"/>
    <x v="0"/>
    <s v="Yes"/>
    <s v="No"/>
    <n v="62"/>
    <s v="Yes"/>
    <s v="No"/>
    <x v="1"/>
    <s v="Yes"/>
    <s v="No"/>
    <s v="Yes"/>
    <s v="Yes"/>
    <s v="Yes"/>
    <s v="Yes"/>
    <x v="1"/>
    <s v="Yes"/>
    <x v="0"/>
    <n v="104.3"/>
    <n v="6613.65"/>
    <s v="No"/>
    <n v="0"/>
    <x v="3"/>
  </r>
  <r>
    <s v="4501-EQDRN"/>
    <x v="0"/>
    <x v="0"/>
    <s v="No"/>
    <s v="No"/>
    <n v="1"/>
    <s v="Yes"/>
    <s v="No"/>
    <x v="1"/>
    <s v="No"/>
    <s v="No"/>
    <s v="No"/>
    <s v="No"/>
    <s v="No"/>
    <s v="No"/>
    <x v="0"/>
    <s v="No"/>
    <x v="2"/>
    <n v="69.7"/>
    <n v="69.7"/>
    <s v="Yes"/>
    <n v="1"/>
    <x v="0"/>
  </r>
  <r>
    <s v="2990-HWIML"/>
    <x v="0"/>
    <x v="0"/>
    <s v="No"/>
    <s v="No"/>
    <n v="6"/>
    <s v="Yes"/>
    <s v="No"/>
    <x v="1"/>
    <s v="No"/>
    <s v="No"/>
    <s v="No"/>
    <s v="No"/>
    <s v="Yes"/>
    <s v="Yes"/>
    <x v="0"/>
    <s v="Yes"/>
    <x v="0"/>
    <n v="89.5"/>
    <n v="573.29999999999995"/>
    <s v="Yes"/>
    <n v="1"/>
    <x v="0"/>
  </r>
  <r>
    <s v="0682-USIXD"/>
    <x v="0"/>
    <x v="0"/>
    <s v="Yes"/>
    <s v="No"/>
    <n v="21"/>
    <s v="Yes"/>
    <s v="No"/>
    <x v="1"/>
    <s v="No"/>
    <s v="No"/>
    <s v="No"/>
    <s v="Yes"/>
    <s v="Yes"/>
    <s v="No"/>
    <x v="0"/>
    <s v="Yes"/>
    <x v="0"/>
    <n v="86.05"/>
    <n v="1818.9"/>
    <s v="No"/>
    <n v="0"/>
    <x v="2"/>
  </r>
  <r>
    <s v="6976-BWGLQ"/>
    <x v="0"/>
    <x v="0"/>
    <s v="Yes"/>
    <s v="Yes"/>
    <n v="72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5.2"/>
    <n v="1787.35"/>
    <s v="No"/>
    <n v="0"/>
    <x v="3"/>
  </r>
  <r>
    <s v="7078-NVFAM"/>
    <x v="0"/>
    <x v="0"/>
    <s v="Yes"/>
    <s v="Yes"/>
    <n v="32"/>
    <s v="No"/>
    <s v="No phone service"/>
    <x v="0"/>
    <s v="Yes"/>
    <s v="Yes"/>
    <s v="No"/>
    <s v="No"/>
    <s v="No"/>
    <s v="No"/>
    <x v="0"/>
    <s v="Yes"/>
    <x v="0"/>
    <n v="35.15"/>
    <n v="1051.05"/>
    <s v="No"/>
    <n v="0"/>
    <x v="1"/>
  </r>
  <r>
    <s v="8065-QBYTO"/>
    <x v="0"/>
    <x v="1"/>
    <s v="No"/>
    <s v="No"/>
    <n v="71"/>
    <s v="Yes"/>
    <s v="Yes"/>
    <x v="1"/>
    <s v="Yes"/>
    <s v="Yes"/>
    <s v="No"/>
    <s v="Yes"/>
    <s v="Yes"/>
    <s v="No"/>
    <x v="1"/>
    <s v="Yes"/>
    <x v="3"/>
    <n v="99.65"/>
    <n v="7181.25"/>
    <s v="No"/>
    <n v="0"/>
    <x v="3"/>
  </r>
  <r>
    <s v="2133-TSRRM"/>
    <x v="0"/>
    <x v="0"/>
    <s v="No"/>
    <s v="Yes"/>
    <n v="34"/>
    <s v="Yes"/>
    <s v="No"/>
    <x v="1"/>
    <s v="Yes"/>
    <s v="Yes"/>
    <s v="Yes"/>
    <s v="No"/>
    <s v="Yes"/>
    <s v="Yes"/>
    <x v="0"/>
    <s v="Yes"/>
    <x v="2"/>
    <n v="105.35"/>
    <n v="3688.6"/>
    <s v="No"/>
    <n v="0"/>
    <x v="1"/>
  </r>
  <r>
    <s v="7384-GHBPI"/>
    <x v="1"/>
    <x v="0"/>
    <s v="Yes"/>
    <s v="No"/>
    <n v="3"/>
    <s v="No"/>
    <s v="No phone service"/>
    <x v="0"/>
    <s v="No"/>
    <s v="No"/>
    <s v="No"/>
    <s v="No"/>
    <s v="No"/>
    <s v="Yes"/>
    <x v="0"/>
    <s v="Yes"/>
    <x v="0"/>
    <n v="35.15"/>
    <n v="99.75"/>
    <s v="Yes"/>
    <n v="1"/>
    <x v="0"/>
  </r>
  <r>
    <s v="7603-USHJS"/>
    <x v="1"/>
    <x v="0"/>
    <s v="No"/>
    <s v="Yes"/>
    <n v="12"/>
    <s v="Yes"/>
    <s v="Yes"/>
    <x v="1"/>
    <s v="No"/>
    <s v="No"/>
    <s v="No"/>
    <s v="No"/>
    <s v="No"/>
    <s v="No"/>
    <x v="0"/>
    <s v="Yes"/>
    <x v="3"/>
    <n v="73.75"/>
    <n v="871.4"/>
    <s v="Yes"/>
    <n v="1"/>
    <x v="0"/>
  </r>
  <r>
    <s v="7234-FECYN"/>
    <x v="0"/>
    <x v="1"/>
    <s v="No"/>
    <s v="No"/>
    <n v="8"/>
    <s v="Yes"/>
    <s v="Yes"/>
    <x v="1"/>
    <s v="No"/>
    <s v="No"/>
    <s v="Yes"/>
    <s v="No"/>
    <s v="Yes"/>
    <s v="Yes"/>
    <x v="0"/>
    <s v="No"/>
    <x v="0"/>
    <n v="101.35"/>
    <n v="780.5"/>
    <s v="Yes"/>
    <n v="1"/>
    <x v="0"/>
  </r>
  <r>
    <s v="2511-ALLCS"/>
    <x v="0"/>
    <x v="0"/>
    <s v="Yes"/>
    <s v="Yes"/>
    <n v="35"/>
    <s v="Yes"/>
    <s v="Yes"/>
    <x v="2"/>
    <s v="No internet service"/>
    <s v="No internet service"/>
    <s v="No internet service"/>
    <s v="No internet service"/>
    <s v="No internet service"/>
    <s v="No internet service"/>
    <x v="2"/>
    <s v="No"/>
    <x v="2"/>
    <n v="24.3"/>
    <n v="821.6"/>
    <s v="No"/>
    <n v="0"/>
    <x v="1"/>
  </r>
  <r>
    <s v="3191-CSNMG"/>
    <x v="0"/>
    <x v="0"/>
    <s v="Yes"/>
    <s v="Yes"/>
    <n v="3"/>
    <s v="Yes"/>
    <s v="No"/>
    <x v="1"/>
    <s v="No"/>
    <s v="No"/>
    <s v="No"/>
    <s v="No"/>
    <s v="Yes"/>
    <s v="No"/>
    <x v="0"/>
    <s v="Yes"/>
    <x v="0"/>
    <n v="80.7"/>
    <n v="239.45"/>
    <s v="No"/>
    <n v="0"/>
    <x v="0"/>
  </r>
  <r>
    <s v="7952-OBOYL"/>
    <x v="1"/>
    <x v="0"/>
    <s v="No"/>
    <s v="No"/>
    <n v="3"/>
    <s v="Yes"/>
    <s v="No"/>
    <x v="1"/>
    <s v="No"/>
    <s v="No"/>
    <s v="Yes"/>
    <s v="Yes"/>
    <s v="Yes"/>
    <s v="No"/>
    <x v="0"/>
    <s v="Yes"/>
    <x v="1"/>
    <n v="89.85"/>
    <n v="244.45"/>
    <s v="No"/>
    <n v="0"/>
    <x v="0"/>
  </r>
  <r>
    <s v="7470-DYNOE"/>
    <x v="1"/>
    <x v="0"/>
    <s v="No"/>
    <s v="No"/>
    <n v="53"/>
    <s v="Yes"/>
    <s v="No"/>
    <x v="0"/>
    <s v="No"/>
    <s v="No"/>
    <s v="Yes"/>
    <s v="No"/>
    <s v="No"/>
    <s v="Yes"/>
    <x v="1"/>
    <s v="Yes"/>
    <x v="0"/>
    <n v="61.1"/>
    <n v="3357.9"/>
    <s v="No"/>
    <n v="0"/>
    <x v="3"/>
  </r>
  <r>
    <s v="7853-OETYL"/>
    <x v="0"/>
    <x v="0"/>
    <s v="Yes"/>
    <s v="No"/>
    <n v="4"/>
    <s v="No"/>
    <s v="No phone service"/>
    <x v="0"/>
    <s v="Yes"/>
    <s v="No"/>
    <s v="No"/>
    <s v="No"/>
    <s v="No"/>
    <s v="No"/>
    <x v="0"/>
    <s v="Yes"/>
    <x v="0"/>
    <n v="29.05"/>
    <n v="129.6"/>
    <s v="No"/>
    <n v="0"/>
    <x v="0"/>
  </r>
  <r>
    <s v="1545-ACTAS"/>
    <x v="0"/>
    <x v="0"/>
    <s v="Yes"/>
    <s v="Yes"/>
    <n v="48"/>
    <s v="Yes"/>
    <s v="No"/>
    <x v="1"/>
    <s v="Yes"/>
    <s v="No"/>
    <s v="Yes"/>
    <s v="No"/>
    <s v="Yes"/>
    <s v="Yes"/>
    <x v="1"/>
    <s v="Yes"/>
    <x v="2"/>
    <n v="99.7"/>
    <n v="4977.2"/>
    <s v="No"/>
    <n v="0"/>
    <x v="1"/>
  </r>
  <r>
    <s v="5876-HZVZM"/>
    <x v="0"/>
    <x v="0"/>
    <s v="Yes"/>
    <s v="Yes"/>
    <n v="6"/>
    <s v="Yes"/>
    <s v="No"/>
    <x v="0"/>
    <s v="Yes"/>
    <s v="Yes"/>
    <s v="No"/>
    <s v="No"/>
    <s v="No"/>
    <s v="No"/>
    <x v="0"/>
    <s v="No"/>
    <x v="3"/>
    <n v="55.9"/>
    <n v="365.35"/>
    <s v="Yes"/>
    <n v="1"/>
    <x v="0"/>
  </r>
  <r>
    <s v="1400-MMYXY"/>
    <x v="1"/>
    <x v="1"/>
    <s v="Yes"/>
    <s v="No"/>
    <n v="3"/>
    <s v="Yes"/>
    <s v="Yes"/>
    <x v="1"/>
    <s v="No"/>
    <s v="Yes"/>
    <s v="Yes"/>
    <s v="No"/>
    <s v="Yes"/>
    <s v="Yes"/>
    <x v="0"/>
    <s v="Yes"/>
    <x v="0"/>
    <n v="105.9"/>
    <n v="334.65"/>
    <s v="Yes"/>
    <n v="1"/>
    <x v="0"/>
  </r>
  <r>
    <s v="5126-RCXYW"/>
    <x v="1"/>
    <x v="0"/>
    <s v="Yes"/>
    <s v="Yes"/>
    <n v="54"/>
    <s v="No"/>
    <s v="No phone service"/>
    <x v="0"/>
    <s v="No"/>
    <s v="No"/>
    <s v="Yes"/>
    <s v="Yes"/>
    <s v="No"/>
    <s v="Yes"/>
    <x v="2"/>
    <s v="No"/>
    <x v="3"/>
    <n v="46"/>
    <n v="2424.0500000000002"/>
    <s v="No"/>
    <n v="0"/>
    <x v="3"/>
  </r>
  <r>
    <s v="3085-QUOZK"/>
    <x v="0"/>
    <x v="0"/>
    <s v="No"/>
    <s v="No"/>
    <n v="1"/>
    <s v="Yes"/>
    <s v="No"/>
    <x v="0"/>
    <s v="No"/>
    <s v="No"/>
    <s v="No"/>
    <s v="No"/>
    <s v="No"/>
    <s v="No"/>
    <x v="0"/>
    <s v="No"/>
    <x v="1"/>
    <n v="43.95"/>
    <n v="43.95"/>
    <s v="Yes"/>
    <n v="1"/>
    <x v="0"/>
  </r>
  <r>
    <s v="2363-BJLSL"/>
    <x v="1"/>
    <x v="0"/>
    <s v="No"/>
    <s v="No"/>
    <n v="62"/>
    <s v="Yes"/>
    <s v="No"/>
    <x v="0"/>
    <s v="No"/>
    <s v="Yes"/>
    <s v="Yes"/>
    <s v="Yes"/>
    <s v="Yes"/>
    <s v="Yes"/>
    <x v="0"/>
    <s v="Yes"/>
    <x v="2"/>
    <n v="80.400000000000006"/>
    <n v="4981.1499999999996"/>
    <s v="No"/>
    <n v="0"/>
    <x v="3"/>
  </r>
  <r>
    <s v="1956-YIFGE"/>
    <x v="1"/>
    <x v="0"/>
    <s v="Yes"/>
    <s v="Yes"/>
    <n v="22"/>
    <s v="Yes"/>
    <s v="No"/>
    <x v="1"/>
    <s v="No"/>
    <s v="Yes"/>
    <s v="Yes"/>
    <s v="No"/>
    <s v="Yes"/>
    <s v="Yes"/>
    <x v="1"/>
    <s v="Yes"/>
    <x v="1"/>
    <n v="100.05"/>
    <n v="2090.25"/>
    <s v="No"/>
    <n v="0"/>
    <x v="2"/>
  </r>
  <r>
    <s v="3926-CUQZX"/>
    <x v="1"/>
    <x v="0"/>
    <s v="No"/>
    <s v="No"/>
    <n v="1"/>
    <s v="Yes"/>
    <s v="No"/>
    <x v="0"/>
    <s v="No"/>
    <s v="No"/>
    <s v="No"/>
    <s v="No"/>
    <s v="No"/>
    <s v="No"/>
    <x v="0"/>
    <s v="Yes"/>
    <x v="2"/>
    <n v="45.1"/>
    <n v="45.1"/>
    <s v="Yes"/>
    <n v="1"/>
    <x v="0"/>
  </r>
  <r>
    <s v="7921-LMDFQ"/>
    <x v="1"/>
    <x v="1"/>
    <s v="No"/>
    <s v="No"/>
    <n v="51"/>
    <s v="Yes"/>
    <s v="No"/>
    <x v="1"/>
    <s v="No"/>
    <s v="No"/>
    <s v="Yes"/>
    <s v="No"/>
    <s v="Yes"/>
    <s v="Yes"/>
    <x v="1"/>
    <s v="Yes"/>
    <x v="2"/>
    <n v="94"/>
    <n v="4905.75"/>
    <s v="No"/>
    <n v="0"/>
    <x v="3"/>
  </r>
  <r>
    <s v="2925-MXLSX"/>
    <x v="0"/>
    <x v="0"/>
    <s v="No"/>
    <s v="No"/>
    <n v="30"/>
    <s v="Yes"/>
    <s v="Yes"/>
    <x v="0"/>
    <s v="No"/>
    <s v="Yes"/>
    <s v="Yes"/>
    <s v="No"/>
    <s v="Yes"/>
    <s v="No"/>
    <x v="1"/>
    <s v="Yes"/>
    <x v="3"/>
    <n v="68.95"/>
    <n v="2038.7"/>
    <s v="No"/>
    <n v="0"/>
    <x v="1"/>
  </r>
  <r>
    <s v="5820-PTRYM"/>
    <x v="0"/>
    <x v="1"/>
    <s v="Yes"/>
    <s v="No"/>
    <n v="56"/>
    <s v="Yes"/>
    <s v="Yes"/>
    <x v="0"/>
    <s v="Yes"/>
    <s v="Yes"/>
    <s v="Yes"/>
    <s v="Yes"/>
    <s v="No"/>
    <s v="No"/>
    <x v="1"/>
    <s v="Yes"/>
    <x v="3"/>
    <n v="68.45"/>
    <n v="4014"/>
    <s v="No"/>
    <n v="0"/>
    <x v="3"/>
  </r>
  <r>
    <s v="9609-BENEA"/>
    <x v="1"/>
    <x v="0"/>
    <s v="Yes"/>
    <s v="No"/>
    <n v="35"/>
    <s v="Yes"/>
    <s v="Yes"/>
    <x v="0"/>
    <s v="No"/>
    <s v="Yes"/>
    <s v="No"/>
    <s v="Yes"/>
    <s v="Yes"/>
    <s v="No"/>
    <x v="1"/>
    <s v="Yes"/>
    <x v="0"/>
    <n v="69"/>
    <n v="2441.6999999999998"/>
    <s v="No"/>
    <n v="0"/>
    <x v="1"/>
  </r>
  <r>
    <s v="6211-WHMYA"/>
    <x v="0"/>
    <x v="1"/>
    <s v="No"/>
    <s v="No"/>
    <n v="64"/>
    <s v="No"/>
    <s v="No phone service"/>
    <x v="0"/>
    <s v="No"/>
    <s v="Yes"/>
    <s v="No"/>
    <s v="Yes"/>
    <s v="Yes"/>
    <s v="No"/>
    <x v="0"/>
    <s v="Yes"/>
    <x v="0"/>
    <n v="43.85"/>
    <n v="2751"/>
    <s v="No"/>
    <n v="0"/>
    <x v="3"/>
  </r>
  <r>
    <s v="4459-BBGHE"/>
    <x v="1"/>
    <x v="0"/>
    <s v="No"/>
    <s v="Yes"/>
    <n v="30"/>
    <s v="No"/>
    <s v="No phone service"/>
    <x v="0"/>
    <s v="No"/>
    <s v="No"/>
    <s v="No"/>
    <s v="No"/>
    <s v="Yes"/>
    <s v="Yes"/>
    <x v="0"/>
    <s v="Yes"/>
    <x v="0"/>
    <n v="44.5"/>
    <n v="1307.8"/>
    <s v="No"/>
    <n v="0"/>
    <x v="1"/>
  </r>
  <r>
    <s v="9945-PSVIP"/>
    <x v="0"/>
    <x v="0"/>
    <s v="Yes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1"/>
    <n v="18.7"/>
    <n v="383.65"/>
    <s v="No"/>
    <n v="0"/>
    <x v="1"/>
  </r>
  <r>
    <s v="1041-RXHRA"/>
    <x v="0"/>
    <x v="0"/>
    <s v="No"/>
    <s v="No"/>
    <n v="41"/>
    <s v="Yes"/>
    <s v="No"/>
    <x v="1"/>
    <s v="No"/>
    <s v="No"/>
    <s v="No"/>
    <s v="No"/>
    <s v="No"/>
    <s v="No"/>
    <x v="0"/>
    <s v="No"/>
    <x v="2"/>
    <n v="70.25"/>
    <n v="2868.05"/>
    <s v="Yes"/>
    <n v="1"/>
    <x v="1"/>
  </r>
  <r>
    <s v="1750-CSKKM"/>
    <x v="1"/>
    <x v="0"/>
    <s v="No"/>
    <s v="Yes"/>
    <n v="9"/>
    <s v="Yes"/>
    <s v="No"/>
    <x v="0"/>
    <s v="No"/>
    <s v="No"/>
    <s v="No"/>
    <s v="No"/>
    <s v="Yes"/>
    <s v="No"/>
    <x v="0"/>
    <s v="No"/>
    <x v="0"/>
    <n v="55.35"/>
    <n v="449.75"/>
    <s v="Yes"/>
    <n v="1"/>
    <x v="0"/>
  </r>
  <r>
    <s v="9108-EJFJP"/>
    <x v="0"/>
    <x v="0"/>
    <s v="Yes"/>
    <s v="No"/>
    <n v="1"/>
    <s v="Yes"/>
    <s v="No"/>
    <x v="0"/>
    <s v="Yes"/>
    <s v="Yes"/>
    <s v="No"/>
    <s v="No"/>
    <s v="No"/>
    <s v="No"/>
    <x v="0"/>
    <s v="Yes"/>
    <x v="1"/>
    <n v="53.55"/>
    <n v="53.55"/>
    <s v="No"/>
    <n v="0"/>
    <x v="0"/>
  </r>
  <r>
    <s v="0530-IJVDB"/>
    <x v="1"/>
    <x v="0"/>
    <s v="No"/>
    <s v="Yes"/>
    <n v="70"/>
    <s v="Yes"/>
    <s v="Yes"/>
    <x v="1"/>
    <s v="Yes"/>
    <s v="Yes"/>
    <s v="Yes"/>
    <s v="Yes"/>
    <s v="Yes"/>
    <s v="Yes"/>
    <x v="2"/>
    <s v="Yes"/>
    <x v="0"/>
    <n v="114.6"/>
    <n v="7882.5"/>
    <s v="No"/>
    <n v="0"/>
    <x v="3"/>
  </r>
  <r>
    <s v="0508-SQWPL"/>
    <x v="0"/>
    <x v="0"/>
    <s v="Yes"/>
    <s v="Yes"/>
    <n v="57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0.100000000000001"/>
    <n v="1087.7"/>
    <s v="No"/>
    <n v="0"/>
    <x v="3"/>
  </r>
  <r>
    <s v="2215-ZAFGX"/>
    <x v="1"/>
    <x v="0"/>
    <s v="No"/>
    <s v="No"/>
    <n v="9"/>
    <s v="Yes"/>
    <s v="Yes"/>
    <x v="1"/>
    <s v="No"/>
    <s v="No"/>
    <s v="No"/>
    <s v="No"/>
    <s v="Yes"/>
    <s v="No"/>
    <x v="0"/>
    <s v="Yes"/>
    <x v="0"/>
    <n v="85.5"/>
    <n v="791.7"/>
    <s v="No"/>
    <n v="0"/>
    <x v="0"/>
  </r>
  <r>
    <s v="8213-TAZPM"/>
    <x v="0"/>
    <x v="0"/>
    <s v="Yes"/>
    <s v="Yes"/>
    <n v="69"/>
    <s v="Yes"/>
    <s v="Yes"/>
    <x v="1"/>
    <s v="No"/>
    <s v="Yes"/>
    <s v="Yes"/>
    <s v="Yes"/>
    <s v="Yes"/>
    <s v="Yes"/>
    <x v="1"/>
    <s v="Yes"/>
    <x v="2"/>
    <n v="108.75"/>
    <n v="7493.05"/>
    <s v="No"/>
    <n v="0"/>
    <x v="3"/>
  </r>
  <r>
    <s v="7142-HVGBG"/>
    <x v="1"/>
    <x v="1"/>
    <s v="Yes"/>
    <s v="No"/>
    <n v="43"/>
    <s v="Yes"/>
    <s v="Yes"/>
    <x v="1"/>
    <s v="No"/>
    <s v="Yes"/>
    <s v="Yes"/>
    <s v="No"/>
    <s v="Yes"/>
    <s v="Yes"/>
    <x v="0"/>
    <s v="Yes"/>
    <x v="0"/>
    <n v="103"/>
    <n v="4414.3"/>
    <s v="Yes"/>
    <n v="1"/>
    <x v="1"/>
  </r>
  <r>
    <s v="1304-SEGFY"/>
    <x v="0"/>
    <x v="0"/>
    <s v="Yes"/>
    <s v="No"/>
    <n v="72"/>
    <s v="Yes"/>
    <s v="Yes"/>
    <x v="1"/>
    <s v="No"/>
    <s v="No"/>
    <s v="Yes"/>
    <s v="No"/>
    <s v="Yes"/>
    <s v="Yes"/>
    <x v="2"/>
    <s v="Yes"/>
    <x v="0"/>
    <n v="97.85"/>
    <n v="6841.3"/>
    <s v="No"/>
    <n v="0"/>
    <x v="3"/>
  </r>
  <r>
    <s v="7242-EDTYC"/>
    <x v="1"/>
    <x v="0"/>
    <s v="No"/>
    <s v="Yes"/>
    <n v="44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19.55"/>
    <n v="819.95"/>
    <s v="No"/>
    <n v="0"/>
    <x v="1"/>
  </r>
  <r>
    <s v="2904-GGUAZ"/>
    <x v="0"/>
    <x v="0"/>
    <s v="Yes"/>
    <s v="No"/>
    <n v="72"/>
    <s v="Yes"/>
    <s v="Yes"/>
    <x v="1"/>
    <s v="Yes"/>
    <s v="Yes"/>
    <s v="No"/>
    <s v="No"/>
    <s v="No"/>
    <s v="No"/>
    <x v="2"/>
    <s v="Yes"/>
    <x v="2"/>
    <n v="84.05"/>
    <n v="6052.25"/>
    <s v="No"/>
    <n v="0"/>
    <x v="3"/>
  </r>
  <r>
    <s v="8267-ZNYVZ"/>
    <x v="0"/>
    <x v="0"/>
    <s v="Yes"/>
    <s v="No"/>
    <n v="33"/>
    <s v="Yes"/>
    <s v="No"/>
    <x v="1"/>
    <s v="Yes"/>
    <s v="No"/>
    <s v="Yes"/>
    <s v="Yes"/>
    <s v="Yes"/>
    <s v="Yes"/>
    <x v="1"/>
    <s v="Yes"/>
    <x v="0"/>
    <n v="103.75"/>
    <n v="3361.05"/>
    <s v="Yes"/>
    <n v="1"/>
    <x v="1"/>
  </r>
  <r>
    <s v="5136-GFPMB"/>
    <x v="1"/>
    <x v="0"/>
    <s v="No"/>
    <s v="No"/>
    <n v="54"/>
    <s v="Yes"/>
    <s v="Yes"/>
    <x v="1"/>
    <s v="No"/>
    <s v="No"/>
    <s v="Yes"/>
    <s v="No"/>
    <s v="No"/>
    <s v="Yes"/>
    <x v="0"/>
    <s v="No"/>
    <x v="3"/>
    <n v="89.4"/>
    <n v="4869.5"/>
    <s v="No"/>
    <n v="0"/>
    <x v="3"/>
  </r>
  <r>
    <s v="2595-KIWPV"/>
    <x v="1"/>
    <x v="0"/>
    <s v="No"/>
    <s v="Yes"/>
    <n v="27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3"/>
    <n v="19.7"/>
    <n v="509.3"/>
    <s v="No"/>
    <n v="0"/>
    <x v="1"/>
  </r>
  <r>
    <s v="5243-SAOTC"/>
    <x v="1"/>
    <x v="0"/>
    <s v="No"/>
    <s v="No"/>
    <n v="54"/>
    <s v="Yes"/>
    <s v="Yes"/>
    <x v="1"/>
    <s v="No"/>
    <s v="Yes"/>
    <s v="No"/>
    <s v="No"/>
    <s v="No"/>
    <s v="No"/>
    <x v="0"/>
    <s v="Yes"/>
    <x v="2"/>
    <n v="79.849999999999994"/>
    <n v="4308.25"/>
    <s v="No"/>
    <n v="0"/>
    <x v="3"/>
  </r>
  <r>
    <s v="9398-MMQTO"/>
    <x v="1"/>
    <x v="0"/>
    <s v="No"/>
    <s v="No"/>
    <n v="3"/>
    <s v="Yes"/>
    <s v="No"/>
    <x v="1"/>
    <s v="No"/>
    <s v="Yes"/>
    <s v="No"/>
    <s v="No"/>
    <s v="No"/>
    <s v="No"/>
    <x v="0"/>
    <s v="No"/>
    <x v="3"/>
    <n v="74.45"/>
    <n v="221.1"/>
    <s v="No"/>
    <n v="0"/>
    <x v="0"/>
  </r>
  <r>
    <s v="7619-PLRLP"/>
    <x v="0"/>
    <x v="0"/>
    <s v="Yes"/>
    <s v="No"/>
    <n v="53"/>
    <s v="Yes"/>
    <s v="Yes"/>
    <x v="0"/>
    <s v="Yes"/>
    <s v="Yes"/>
    <s v="Yes"/>
    <s v="No"/>
    <s v="No"/>
    <s v="Yes"/>
    <x v="1"/>
    <s v="No"/>
    <x v="2"/>
    <n v="74.099999999999994"/>
    <n v="3833.95"/>
    <s v="No"/>
    <n v="0"/>
    <x v="3"/>
  </r>
  <r>
    <s v="6457-GIRWB"/>
    <x v="1"/>
    <x v="0"/>
    <s v="No"/>
    <s v="No"/>
    <n v="1"/>
    <s v="Yes"/>
    <s v="No"/>
    <x v="1"/>
    <s v="No"/>
    <s v="No"/>
    <s v="No"/>
    <s v="No"/>
    <s v="No"/>
    <s v="No"/>
    <x v="0"/>
    <s v="Yes"/>
    <x v="0"/>
    <n v="69.349999999999994"/>
    <n v="69.349999999999994"/>
    <s v="Yes"/>
    <n v="1"/>
    <x v="0"/>
  </r>
  <r>
    <s v="6508-NJYRO"/>
    <x v="1"/>
    <x v="0"/>
    <s v="Yes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1"/>
    <n v="18.8"/>
    <n v="294.95"/>
    <s v="No"/>
    <n v="0"/>
    <x v="2"/>
  </r>
  <r>
    <s v="1450-SKCVI"/>
    <x v="0"/>
    <x v="0"/>
    <s v="No"/>
    <s v="No"/>
    <n v="56"/>
    <s v="Yes"/>
    <s v="No"/>
    <x v="1"/>
    <s v="No"/>
    <s v="Yes"/>
    <s v="No"/>
    <s v="No"/>
    <s v="No"/>
    <s v="No"/>
    <x v="0"/>
    <s v="Yes"/>
    <x v="0"/>
    <n v="73.849999999999994"/>
    <n v="4092.85"/>
    <s v="Yes"/>
    <n v="1"/>
    <x v="3"/>
  </r>
  <r>
    <s v="4710-NKCAW"/>
    <x v="1"/>
    <x v="0"/>
    <s v="Yes"/>
    <s v="Yes"/>
    <n v="5"/>
    <s v="Yes"/>
    <s v="Yes"/>
    <x v="0"/>
    <s v="Yes"/>
    <s v="Yes"/>
    <s v="No"/>
    <s v="Yes"/>
    <s v="No"/>
    <s v="No"/>
    <x v="0"/>
    <s v="No"/>
    <x v="3"/>
    <n v="64.400000000000006"/>
    <n v="316.89999999999998"/>
    <s v="No"/>
    <n v="0"/>
    <x v="0"/>
  </r>
  <r>
    <s v="5306-BVTKJ"/>
    <x v="1"/>
    <x v="0"/>
    <s v="Yes"/>
    <s v="Yes"/>
    <n v="48"/>
    <s v="Yes"/>
    <s v="No"/>
    <x v="0"/>
    <s v="No"/>
    <s v="Yes"/>
    <s v="Yes"/>
    <s v="No"/>
    <s v="No"/>
    <s v="No"/>
    <x v="1"/>
    <s v="Yes"/>
    <x v="3"/>
    <n v="55.8"/>
    <n v="2651.2"/>
    <s v="No"/>
    <n v="0"/>
    <x v="1"/>
  </r>
  <r>
    <s v="0357-NVCRI"/>
    <x v="0"/>
    <x v="0"/>
    <s v="No"/>
    <s v="Yes"/>
    <n v="25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3"/>
    <n v="20.05"/>
    <n v="471.7"/>
    <s v="No"/>
    <n v="0"/>
    <x v="1"/>
  </r>
  <r>
    <s v="5570-PTWEH"/>
    <x v="0"/>
    <x v="0"/>
    <s v="Yes"/>
    <s v="No"/>
    <n v="3"/>
    <s v="Yes"/>
    <s v="Yes"/>
    <x v="1"/>
    <s v="No"/>
    <s v="No"/>
    <s v="No"/>
    <s v="No"/>
    <s v="No"/>
    <s v="No"/>
    <x v="0"/>
    <s v="Yes"/>
    <x v="3"/>
    <n v="75.150000000000006"/>
    <n v="216.75"/>
    <s v="Yes"/>
    <n v="1"/>
    <x v="0"/>
  </r>
  <r>
    <s v="2371-KFUOG"/>
    <x v="1"/>
    <x v="0"/>
    <s v="No"/>
    <s v="No"/>
    <n v="58"/>
    <s v="Yes"/>
    <s v="No"/>
    <x v="1"/>
    <s v="Yes"/>
    <s v="Yes"/>
    <s v="No"/>
    <s v="No"/>
    <s v="Yes"/>
    <s v="Yes"/>
    <x v="1"/>
    <s v="No"/>
    <x v="2"/>
    <n v="99.15"/>
    <n v="5720.95"/>
    <s v="No"/>
    <n v="0"/>
    <x v="3"/>
  </r>
  <r>
    <s v="0463-ZSDNT"/>
    <x v="1"/>
    <x v="0"/>
    <s v="No"/>
    <s v="No"/>
    <n v="10"/>
    <s v="Yes"/>
    <s v="No"/>
    <x v="0"/>
    <s v="No"/>
    <s v="No"/>
    <s v="No"/>
    <s v="No"/>
    <s v="No"/>
    <s v="Yes"/>
    <x v="0"/>
    <s v="Yes"/>
    <x v="2"/>
    <n v="56.75"/>
    <n v="503.25"/>
    <s v="No"/>
    <n v="0"/>
    <x v="0"/>
  </r>
  <r>
    <s v="6502-MJQAE"/>
    <x v="1"/>
    <x v="0"/>
    <s v="No"/>
    <s v="No"/>
    <n v="1"/>
    <s v="Yes"/>
    <s v="No"/>
    <x v="1"/>
    <s v="No"/>
    <s v="No"/>
    <s v="No"/>
    <s v="No"/>
    <s v="No"/>
    <s v="No"/>
    <x v="0"/>
    <s v="Yes"/>
    <x v="0"/>
    <n v="69.599999999999994"/>
    <n v="69.599999999999994"/>
    <s v="Yes"/>
    <n v="1"/>
    <x v="0"/>
  </r>
  <r>
    <s v="6257-DTAYD"/>
    <x v="1"/>
    <x v="0"/>
    <s v="Yes"/>
    <s v="No"/>
    <n v="71"/>
    <s v="Yes"/>
    <s v="Yes"/>
    <x v="1"/>
    <s v="No"/>
    <s v="Yes"/>
    <s v="No"/>
    <s v="Yes"/>
    <s v="Yes"/>
    <s v="Yes"/>
    <x v="2"/>
    <s v="Yes"/>
    <x v="3"/>
    <n v="104.15"/>
    <n v="7365.3"/>
    <s v="No"/>
    <n v="0"/>
    <x v="3"/>
  </r>
  <r>
    <s v="4616-ULAOA"/>
    <x v="0"/>
    <x v="0"/>
    <s v="Yes"/>
    <s v="Yes"/>
    <n v="65"/>
    <s v="Yes"/>
    <s v="Yes"/>
    <x v="1"/>
    <s v="No"/>
    <s v="Yes"/>
    <s v="Yes"/>
    <s v="Yes"/>
    <s v="Yes"/>
    <s v="Yes"/>
    <x v="2"/>
    <s v="Yes"/>
    <x v="3"/>
    <n v="110.8"/>
    <n v="7245.9"/>
    <s v="No"/>
    <n v="0"/>
    <x v="3"/>
  </r>
  <r>
    <s v="7693-LCKZL"/>
    <x v="1"/>
    <x v="0"/>
    <s v="Yes"/>
    <s v="Yes"/>
    <n v="5"/>
    <s v="Yes"/>
    <s v="Yes"/>
    <x v="1"/>
    <s v="No"/>
    <s v="Yes"/>
    <s v="No"/>
    <s v="No"/>
    <s v="No"/>
    <s v="No"/>
    <x v="0"/>
    <s v="Yes"/>
    <x v="0"/>
    <n v="80.150000000000006"/>
    <n v="385"/>
    <s v="Yes"/>
    <n v="1"/>
    <x v="0"/>
  </r>
  <r>
    <s v="7746-AWNQW"/>
    <x v="0"/>
    <x v="0"/>
    <s v="No"/>
    <s v="No"/>
    <n v="28"/>
    <s v="No"/>
    <s v="No phone service"/>
    <x v="0"/>
    <s v="No"/>
    <s v="No"/>
    <s v="Yes"/>
    <s v="Yes"/>
    <s v="No"/>
    <s v="No"/>
    <x v="0"/>
    <s v="Yes"/>
    <x v="1"/>
    <n v="35.75"/>
    <n v="961.4"/>
    <s v="No"/>
    <n v="0"/>
    <x v="1"/>
  </r>
  <r>
    <s v="5996-EBTKM"/>
    <x v="0"/>
    <x v="0"/>
    <s v="Yes"/>
    <s v="Yes"/>
    <n v="67"/>
    <s v="Yes"/>
    <s v="Yes"/>
    <x v="0"/>
    <s v="No"/>
    <s v="No"/>
    <s v="Yes"/>
    <s v="Yes"/>
    <s v="No"/>
    <s v="Yes"/>
    <x v="2"/>
    <s v="Yes"/>
    <x v="2"/>
    <n v="69.900000000000006"/>
    <n v="4615.8999999999996"/>
    <s v="No"/>
    <n v="0"/>
    <x v="3"/>
  </r>
  <r>
    <s v="2758-RNWXS"/>
    <x v="1"/>
    <x v="0"/>
    <s v="No"/>
    <s v="No"/>
    <n v="35"/>
    <s v="Yes"/>
    <s v="No"/>
    <x v="1"/>
    <s v="Yes"/>
    <s v="No"/>
    <s v="No"/>
    <s v="Yes"/>
    <s v="No"/>
    <s v="Yes"/>
    <x v="1"/>
    <s v="Yes"/>
    <x v="0"/>
    <n v="89.2"/>
    <n v="3251.3"/>
    <s v="No"/>
    <n v="0"/>
    <x v="1"/>
  </r>
  <r>
    <s v="2314-TNDJQ"/>
    <x v="0"/>
    <x v="0"/>
    <s v="Yes"/>
    <s v="Yes"/>
    <n v="72"/>
    <s v="No"/>
    <s v="No phone service"/>
    <x v="0"/>
    <s v="Yes"/>
    <s v="Yes"/>
    <s v="Yes"/>
    <s v="Yes"/>
    <s v="No"/>
    <s v="Yes"/>
    <x v="2"/>
    <s v="No"/>
    <x v="3"/>
    <n v="55.65"/>
    <n v="3880.05"/>
    <s v="No"/>
    <n v="0"/>
    <x v="3"/>
  </r>
  <r>
    <s v="2405-LBMUW"/>
    <x v="0"/>
    <x v="0"/>
    <s v="Yes"/>
    <s v="Yes"/>
    <n v="61"/>
    <s v="No"/>
    <s v="No phone service"/>
    <x v="0"/>
    <s v="Yes"/>
    <s v="Yes"/>
    <s v="No"/>
    <s v="Yes"/>
    <s v="No"/>
    <s v="Yes"/>
    <x v="1"/>
    <s v="Yes"/>
    <x v="2"/>
    <n v="50.7"/>
    <n v="3088.75"/>
    <s v="No"/>
    <n v="0"/>
    <x v="3"/>
  </r>
  <r>
    <s v="3454-JFUBC"/>
    <x v="1"/>
    <x v="1"/>
    <s v="No"/>
    <s v="No"/>
    <n v="68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20"/>
    <n v="1396"/>
    <s v="No"/>
    <n v="0"/>
    <x v="3"/>
  </r>
  <r>
    <s v="0032-PGELS"/>
    <x v="0"/>
    <x v="0"/>
    <s v="Yes"/>
    <s v="Yes"/>
    <n v="1"/>
    <s v="No"/>
    <s v="No phone service"/>
    <x v="0"/>
    <s v="Yes"/>
    <s v="No"/>
    <s v="No"/>
    <s v="No"/>
    <s v="No"/>
    <s v="No"/>
    <x v="0"/>
    <s v="No"/>
    <x v="2"/>
    <n v="30.5"/>
    <n v="30.5"/>
    <s v="Yes"/>
    <n v="1"/>
    <x v="0"/>
  </r>
  <r>
    <s v="9039-ZVJDC"/>
    <x v="1"/>
    <x v="0"/>
    <s v="No"/>
    <s v="No"/>
    <n v="3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53.05"/>
    <s v="No"/>
    <n v="0"/>
    <x v="0"/>
  </r>
  <r>
    <s v="6797-LNAQX"/>
    <x v="1"/>
    <x v="0"/>
    <s v="Yes"/>
    <s v="Yes"/>
    <n v="70"/>
    <s v="Yes"/>
    <s v="Yes"/>
    <x v="1"/>
    <s v="No"/>
    <s v="Yes"/>
    <s v="No"/>
    <s v="No"/>
    <s v="Yes"/>
    <s v="Yes"/>
    <x v="2"/>
    <s v="No"/>
    <x v="2"/>
    <n v="98.3"/>
    <n v="6859.5"/>
    <s v="Yes"/>
    <n v="1"/>
    <x v="3"/>
  </r>
  <r>
    <s v="9013-AQORL"/>
    <x v="0"/>
    <x v="0"/>
    <s v="No"/>
    <s v="Yes"/>
    <n v="48"/>
    <s v="No"/>
    <s v="No phone service"/>
    <x v="0"/>
    <s v="No"/>
    <s v="Yes"/>
    <s v="Yes"/>
    <s v="No"/>
    <s v="No"/>
    <s v="Yes"/>
    <x v="0"/>
    <s v="No"/>
    <x v="3"/>
    <n v="45.55"/>
    <n v="2108.35"/>
    <s v="No"/>
    <n v="0"/>
    <x v="1"/>
  </r>
  <r>
    <s v="2898-MRKPI"/>
    <x v="1"/>
    <x v="0"/>
    <s v="Yes"/>
    <s v="Yes"/>
    <n v="68"/>
    <s v="Yes"/>
    <s v="Yes"/>
    <x v="1"/>
    <s v="No"/>
    <s v="Yes"/>
    <s v="No"/>
    <s v="No"/>
    <s v="Yes"/>
    <s v="Yes"/>
    <x v="1"/>
    <s v="Yes"/>
    <x v="3"/>
    <n v="101.05"/>
    <n v="6770.5"/>
    <s v="No"/>
    <n v="0"/>
    <x v="3"/>
  </r>
  <r>
    <s v="2750-BJLSB"/>
    <x v="0"/>
    <x v="0"/>
    <s v="No"/>
    <s v="No"/>
    <n v="47"/>
    <s v="Yes"/>
    <s v="No"/>
    <x v="1"/>
    <s v="Yes"/>
    <s v="No"/>
    <s v="Yes"/>
    <s v="Yes"/>
    <s v="Yes"/>
    <s v="Yes"/>
    <x v="1"/>
    <s v="Yes"/>
    <x v="0"/>
    <n v="103.7"/>
    <n v="4730.6000000000004"/>
    <s v="No"/>
    <n v="0"/>
    <x v="1"/>
  </r>
  <r>
    <s v="3648-GZPHF"/>
    <x v="1"/>
    <x v="0"/>
    <s v="Yes"/>
    <s v="Yes"/>
    <n v="32"/>
    <s v="No"/>
    <s v="No phone service"/>
    <x v="0"/>
    <s v="No"/>
    <s v="No"/>
    <s v="Yes"/>
    <s v="Yes"/>
    <s v="No"/>
    <s v="No"/>
    <x v="1"/>
    <s v="Yes"/>
    <x v="1"/>
    <n v="36.25"/>
    <n v="1151.05"/>
    <s v="No"/>
    <n v="0"/>
    <x v="1"/>
  </r>
  <r>
    <s v="2075-RMJIK"/>
    <x v="0"/>
    <x v="0"/>
    <s v="Yes"/>
    <s v="Yes"/>
    <n v="5"/>
    <s v="Yes"/>
    <s v="No"/>
    <x v="0"/>
    <s v="Yes"/>
    <s v="No"/>
    <s v="No"/>
    <s v="No"/>
    <s v="No"/>
    <s v="No"/>
    <x v="0"/>
    <s v="Yes"/>
    <x v="1"/>
    <n v="49.4"/>
    <n v="232.55"/>
    <s v="No"/>
    <n v="0"/>
    <x v="0"/>
  </r>
  <r>
    <s v="9588-YRFHY"/>
    <x v="1"/>
    <x v="0"/>
    <s v="No"/>
    <s v="No"/>
    <n v="49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022.6"/>
    <s v="No"/>
    <n v="0"/>
    <x v="3"/>
  </r>
  <r>
    <s v="6394-MFYNG"/>
    <x v="0"/>
    <x v="0"/>
    <s v="No"/>
    <s v="No"/>
    <n v="48"/>
    <s v="Yes"/>
    <s v="Yes"/>
    <x v="1"/>
    <s v="No"/>
    <s v="Yes"/>
    <s v="Yes"/>
    <s v="No"/>
    <s v="Yes"/>
    <s v="Yes"/>
    <x v="0"/>
    <s v="Yes"/>
    <x v="2"/>
    <n v="107.4"/>
    <n v="5121.3"/>
    <s v="Yes"/>
    <n v="1"/>
    <x v="1"/>
  </r>
  <r>
    <s v="1564-NTYXF"/>
    <x v="0"/>
    <x v="1"/>
    <s v="No"/>
    <s v="No"/>
    <n v="13"/>
    <s v="Yes"/>
    <s v="Yes"/>
    <x v="1"/>
    <s v="No"/>
    <s v="No"/>
    <s v="No"/>
    <s v="No"/>
    <s v="No"/>
    <s v="Yes"/>
    <x v="0"/>
    <s v="Yes"/>
    <x v="0"/>
    <n v="82"/>
    <n v="1127.2"/>
    <s v="Yes"/>
    <n v="1"/>
    <x v="2"/>
  </r>
  <r>
    <s v="9364-YKUVW"/>
    <x v="1"/>
    <x v="0"/>
    <s v="No"/>
    <s v="No"/>
    <n v="15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19.8"/>
    <n v="309.39999999999998"/>
    <s v="No"/>
    <n v="0"/>
    <x v="2"/>
  </r>
  <r>
    <s v="5392-AKEMH"/>
    <x v="0"/>
    <x v="0"/>
    <s v="No"/>
    <s v="No"/>
    <n v="12"/>
    <s v="Yes"/>
    <s v="No"/>
    <x v="0"/>
    <s v="No"/>
    <s v="No"/>
    <s v="No"/>
    <s v="No"/>
    <s v="No"/>
    <s v="No"/>
    <x v="0"/>
    <s v="Yes"/>
    <x v="0"/>
    <n v="45.05"/>
    <n v="523.1"/>
    <s v="No"/>
    <n v="0"/>
    <x v="0"/>
  </r>
  <r>
    <s v="2451-YMUXS"/>
    <x v="1"/>
    <x v="1"/>
    <s v="No"/>
    <s v="No"/>
    <n v="67"/>
    <s v="Yes"/>
    <s v="Yes"/>
    <x v="0"/>
    <s v="Yes"/>
    <s v="Yes"/>
    <s v="No"/>
    <s v="Yes"/>
    <s v="No"/>
    <s v="No"/>
    <x v="2"/>
    <s v="Yes"/>
    <x v="2"/>
    <n v="64.55"/>
    <n v="4250.1000000000004"/>
    <s v="No"/>
    <n v="0"/>
    <x v="3"/>
  </r>
  <r>
    <s v="3914-FDRHP"/>
    <x v="1"/>
    <x v="0"/>
    <s v="No"/>
    <s v="No"/>
    <n v="9"/>
    <s v="Yes"/>
    <s v="No"/>
    <x v="1"/>
    <s v="No"/>
    <s v="No"/>
    <s v="No"/>
    <s v="Yes"/>
    <s v="Yes"/>
    <s v="No"/>
    <x v="0"/>
    <s v="No"/>
    <x v="0"/>
    <n v="86.25"/>
    <n v="770.5"/>
    <s v="No"/>
    <n v="0"/>
    <x v="0"/>
  </r>
  <r>
    <s v="3078-ZKNTS"/>
    <x v="0"/>
    <x v="0"/>
    <s v="Yes"/>
    <s v="Yes"/>
    <n v="13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19.75"/>
    <n v="246.7"/>
    <s v="No"/>
    <n v="0"/>
    <x v="2"/>
  </r>
  <r>
    <s v="1024-KPRBB"/>
    <x v="0"/>
    <x v="0"/>
    <s v="No"/>
    <s v="No"/>
    <n v="38"/>
    <s v="Yes"/>
    <s v="No"/>
    <x v="1"/>
    <s v="No"/>
    <s v="No"/>
    <s v="No"/>
    <s v="No"/>
    <s v="Yes"/>
    <s v="Yes"/>
    <x v="1"/>
    <s v="Yes"/>
    <x v="1"/>
    <n v="89.1"/>
    <n v="3342"/>
    <s v="No"/>
    <n v="0"/>
    <x v="1"/>
  </r>
  <r>
    <s v="4690-PKDQG"/>
    <x v="0"/>
    <x v="1"/>
    <s v="Yes"/>
    <s v="No"/>
    <n v="42"/>
    <s v="Yes"/>
    <s v="Yes"/>
    <x v="1"/>
    <s v="No"/>
    <s v="Yes"/>
    <s v="Yes"/>
    <s v="No"/>
    <s v="Yes"/>
    <s v="No"/>
    <x v="0"/>
    <s v="Yes"/>
    <x v="0"/>
    <n v="95.55"/>
    <n v="3930.6"/>
    <s v="No"/>
    <n v="0"/>
    <x v="1"/>
  </r>
  <r>
    <s v="8155-IBNHG"/>
    <x v="0"/>
    <x v="0"/>
    <s v="Yes"/>
    <s v="No"/>
    <n v="24"/>
    <s v="Yes"/>
    <s v="Yes"/>
    <x v="1"/>
    <s v="No"/>
    <s v="No"/>
    <s v="No"/>
    <s v="No"/>
    <s v="No"/>
    <s v="No"/>
    <x v="0"/>
    <s v="Yes"/>
    <x v="3"/>
    <n v="75.400000000000006"/>
    <n v="1747.85"/>
    <s v="Yes"/>
    <n v="1"/>
    <x v="2"/>
  </r>
  <r>
    <s v="0886-QGENL"/>
    <x v="0"/>
    <x v="1"/>
    <s v="Yes"/>
    <s v="No"/>
    <n v="27"/>
    <s v="Yes"/>
    <s v="No"/>
    <x v="1"/>
    <s v="Yes"/>
    <s v="No"/>
    <s v="Yes"/>
    <s v="No"/>
    <s v="Yes"/>
    <s v="Yes"/>
    <x v="0"/>
    <s v="Yes"/>
    <x v="0"/>
    <n v="101.25"/>
    <n v="2754.45"/>
    <s v="Yes"/>
    <n v="1"/>
    <x v="1"/>
  </r>
  <r>
    <s v="9547-ITEFG"/>
    <x v="1"/>
    <x v="0"/>
    <s v="Yes"/>
    <s v="Yes"/>
    <n v="9"/>
    <s v="Yes"/>
    <s v="Yes"/>
    <x v="1"/>
    <s v="No"/>
    <s v="Yes"/>
    <s v="Yes"/>
    <s v="No"/>
    <s v="Yes"/>
    <s v="Yes"/>
    <x v="0"/>
    <s v="Yes"/>
    <x v="3"/>
    <n v="102.6"/>
    <n v="897.75"/>
    <s v="No"/>
    <n v="0"/>
    <x v="0"/>
  </r>
  <r>
    <s v="1264-FUHCX"/>
    <x v="0"/>
    <x v="0"/>
    <s v="Yes"/>
    <s v="No"/>
    <n v="49"/>
    <s v="No"/>
    <s v="No phone service"/>
    <x v="0"/>
    <s v="No"/>
    <s v="Yes"/>
    <s v="No"/>
    <s v="Yes"/>
    <s v="Yes"/>
    <s v="Yes"/>
    <x v="1"/>
    <s v="Yes"/>
    <x v="3"/>
    <n v="56.3"/>
    <n v="2780.6"/>
    <s v="No"/>
    <n v="0"/>
    <x v="3"/>
  </r>
  <r>
    <s v="7789-CRUVC"/>
    <x v="0"/>
    <x v="1"/>
    <s v="Yes"/>
    <s v="No"/>
    <n v="61"/>
    <s v="Yes"/>
    <s v="Yes"/>
    <x v="1"/>
    <s v="Yes"/>
    <s v="Yes"/>
    <s v="Yes"/>
    <s v="Yes"/>
    <s v="No"/>
    <s v="No"/>
    <x v="0"/>
    <s v="Yes"/>
    <x v="3"/>
    <n v="94.2"/>
    <n v="5895.45"/>
    <s v="No"/>
    <n v="0"/>
    <x v="3"/>
  </r>
  <r>
    <s v="6598-KELSS"/>
    <x v="1"/>
    <x v="0"/>
    <s v="No"/>
    <s v="Yes"/>
    <n v="50"/>
    <s v="No"/>
    <s v="No phone service"/>
    <x v="0"/>
    <s v="Yes"/>
    <s v="Yes"/>
    <s v="No"/>
    <s v="No"/>
    <s v="Yes"/>
    <s v="No"/>
    <x v="1"/>
    <s v="Yes"/>
    <x v="2"/>
    <n v="43.05"/>
    <n v="2208.0500000000002"/>
    <s v="No"/>
    <n v="0"/>
    <x v="3"/>
  </r>
  <r>
    <s v="8739-WWKDU"/>
    <x v="1"/>
    <x v="1"/>
    <s v="No"/>
    <s v="No"/>
    <n v="25"/>
    <s v="Yes"/>
    <s v="Yes"/>
    <x v="1"/>
    <s v="No"/>
    <s v="Yes"/>
    <s v="No"/>
    <s v="No"/>
    <s v="Yes"/>
    <s v="No"/>
    <x v="0"/>
    <s v="Yes"/>
    <x v="0"/>
    <n v="89.5"/>
    <n v="2196.15"/>
    <s v="Yes"/>
    <n v="1"/>
    <x v="1"/>
  </r>
  <r>
    <s v="8685-WHQPW"/>
    <x v="0"/>
    <x v="1"/>
    <s v="No"/>
    <s v="No"/>
    <n v="22"/>
    <s v="Yes"/>
    <s v="Yes"/>
    <x v="1"/>
    <s v="No"/>
    <s v="No"/>
    <s v="No"/>
    <s v="No"/>
    <s v="No"/>
    <s v="No"/>
    <x v="0"/>
    <s v="Yes"/>
    <x v="2"/>
    <n v="74.400000000000006"/>
    <n v="1692.6"/>
    <s v="Yes"/>
    <n v="1"/>
    <x v="2"/>
  </r>
  <r>
    <s v="4745-LSPLO"/>
    <x v="1"/>
    <x v="0"/>
    <s v="No"/>
    <s v="No"/>
    <n v="1"/>
    <s v="Yes"/>
    <s v="No"/>
    <x v="2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s v="Yes"/>
    <n v="1"/>
    <x v="0"/>
  </r>
  <r>
    <s v="8083-YTZES"/>
    <x v="1"/>
    <x v="0"/>
    <s v="No"/>
    <s v="No"/>
    <n v="4"/>
    <s v="Yes"/>
    <s v="Yes"/>
    <x v="1"/>
    <s v="No"/>
    <s v="No"/>
    <s v="No"/>
    <s v="No"/>
    <s v="No"/>
    <s v="No"/>
    <x v="0"/>
    <s v="Yes"/>
    <x v="0"/>
    <n v="74.349999999999994"/>
    <n v="265.35000000000002"/>
    <s v="Yes"/>
    <n v="1"/>
    <x v="0"/>
  </r>
  <r>
    <s v="7240-FQLHE"/>
    <x v="0"/>
    <x v="1"/>
    <s v="Yes"/>
    <s v="No"/>
    <n v="18"/>
    <s v="Yes"/>
    <s v="Yes"/>
    <x v="1"/>
    <s v="No"/>
    <s v="No"/>
    <s v="No"/>
    <s v="Yes"/>
    <s v="Yes"/>
    <s v="Yes"/>
    <x v="0"/>
    <s v="No"/>
    <x v="2"/>
    <n v="99.75"/>
    <n v="1836.25"/>
    <s v="Yes"/>
    <n v="1"/>
    <x v="2"/>
  </r>
  <r>
    <s v="6664-FPDAC"/>
    <x v="0"/>
    <x v="1"/>
    <s v="No"/>
    <s v="No"/>
    <n v="56"/>
    <s v="Yes"/>
    <s v="Yes"/>
    <x v="1"/>
    <s v="No"/>
    <s v="Yes"/>
    <s v="Yes"/>
    <s v="Yes"/>
    <s v="Yes"/>
    <s v="Yes"/>
    <x v="1"/>
    <s v="Yes"/>
    <x v="0"/>
    <n v="111.95"/>
    <n v="6418.9"/>
    <s v="Yes"/>
    <n v="1"/>
    <x v="3"/>
  </r>
  <r>
    <s v="9972-VAFJJ"/>
    <x v="0"/>
    <x v="1"/>
    <s v="Yes"/>
    <s v="No"/>
    <n v="53"/>
    <s v="Yes"/>
    <s v="No"/>
    <x v="1"/>
    <s v="No"/>
    <s v="Yes"/>
    <s v="Yes"/>
    <s v="Yes"/>
    <s v="Yes"/>
    <s v="No"/>
    <x v="1"/>
    <s v="Yes"/>
    <x v="0"/>
    <n v="94"/>
    <n v="4871.45"/>
    <s v="No"/>
    <n v="0"/>
    <x v="3"/>
  </r>
  <r>
    <s v="0422-UXFAP"/>
    <x v="0"/>
    <x v="0"/>
    <s v="Yes"/>
    <s v="No"/>
    <n v="51"/>
    <s v="Yes"/>
    <s v="Yes"/>
    <x v="1"/>
    <s v="No"/>
    <s v="No"/>
    <s v="Yes"/>
    <s v="No"/>
    <s v="Yes"/>
    <s v="Yes"/>
    <x v="1"/>
    <s v="Yes"/>
    <x v="0"/>
    <n v="98.85"/>
    <n v="4947.55"/>
    <s v="No"/>
    <n v="0"/>
    <x v="3"/>
  </r>
  <r>
    <s v="1904-WAJAA"/>
    <x v="0"/>
    <x v="0"/>
    <s v="Yes"/>
    <s v="Yes"/>
    <n v="24"/>
    <s v="Yes"/>
    <s v="Yes"/>
    <x v="0"/>
    <s v="Yes"/>
    <s v="Yes"/>
    <s v="Yes"/>
    <s v="No"/>
    <s v="No"/>
    <s v="No"/>
    <x v="2"/>
    <s v="No"/>
    <x v="0"/>
    <n v="64.349999999999994"/>
    <n v="1558.65"/>
    <s v="No"/>
    <n v="0"/>
    <x v="2"/>
  </r>
  <r>
    <s v="5130-YPIRV"/>
    <x v="0"/>
    <x v="0"/>
    <s v="Yes"/>
    <s v="No"/>
    <n v="62"/>
    <s v="Yes"/>
    <s v="No"/>
    <x v="0"/>
    <s v="Yes"/>
    <s v="Yes"/>
    <s v="Yes"/>
    <s v="No"/>
    <s v="Yes"/>
    <s v="No"/>
    <x v="2"/>
    <s v="Yes"/>
    <x v="3"/>
    <n v="72"/>
    <n v="4284.2"/>
    <s v="No"/>
    <n v="0"/>
    <x v="3"/>
  </r>
  <r>
    <s v="2843-CQMEG"/>
    <x v="1"/>
    <x v="0"/>
    <s v="No"/>
    <s v="No"/>
    <n v="24"/>
    <s v="Yes"/>
    <s v="No"/>
    <x v="0"/>
    <s v="No"/>
    <s v="Yes"/>
    <s v="No"/>
    <s v="No"/>
    <s v="No"/>
    <s v="No"/>
    <x v="0"/>
    <s v="Yes"/>
    <x v="1"/>
    <n v="49.7"/>
    <n v="1218.25"/>
    <s v="No"/>
    <n v="0"/>
    <x v="2"/>
  </r>
  <r>
    <s v="6439-PKTRR"/>
    <x v="0"/>
    <x v="0"/>
    <s v="Yes"/>
    <s v="Yes"/>
    <n v="70"/>
    <s v="Yes"/>
    <s v="Yes"/>
    <x v="0"/>
    <s v="Yes"/>
    <s v="Yes"/>
    <s v="Yes"/>
    <s v="Yes"/>
    <s v="Yes"/>
    <s v="No"/>
    <x v="2"/>
    <s v="No"/>
    <x v="0"/>
    <n v="80.7"/>
    <n v="5617.95"/>
    <s v="No"/>
    <n v="0"/>
    <x v="3"/>
  </r>
  <r>
    <s v="5351-QESIO"/>
    <x v="1"/>
    <x v="0"/>
    <s v="No"/>
    <s v="Yes"/>
    <n v="1"/>
    <s v="No"/>
    <s v="No phone service"/>
    <x v="0"/>
    <s v="No"/>
    <s v="No"/>
    <s v="No"/>
    <s v="No"/>
    <s v="No"/>
    <s v="No"/>
    <x v="0"/>
    <s v="No"/>
    <x v="1"/>
    <n v="24.2"/>
    <n v="24.2"/>
    <s v="No"/>
    <n v="0"/>
    <x v="0"/>
  </r>
  <r>
    <s v="0786-VSSUD"/>
    <x v="1"/>
    <x v="1"/>
    <s v="No"/>
    <s v="No"/>
    <n v="16"/>
    <s v="No"/>
    <s v="No phone service"/>
    <x v="0"/>
    <s v="No"/>
    <s v="Yes"/>
    <s v="No"/>
    <s v="No"/>
    <s v="Yes"/>
    <s v="No"/>
    <x v="0"/>
    <s v="Yes"/>
    <x v="1"/>
    <n v="39"/>
    <n v="679.85"/>
    <s v="Yes"/>
    <n v="1"/>
    <x v="2"/>
  </r>
  <r>
    <s v="5568-DMXZS"/>
    <x v="0"/>
    <x v="0"/>
    <s v="No"/>
    <s v="No"/>
    <n v="8"/>
    <s v="Yes"/>
    <s v="No"/>
    <x v="0"/>
    <s v="No"/>
    <s v="Yes"/>
    <s v="No"/>
    <s v="Yes"/>
    <s v="Yes"/>
    <s v="No"/>
    <x v="0"/>
    <s v="Yes"/>
    <x v="0"/>
    <n v="65.45"/>
    <n v="554.45000000000005"/>
    <s v="No"/>
    <n v="0"/>
    <x v="0"/>
  </r>
  <r>
    <s v="8468-FZTOE"/>
    <x v="0"/>
    <x v="0"/>
    <s v="Yes"/>
    <s v="Yes"/>
    <n v="72"/>
    <s v="Yes"/>
    <s v="No"/>
    <x v="0"/>
    <s v="Yes"/>
    <s v="Yes"/>
    <s v="Yes"/>
    <s v="Yes"/>
    <s v="No"/>
    <s v="Yes"/>
    <x v="2"/>
    <s v="Yes"/>
    <x v="0"/>
    <n v="74.349999999999994"/>
    <n v="5237.3999999999996"/>
    <s v="No"/>
    <n v="0"/>
    <x v="3"/>
  </r>
  <r>
    <s v="6633-SYEUS"/>
    <x v="0"/>
    <x v="0"/>
    <s v="No"/>
    <s v="No"/>
    <n v="23"/>
    <s v="Yes"/>
    <s v="No"/>
    <x v="1"/>
    <s v="No"/>
    <s v="Yes"/>
    <s v="Yes"/>
    <s v="Yes"/>
    <s v="No"/>
    <s v="No"/>
    <x v="0"/>
    <s v="No"/>
    <x v="2"/>
    <n v="83.2"/>
    <n v="2032.3"/>
    <s v="No"/>
    <n v="0"/>
    <x v="2"/>
  </r>
  <r>
    <s v="6447-GORXK"/>
    <x v="1"/>
    <x v="0"/>
    <s v="No"/>
    <s v="Yes"/>
    <n v="31"/>
    <s v="No"/>
    <s v="No phone service"/>
    <x v="0"/>
    <s v="No"/>
    <s v="No"/>
    <s v="No"/>
    <s v="No"/>
    <s v="No"/>
    <s v="No"/>
    <x v="0"/>
    <s v="No"/>
    <x v="3"/>
    <n v="25"/>
    <n v="789.2"/>
    <s v="No"/>
    <n v="0"/>
    <x v="1"/>
  </r>
  <r>
    <s v="6967-PEJLL"/>
    <x v="1"/>
    <x v="0"/>
    <s v="Yes"/>
    <s v="Yes"/>
    <n v="37"/>
    <s v="No"/>
    <s v="No phone service"/>
    <x v="0"/>
    <s v="Yes"/>
    <s v="No"/>
    <s v="Yes"/>
    <s v="Yes"/>
    <s v="No"/>
    <s v="No"/>
    <x v="1"/>
    <s v="Yes"/>
    <x v="0"/>
    <n v="40.200000000000003"/>
    <n v="1525.35"/>
    <s v="No"/>
    <n v="0"/>
    <x v="1"/>
  </r>
  <r>
    <s v="3976-BWUCK"/>
    <x v="0"/>
    <x v="0"/>
    <s v="Yes"/>
    <s v="No"/>
    <n v="30"/>
    <s v="Yes"/>
    <s v="Yes"/>
    <x v="1"/>
    <s v="No"/>
    <s v="Yes"/>
    <s v="No"/>
    <s v="Yes"/>
    <s v="Yes"/>
    <s v="No"/>
    <x v="0"/>
    <s v="Yes"/>
    <x v="3"/>
    <n v="94.1"/>
    <n v="2804.45"/>
    <s v="Yes"/>
    <n v="1"/>
    <x v="1"/>
  </r>
  <r>
    <s v="5981-ZVXOT"/>
    <x v="0"/>
    <x v="1"/>
    <s v="No"/>
    <s v="No"/>
    <n v="35"/>
    <s v="Yes"/>
    <s v="Yes"/>
    <x v="1"/>
    <s v="Yes"/>
    <s v="Yes"/>
    <s v="Yes"/>
    <s v="No"/>
    <s v="Yes"/>
    <s v="Yes"/>
    <x v="1"/>
    <s v="Yes"/>
    <x v="0"/>
    <n v="108.35"/>
    <n v="3726.15"/>
    <s v="No"/>
    <n v="0"/>
    <x v="1"/>
  </r>
  <r>
    <s v="1684-FLBGS"/>
    <x v="0"/>
    <x v="0"/>
    <s v="Yes"/>
    <s v="Yes"/>
    <n v="23"/>
    <s v="Yes"/>
    <s v="Yes"/>
    <x v="0"/>
    <s v="No"/>
    <s v="Yes"/>
    <s v="No"/>
    <s v="Yes"/>
    <s v="Yes"/>
    <s v="No"/>
    <x v="0"/>
    <s v="Yes"/>
    <x v="3"/>
    <n v="69.5"/>
    <n v="1652.1"/>
    <s v="No"/>
    <n v="0"/>
    <x v="2"/>
  </r>
  <r>
    <s v="1389-WNUIB"/>
    <x v="0"/>
    <x v="0"/>
    <s v="Yes"/>
    <s v="Yes"/>
    <n v="20"/>
    <s v="Yes"/>
    <s v="Yes"/>
    <x v="0"/>
    <s v="Yes"/>
    <s v="No"/>
    <s v="No"/>
    <s v="No"/>
    <s v="Yes"/>
    <s v="Yes"/>
    <x v="1"/>
    <s v="No"/>
    <x v="2"/>
    <n v="76"/>
    <n v="1588.75"/>
    <s v="No"/>
    <n v="0"/>
    <x v="2"/>
  </r>
  <r>
    <s v="0376-OIWME"/>
    <x v="1"/>
    <x v="0"/>
    <s v="Yes"/>
    <s v="No"/>
    <n v="36"/>
    <s v="Yes"/>
    <s v="No"/>
    <x v="1"/>
    <s v="Yes"/>
    <s v="No"/>
    <s v="No"/>
    <s v="No"/>
    <s v="Yes"/>
    <s v="Yes"/>
    <x v="0"/>
    <s v="Yes"/>
    <x v="0"/>
    <n v="93.6"/>
    <n v="3366.05"/>
    <s v="No"/>
    <n v="0"/>
    <x v="1"/>
  </r>
  <r>
    <s v="3585-ISXZP"/>
    <x v="0"/>
    <x v="0"/>
    <s v="No"/>
    <s v="No"/>
    <n v="8"/>
    <s v="Yes"/>
    <s v="Yes"/>
    <x v="1"/>
    <s v="No"/>
    <s v="No"/>
    <s v="No"/>
    <s v="No"/>
    <s v="Yes"/>
    <s v="Yes"/>
    <x v="0"/>
    <s v="No"/>
    <x v="2"/>
    <n v="95.65"/>
    <n v="778.1"/>
    <s v="Yes"/>
    <n v="1"/>
    <x v="0"/>
  </r>
  <r>
    <s v="0218-QNVAS"/>
    <x v="1"/>
    <x v="0"/>
    <s v="Yes"/>
    <s v="Yes"/>
    <n v="71"/>
    <s v="Yes"/>
    <s v="Yes"/>
    <x v="1"/>
    <s v="No"/>
    <s v="Yes"/>
    <s v="No"/>
    <s v="No"/>
    <s v="Yes"/>
    <s v="Yes"/>
    <x v="1"/>
    <s v="No"/>
    <x v="2"/>
    <n v="100.55"/>
    <n v="7113.75"/>
    <s v="No"/>
    <n v="0"/>
    <x v="3"/>
  </r>
  <r>
    <s v="6583-QGCSI"/>
    <x v="0"/>
    <x v="1"/>
    <s v="Yes"/>
    <s v="No"/>
    <n v="50"/>
    <s v="Yes"/>
    <s v="Yes"/>
    <x v="1"/>
    <s v="No"/>
    <s v="Yes"/>
    <s v="No"/>
    <s v="No"/>
    <s v="Yes"/>
    <s v="No"/>
    <x v="0"/>
    <s v="Yes"/>
    <x v="0"/>
    <n v="88.05"/>
    <n v="4367.3500000000004"/>
    <s v="Yes"/>
    <n v="1"/>
    <x v="3"/>
  </r>
  <r>
    <s v="0804-YGEQV"/>
    <x v="0"/>
    <x v="0"/>
    <s v="Yes"/>
    <s v="Yes"/>
    <n v="43"/>
    <s v="Yes"/>
    <s v="Yes"/>
    <x v="2"/>
    <s v="No internet service"/>
    <s v="No internet service"/>
    <s v="No internet service"/>
    <s v="No internet service"/>
    <s v="No internet service"/>
    <s v="No internet service"/>
    <x v="1"/>
    <s v="Yes"/>
    <x v="2"/>
    <n v="24.45"/>
    <n v="993.15"/>
    <s v="No"/>
    <n v="0"/>
    <x v="1"/>
  </r>
  <r>
    <s v="7164-BPTUT"/>
    <x v="1"/>
    <x v="0"/>
    <s v="No"/>
    <s v="Yes"/>
    <n v="57"/>
    <s v="Yes"/>
    <s v="Yes"/>
    <x v="0"/>
    <s v="Yes"/>
    <s v="Yes"/>
    <s v="Yes"/>
    <s v="Yes"/>
    <s v="Yes"/>
    <s v="Yes"/>
    <x v="2"/>
    <s v="No"/>
    <x v="1"/>
    <n v="89.55"/>
    <n v="5012.3500000000004"/>
    <s v="No"/>
    <n v="0"/>
    <x v="3"/>
  </r>
  <r>
    <s v="4174-LPGTI"/>
    <x v="0"/>
    <x v="0"/>
    <s v="Yes"/>
    <s v="Yes"/>
    <n v="41"/>
    <s v="Yes"/>
    <s v="No"/>
    <x v="0"/>
    <s v="No"/>
    <s v="Yes"/>
    <s v="No"/>
    <s v="Yes"/>
    <s v="No"/>
    <s v="Yes"/>
    <x v="1"/>
    <s v="Yes"/>
    <x v="2"/>
    <n v="66.5"/>
    <n v="2728.6"/>
    <s v="Yes"/>
    <n v="1"/>
    <x v="1"/>
  </r>
  <r>
    <s v="2523-EWWZL"/>
    <x v="0"/>
    <x v="0"/>
    <s v="Yes"/>
    <s v="No"/>
    <n v="27"/>
    <s v="Yes"/>
    <s v="No"/>
    <x v="1"/>
    <s v="No"/>
    <s v="Yes"/>
    <s v="No"/>
    <s v="No"/>
    <s v="No"/>
    <s v="No"/>
    <x v="0"/>
    <s v="Yes"/>
    <x v="0"/>
    <n v="76.099999999999994"/>
    <n v="2093.4"/>
    <s v="No"/>
    <n v="0"/>
    <x v="1"/>
  </r>
  <r>
    <s v="0928-XUTSN"/>
    <x v="0"/>
    <x v="0"/>
    <s v="No"/>
    <s v="No"/>
    <n v="13"/>
    <s v="Yes"/>
    <s v="No"/>
    <x v="1"/>
    <s v="No"/>
    <s v="No"/>
    <s v="No"/>
    <s v="No"/>
    <s v="No"/>
    <s v="Yes"/>
    <x v="0"/>
    <s v="Yes"/>
    <x v="0"/>
    <n v="80.5"/>
    <n v="1011.8"/>
    <s v="No"/>
    <n v="0"/>
    <x v="2"/>
  </r>
  <r>
    <s v="2108-XWMPY"/>
    <x v="1"/>
    <x v="0"/>
    <s v="No"/>
    <s v="No"/>
    <n v="3"/>
    <s v="No"/>
    <s v="No phone service"/>
    <x v="0"/>
    <s v="Yes"/>
    <s v="Yes"/>
    <s v="No"/>
    <s v="No"/>
    <s v="No"/>
    <s v="No"/>
    <x v="0"/>
    <s v="Yes"/>
    <x v="1"/>
    <n v="35.450000000000003"/>
    <n v="106.85"/>
    <s v="Yes"/>
    <n v="1"/>
    <x v="0"/>
  </r>
  <r>
    <s v="0052-YNYOT"/>
    <x v="0"/>
    <x v="0"/>
    <s v="No"/>
    <s v="No"/>
    <n v="67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0"/>
    <n v="20.55"/>
    <n v="1343.4"/>
    <s v="No"/>
    <n v="0"/>
    <x v="3"/>
  </r>
  <r>
    <s v="6304-IJFSQ"/>
    <x v="1"/>
    <x v="0"/>
    <s v="No"/>
    <s v="No"/>
    <n v="3"/>
    <s v="Yes"/>
    <s v="No"/>
    <x v="0"/>
    <s v="No"/>
    <s v="Yes"/>
    <s v="No"/>
    <s v="No"/>
    <s v="No"/>
    <s v="No"/>
    <x v="0"/>
    <s v="Yes"/>
    <x v="1"/>
    <n v="49.9"/>
    <n v="130.1"/>
    <s v="Yes"/>
    <n v="1"/>
    <x v="0"/>
  </r>
  <r>
    <s v="9586-JGQKH"/>
    <x v="0"/>
    <x v="0"/>
    <s v="Yes"/>
    <s v="No"/>
    <n v="64"/>
    <s v="Yes"/>
    <s v="Yes"/>
    <x v="1"/>
    <s v="No"/>
    <s v="Yes"/>
    <s v="No"/>
    <s v="Yes"/>
    <s v="Yes"/>
    <s v="Yes"/>
    <x v="2"/>
    <s v="Yes"/>
    <x v="2"/>
    <n v="105.4"/>
    <n v="6794.75"/>
    <s v="No"/>
    <n v="0"/>
    <x v="3"/>
  </r>
  <r>
    <s v="4501-VCPFK"/>
    <x v="1"/>
    <x v="0"/>
    <s v="No"/>
    <s v="No"/>
    <n v="26"/>
    <s v="No"/>
    <s v="No phone service"/>
    <x v="0"/>
    <s v="No"/>
    <s v="No"/>
    <s v="Yes"/>
    <s v="Yes"/>
    <s v="No"/>
    <s v="No"/>
    <x v="0"/>
    <s v="No"/>
    <x v="0"/>
    <n v="35.75"/>
    <n v="1022.5"/>
    <s v="No"/>
    <n v="0"/>
    <x v="1"/>
  </r>
  <r>
    <s v="6075-SLNIL"/>
    <x v="1"/>
    <x v="0"/>
    <s v="No"/>
    <s v="No"/>
    <n v="38"/>
    <s v="Yes"/>
    <s v="Yes"/>
    <x v="1"/>
    <s v="No"/>
    <s v="Yes"/>
    <s v="Yes"/>
    <s v="No"/>
    <s v="No"/>
    <s v="Yes"/>
    <x v="0"/>
    <s v="Yes"/>
    <x v="3"/>
    <n v="95.1"/>
    <n v="3691.2"/>
    <s v="No"/>
    <n v="0"/>
    <x v="1"/>
  </r>
  <r>
    <s v="9347-AERRL"/>
    <x v="1"/>
    <x v="0"/>
    <s v="Yes"/>
    <s v="No"/>
    <n v="23"/>
    <s v="Yes"/>
    <s v="No"/>
    <x v="2"/>
    <s v="No internet service"/>
    <s v="No internet service"/>
    <s v="No internet service"/>
    <s v="No internet service"/>
    <s v="No internet service"/>
    <s v="No internet service"/>
    <x v="1"/>
    <s v="No"/>
    <x v="3"/>
    <n v="19.3"/>
    <n v="486.2"/>
    <s v="No"/>
    <n v="0"/>
    <x v="2"/>
  </r>
  <r>
    <s v="0093-XWZFY"/>
    <x v="1"/>
    <x v="0"/>
    <s v="No"/>
    <s v="No"/>
    <n v="40"/>
    <s v="Yes"/>
    <s v="Yes"/>
    <x v="1"/>
    <s v="No"/>
    <s v="Yes"/>
    <s v="Yes"/>
    <s v="No"/>
    <s v="Yes"/>
    <s v="Yes"/>
    <x v="0"/>
    <s v="Yes"/>
    <x v="3"/>
    <n v="104.5"/>
    <n v="4036.85"/>
    <s v="Yes"/>
    <n v="1"/>
    <x v="1"/>
  </r>
  <r>
    <s v="2274-XUATA"/>
    <x v="1"/>
    <x v="1"/>
    <s v="Yes"/>
    <s v="No"/>
    <n v="72"/>
    <s v="No"/>
    <s v="No phone service"/>
    <x v="0"/>
    <s v="Yes"/>
    <s v="Yes"/>
    <s v="Yes"/>
    <s v="Yes"/>
    <s v="Yes"/>
    <s v="Yes"/>
    <x v="2"/>
    <s v="Yes"/>
    <x v="2"/>
    <n v="63.1"/>
    <n v="4685.55"/>
    <s v="No"/>
    <n v="0"/>
    <x v="3"/>
  </r>
  <r>
    <s v="1980-KXVPM"/>
    <x v="0"/>
    <x v="1"/>
    <s v="No"/>
    <s v="No"/>
    <n v="3"/>
    <s v="Yes"/>
    <s v="Yes"/>
    <x v="1"/>
    <s v="No"/>
    <s v="No"/>
    <s v="No"/>
    <s v="No"/>
    <s v="No"/>
    <s v="No"/>
    <x v="0"/>
    <s v="Yes"/>
    <x v="3"/>
    <n v="75.05"/>
    <n v="256.25"/>
    <s v="Yes"/>
    <n v="1"/>
    <x v="0"/>
  </r>
  <r>
    <s v="7703-ZEKEF"/>
    <x v="1"/>
    <x v="0"/>
    <s v="No"/>
    <s v="No"/>
    <n v="23"/>
    <s v="Yes"/>
    <s v="Yes"/>
    <x v="1"/>
    <s v="No"/>
    <s v="No"/>
    <s v="Yes"/>
    <s v="No"/>
    <s v="No"/>
    <s v="No"/>
    <x v="0"/>
    <s v="Yes"/>
    <x v="0"/>
    <n v="81"/>
    <n v="1917.1"/>
    <s v="Yes"/>
    <n v="1"/>
    <x v="2"/>
  </r>
  <r>
    <s v="0723-DRCLG"/>
    <x v="0"/>
    <x v="1"/>
    <s v="Yes"/>
    <s v="No"/>
    <n v="1"/>
    <s v="Yes"/>
    <s v="Yes"/>
    <x v="1"/>
    <s v="No"/>
    <s v="No"/>
    <s v="No"/>
    <s v="No"/>
    <s v="No"/>
    <s v="No"/>
    <x v="0"/>
    <s v="Yes"/>
    <x v="0"/>
    <n v="74.45"/>
    <n v="74.45"/>
    <s v="Yes"/>
    <n v="1"/>
    <x v="0"/>
  </r>
  <r>
    <s v="5482-NUPNA"/>
    <x v="0"/>
    <x v="0"/>
    <s v="No"/>
    <s v="No"/>
    <n v="4"/>
    <s v="Yes"/>
    <s v="No"/>
    <x v="0"/>
    <s v="Yes"/>
    <s v="Yes"/>
    <s v="No"/>
    <s v="Yes"/>
    <s v="No"/>
    <s v="No"/>
    <x v="0"/>
    <s v="Yes"/>
    <x v="1"/>
    <n v="60.4"/>
    <n v="272.14999999999998"/>
    <s v="Yes"/>
    <n v="1"/>
    <x v="0"/>
  </r>
  <r>
    <s v="6691-CCIHA"/>
    <x v="0"/>
    <x v="0"/>
    <s v="Yes"/>
    <s v="No"/>
    <n v="62"/>
    <s v="Yes"/>
    <s v="Yes"/>
    <x v="0"/>
    <s v="Yes"/>
    <s v="Yes"/>
    <s v="No"/>
    <s v="Yes"/>
    <s v="Yes"/>
    <s v="Yes"/>
    <x v="2"/>
    <s v="Yes"/>
    <x v="0"/>
    <n v="84.95"/>
    <n v="5150.55"/>
    <s v="No"/>
    <n v="0"/>
    <x v="3"/>
  </r>
  <r>
    <s v="1685-BQULA"/>
    <x v="0"/>
    <x v="0"/>
    <s v="No"/>
    <s v="No"/>
    <n v="40"/>
    <s v="Yes"/>
    <s v="Yes"/>
    <x v="1"/>
    <s v="No"/>
    <s v="Yes"/>
    <s v="Yes"/>
    <s v="No"/>
    <s v="Yes"/>
    <s v="No"/>
    <x v="0"/>
    <s v="Yes"/>
    <x v="2"/>
    <n v="93.4"/>
    <n v="3756.4"/>
    <s v="No"/>
    <n v="0"/>
    <x v="1"/>
  </r>
  <r>
    <s v="9053-EJUNL"/>
    <x v="1"/>
    <x v="0"/>
    <s v="No"/>
    <s v="No"/>
    <n v="41"/>
    <s v="Yes"/>
    <s v="Yes"/>
    <x v="1"/>
    <s v="No"/>
    <s v="Yes"/>
    <s v="No"/>
    <s v="No"/>
    <s v="Yes"/>
    <s v="No"/>
    <x v="0"/>
    <s v="Yes"/>
    <x v="0"/>
    <n v="89.2"/>
    <n v="3645.75"/>
    <s v="No"/>
    <n v="0"/>
    <x v="1"/>
  </r>
  <r>
    <s v="0666-UXTJO"/>
    <x v="1"/>
    <x v="1"/>
    <s v="Yes"/>
    <s v="No"/>
    <n v="34"/>
    <s v="Yes"/>
    <s v="No"/>
    <x v="1"/>
    <s v="No"/>
    <s v="No"/>
    <s v="Yes"/>
    <s v="No"/>
    <s v="Yes"/>
    <s v="No"/>
    <x v="0"/>
    <s v="Yes"/>
    <x v="3"/>
    <n v="85.2"/>
    <n v="2874.45"/>
    <s v="No"/>
    <n v="0"/>
    <x v="1"/>
  </r>
  <r>
    <s v="1471-GIQKQ"/>
    <x v="0"/>
    <x v="0"/>
    <s v="No"/>
    <s v="No"/>
    <n v="1"/>
    <s v="Yes"/>
    <s v="No"/>
    <x v="0"/>
    <s v="No"/>
    <s v="Yes"/>
    <s v="No"/>
    <s v="No"/>
    <s v="No"/>
    <s v="No"/>
    <x v="0"/>
    <s v="No"/>
    <x v="0"/>
    <n v="49.95"/>
    <n v="49.95"/>
    <s v="No"/>
    <n v="0"/>
    <x v="0"/>
  </r>
  <r>
    <s v="4807-IZYOZ"/>
    <x v="0"/>
    <x v="0"/>
    <s v="No"/>
    <s v="No"/>
    <n v="51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2"/>
    <n v="20.65"/>
    <n v="1020.75"/>
    <s v="No"/>
    <n v="0"/>
    <x v="3"/>
  </r>
  <r>
    <s v="1122-JWTJW"/>
    <x v="1"/>
    <x v="0"/>
    <s v="Yes"/>
    <s v="Yes"/>
    <n v="1"/>
    <s v="Yes"/>
    <s v="No"/>
    <x v="1"/>
    <s v="No"/>
    <s v="No"/>
    <s v="No"/>
    <s v="No"/>
    <s v="No"/>
    <s v="No"/>
    <x v="0"/>
    <s v="Yes"/>
    <x v="1"/>
    <n v="70.650000000000006"/>
    <n v="70.650000000000006"/>
    <s v="Yes"/>
    <n v="1"/>
    <x v="0"/>
  </r>
  <r>
    <s v="9710-NJERN"/>
    <x v="0"/>
    <x v="0"/>
    <s v="No"/>
    <s v="No"/>
    <n v="39"/>
    <s v="Yes"/>
    <s v="No"/>
    <x v="2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26"/>
    <s v="No"/>
    <n v="0"/>
    <x v="1"/>
  </r>
  <r>
    <s v="9837-FWLCH"/>
    <x v="1"/>
    <x v="0"/>
    <s v="Yes"/>
    <s v="Yes"/>
    <n v="1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0"/>
    <n v="19.2"/>
    <n v="239"/>
    <s v="No"/>
    <n v="0"/>
    <x v="0"/>
  </r>
  <r>
    <s v="1699-HPSBG"/>
    <x v="1"/>
    <x v="0"/>
    <s v="No"/>
    <s v="No"/>
    <n v="12"/>
    <s v="Yes"/>
    <s v="No"/>
    <x v="0"/>
    <s v="No"/>
    <s v="No"/>
    <s v="No"/>
    <s v="Yes"/>
    <s v="Yes"/>
    <s v="No"/>
    <x v="1"/>
    <s v="Yes"/>
    <x v="0"/>
    <n v="59.8"/>
    <n v="727.8"/>
    <s v="Yes"/>
    <n v="1"/>
    <x v="0"/>
  </r>
  <r>
    <s v="7203-OYKCT"/>
    <x v="1"/>
    <x v="0"/>
    <s v="No"/>
    <s v="No"/>
    <n v="72"/>
    <s v="Yes"/>
    <s v="Yes"/>
    <x v="1"/>
    <s v="No"/>
    <s v="Yes"/>
    <s v="Yes"/>
    <s v="No"/>
    <s v="Yes"/>
    <s v="Yes"/>
    <x v="1"/>
    <s v="Yes"/>
    <x v="0"/>
    <n v="104.95"/>
    <n v="7544.3"/>
    <s v="No"/>
    <n v="0"/>
    <x v="3"/>
  </r>
  <r>
    <s v="1035-IPQPU"/>
    <x v="0"/>
    <x v="1"/>
    <s v="Yes"/>
    <s v="No"/>
    <n v="63"/>
    <s v="Yes"/>
    <s v="Yes"/>
    <x v="1"/>
    <s v="No"/>
    <s v="Yes"/>
    <s v="Yes"/>
    <s v="No"/>
    <s v="Yes"/>
    <s v="Yes"/>
    <x v="0"/>
    <s v="Yes"/>
    <x v="0"/>
    <n v="103.5"/>
    <n v="6479.4"/>
    <s v="No"/>
    <n v="0"/>
    <x v="3"/>
  </r>
  <r>
    <s v="7398-LXGYX"/>
    <x v="1"/>
    <x v="0"/>
    <s v="Yes"/>
    <s v="No"/>
    <n v="44"/>
    <s v="Yes"/>
    <s v="Yes"/>
    <x v="1"/>
    <s v="Yes"/>
    <s v="No"/>
    <s v="Yes"/>
    <s v="No"/>
    <s v="No"/>
    <s v="No"/>
    <x v="0"/>
    <s v="Yes"/>
    <x v="3"/>
    <n v="84.8"/>
    <n v="3626.35"/>
    <s v="No"/>
    <n v="0"/>
    <x v="1"/>
  </r>
  <r>
    <s v="2823-LKABH"/>
    <x v="0"/>
    <x v="0"/>
    <s v="No"/>
    <s v="No"/>
    <n v="18"/>
    <s v="Yes"/>
    <s v="Yes"/>
    <x v="1"/>
    <s v="No"/>
    <s v="No"/>
    <s v="Yes"/>
    <s v="Yes"/>
    <s v="No"/>
    <s v="Yes"/>
    <x v="0"/>
    <s v="Yes"/>
    <x v="2"/>
    <n v="95.05"/>
    <n v="1679.4"/>
    <s v="No"/>
    <n v="0"/>
    <x v="2"/>
  </r>
  <r>
    <s v="8775-CEBBJ"/>
    <x v="0"/>
    <x v="0"/>
    <s v="No"/>
    <s v="No"/>
    <n v="9"/>
    <s v="Yes"/>
    <s v="No"/>
    <x v="0"/>
    <s v="No"/>
    <s v="No"/>
    <s v="No"/>
    <s v="No"/>
    <s v="No"/>
    <s v="No"/>
    <x v="0"/>
    <s v="Yes"/>
    <x v="2"/>
    <n v="44.2"/>
    <n v="403.35"/>
    <s v="Yes"/>
    <n v="1"/>
    <x v="0"/>
  </r>
  <r>
    <s v="0550-DCXLH"/>
    <x v="1"/>
    <x v="0"/>
    <s v="No"/>
    <s v="No"/>
    <n v="13"/>
    <s v="Yes"/>
    <s v="No"/>
    <x v="0"/>
    <s v="No"/>
    <s v="Yes"/>
    <s v="No"/>
    <s v="Yes"/>
    <s v="Yes"/>
    <s v="Yes"/>
    <x v="0"/>
    <s v="No"/>
    <x v="1"/>
    <n v="73.349999999999994"/>
    <n v="931.55"/>
    <s v="No"/>
    <n v="0"/>
    <x v="2"/>
  </r>
  <r>
    <s v="9281-CEDRU"/>
    <x v="0"/>
    <x v="0"/>
    <s v="Yes"/>
    <s v="No"/>
    <n v="68"/>
    <s v="Yes"/>
    <s v="No"/>
    <x v="0"/>
    <s v="No"/>
    <s v="Yes"/>
    <s v="No"/>
    <s v="Yes"/>
    <s v="Yes"/>
    <s v="No"/>
    <x v="2"/>
    <s v="No"/>
    <x v="2"/>
    <n v="64.099999999999994"/>
    <n v="4326.25"/>
    <s v="No"/>
    <n v="0"/>
    <x v="3"/>
  </r>
  <r>
    <s v="2235-DWLJU"/>
    <x v="0"/>
    <x v="1"/>
    <s v="No"/>
    <s v="No"/>
    <n v="6"/>
    <s v="No"/>
    <s v="No phone service"/>
    <x v="0"/>
    <s v="No"/>
    <s v="No"/>
    <s v="No"/>
    <s v="No"/>
    <s v="Yes"/>
    <s v="Yes"/>
    <x v="0"/>
    <s v="Yes"/>
    <x v="0"/>
    <n v="44.4"/>
    <n v="263.05"/>
    <s v="No"/>
    <n v="0"/>
    <x v="0"/>
  </r>
  <r>
    <s v="0871-OPBXW"/>
    <x v="0"/>
    <x v="0"/>
    <s v="No"/>
    <s v="No"/>
    <n v="2"/>
    <s v="Yes"/>
    <s v="No"/>
    <x v="2"/>
    <s v="No internet service"/>
    <s v="No internet service"/>
    <s v="No internet service"/>
    <s v="No internet service"/>
    <s v="No internet service"/>
    <s v="No internet service"/>
    <x v="0"/>
    <s v="Yes"/>
    <x v="1"/>
    <n v="20.05"/>
    <n v="39.25"/>
    <s v="No"/>
    <n v="0"/>
    <x v="0"/>
  </r>
  <r>
    <s v="3605-JISKB"/>
    <x v="1"/>
    <x v="1"/>
    <s v="Yes"/>
    <s v="No"/>
    <n v="55"/>
    <s v="Yes"/>
    <s v="Yes"/>
    <x v="0"/>
    <s v="Yes"/>
    <s v="Yes"/>
    <s v="No"/>
    <s v="No"/>
    <s v="No"/>
    <s v="No"/>
    <x v="1"/>
    <s v="No"/>
    <x v="3"/>
    <n v="60"/>
    <n v="3316.1"/>
    <s v="No"/>
    <n v="0"/>
    <x v="3"/>
  </r>
  <r>
    <s v="6894-LFHLY"/>
    <x v="1"/>
    <x v="1"/>
    <s v="No"/>
    <s v="No"/>
    <n v="1"/>
    <s v="Yes"/>
    <s v="Yes"/>
    <x v="1"/>
    <s v="No"/>
    <s v="No"/>
    <s v="No"/>
    <s v="No"/>
    <s v="No"/>
    <s v="No"/>
    <x v="0"/>
    <s v="Yes"/>
    <x v="0"/>
    <n v="75.75"/>
    <n v="75.75"/>
    <s v="Yes"/>
    <n v="1"/>
    <x v="0"/>
  </r>
  <r>
    <s v="9767-FFLEM"/>
    <x v="1"/>
    <x v="0"/>
    <s v="No"/>
    <s v="No"/>
    <n v="38"/>
    <s v="Yes"/>
    <s v="No"/>
    <x v="1"/>
    <s v="No"/>
    <s v="No"/>
    <s v="No"/>
    <s v="No"/>
    <s v="No"/>
    <s v="No"/>
    <x v="0"/>
    <s v="Yes"/>
    <x v="3"/>
    <n v="69.5"/>
    <n v="2625.25"/>
    <s v="No"/>
    <n v="0"/>
    <x v="1"/>
  </r>
  <r>
    <s v="0639-TSIQW"/>
    <x v="0"/>
    <x v="0"/>
    <s v="No"/>
    <s v="No"/>
    <n v="67"/>
    <s v="Yes"/>
    <s v="Yes"/>
    <x v="1"/>
    <s v="Yes"/>
    <s v="Yes"/>
    <s v="Yes"/>
    <s v="No"/>
    <s v="Yes"/>
    <s v="No"/>
    <x v="0"/>
    <s v="Yes"/>
    <x v="3"/>
    <n v="102.95"/>
    <n v="6886.25"/>
    <s v="Yes"/>
    <n v="1"/>
    <x v="3"/>
  </r>
  <r>
    <s v="8456-QDAVC"/>
    <x v="1"/>
    <x v="0"/>
    <s v="No"/>
    <s v="No"/>
    <n v="19"/>
    <s v="Yes"/>
    <s v="No"/>
    <x v="1"/>
    <s v="No"/>
    <s v="No"/>
    <s v="No"/>
    <s v="No"/>
    <s v="Yes"/>
    <s v="No"/>
    <x v="0"/>
    <s v="Yes"/>
    <x v="2"/>
    <n v="78.7"/>
    <n v="1495.1"/>
    <s v="No"/>
    <n v="0"/>
    <x v="2"/>
  </r>
  <r>
    <s v="7750-EYXWZ"/>
    <x v="0"/>
    <x v="0"/>
    <s v="No"/>
    <s v="No"/>
    <n v="12"/>
    <s v="No"/>
    <s v="No phone service"/>
    <x v="0"/>
    <s v="No"/>
    <s v="Yes"/>
    <s v="Yes"/>
    <s v="Yes"/>
    <s v="Yes"/>
    <s v="Yes"/>
    <x v="1"/>
    <s v="No"/>
    <x v="0"/>
    <n v="60.65"/>
    <n v="743.3"/>
    <s v="No"/>
    <n v="0"/>
    <x v="0"/>
  </r>
  <r>
    <s v="2569-WGERO"/>
    <x v="0"/>
    <x v="0"/>
    <s v="No"/>
    <s v="No"/>
    <n v="72"/>
    <s v="Yes"/>
    <s v="No"/>
    <x v="2"/>
    <s v="No internet service"/>
    <s v="No internet service"/>
    <s v="No internet service"/>
    <s v="No internet service"/>
    <s v="No internet service"/>
    <s v="No internet service"/>
    <x v="2"/>
    <s v="Yes"/>
    <x v="2"/>
    <n v="21.15"/>
    <n v="1419.4"/>
    <s v="No"/>
    <n v="0"/>
    <x v="3"/>
  </r>
  <r>
    <s v="6840-RESVB"/>
    <x v="1"/>
    <x v="0"/>
    <s v="Yes"/>
    <s v="Yes"/>
    <n v="24"/>
    <s v="Yes"/>
    <s v="Yes"/>
    <x v="0"/>
    <s v="Yes"/>
    <s v="No"/>
    <s v="Yes"/>
    <s v="Yes"/>
    <s v="Yes"/>
    <s v="Yes"/>
    <x v="1"/>
    <s v="Yes"/>
    <x v="1"/>
    <n v="84.8"/>
    <n v="1990.5"/>
    <s v="No"/>
    <n v="0"/>
    <x v="2"/>
  </r>
  <r>
    <s v="2234-XADUH"/>
    <x v="0"/>
    <x v="0"/>
    <s v="Yes"/>
    <s v="Yes"/>
    <n v="72"/>
    <s v="Yes"/>
    <s v="Yes"/>
    <x v="1"/>
    <s v="No"/>
    <s v="Yes"/>
    <s v="Yes"/>
    <s v="No"/>
    <s v="Yes"/>
    <s v="Yes"/>
    <x v="1"/>
    <s v="Yes"/>
    <x v="3"/>
    <n v="103.2"/>
    <n v="7362.9"/>
    <s v="No"/>
    <n v="0"/>
    <x v="3"/>
  </r>
  <r>
    <s v="4801-JZAZL"/>
    <x v="0"/>
    <x v="0"/>
    <s v="Yes"/>
    <s v="Yes"/>
    <n v="11"/>
    <s v="No"/>
    <s v="No phone service"/>
    <x v="0"/>
    <s v="Yes"/>
    <s v="No"/>
    <s v="No"/>
    <s v="No"/>
    <s v="No"/>
    <s v="No"/>
    <x v="0"/>
    <s v="Yes"/>
    <x v="0"/>
    <n v="29.6"/>
    <n v="346.45"/>
    <s v="No"/>
    <n v="0"/>
    <x v="0"/>
  </r>
  <r>
    <s v="8361-LTMKD"/>
    <x v="1"/>
    <x v="1"/>
    <s v="Yes"/>
    <s v="No"/>
    <n v="4"/>
    <s v="Yes"/>
    <s v="Yes"/>
    <x v="1"/>
    <s v="No"/>
    <s v="No"/>
    <s v="No"/>
    <s v="No"/>
    <s v="No"/>
    <s v="No"/>
    <x v="0"/>
    <s v="Yes"/>
    <x v="1"/>
    <n v="74.400000000000006"/>
    <n v="306.60000000000002"/>
    <s v="Yes"/>
    <n v="1"/>
    <x v="0"/>
  </r>
  <r>
    <s v="3186-AJIEK"/>
    <x v="1"/>
    <x v="0"/>
    <s v="No"/>
    <s v="No"/>
    <n v="66"/>
    <s v="Yes"/>
    <s v="No"/>
    <x v="1"/>
    <s v="Yes"/>
    <s v="No"/>
    <s v="Yes"/>
    <s v="Yes"/>
    <s v="Yes"/>
    <s v="Yes"/>
    <x v="2"/>
    <s v="Yes"/>
    <x v="2"/>
    <n v="105.65"/>
    <n v="6844.5"/>
    <s v="No"/>
    <n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E05EA7-FF7A-44D5-8FAE-E92E98F1863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Method" fieldListSortAscending="1">
  <location ref="A62:C67" firstHeaderRow="0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numFmtId="2" showAll="0"/>
    <pivotField numFmtId="2" showAll="0"/>
    <pivotField showAll="0"/>
    <pivotField dataField="1"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hum_Flags" fld="21" baseField="0" baseItem="0"/>
    <dataField name="Count of Chum_Flags2" fld="21" subtotal="count" baseField="1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A6D758-C176-4F45-9476-6703F7019F5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nternetService" fieldListSortAscending="1">
  <location ref="A44:C48" firstHeaderRow="0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showAll="0"/>
    <pivotField dataField="1"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hum_Flags" fld="21" baseField="0" baseItem="0"/>
    <dataField name="Count of Chum_Flags2" fld="21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89F178-1B14-49B2-AF07-A023507F3E5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Contract" fieldListSortAscending="1">
  <location ref="A30:C34" firstHeaderRow="0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2" showAll="0"/>
    <pivotField numFmtId="2" showAll="0"/>
    <pivotField showAll="0"/>
    <pivotField dataField="1"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hum_Flags" fld="21" baseField="0" baseItem="0"/>
    <dataField name="Count of Chum_Flags2" fld="21" subtotal="count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53054F-642E-4BD8-87BF-D4719696A87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enior Citizen" fieldListSortAscending="1">
  <location ref="A15:C18" firstHeaderRow="0" firstDataRow="1" firstDataCol="1"/>
  <pivotFields count="23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showAll="0"/>
    <pivotField dataField="1"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hum_Flags" fld="21" baseField="0" baseItem="0"/>
    <dataField name="Count of Chum_Flags2" fld="21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D461E0-C43E-4D2A-9B7C-3329343F5CD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" fieldListSortAscending="1">
  <location ref="A2:C5" firstHeaderRow="0" firstDataRow="1" firstDataCol="1"/>
  <pivotFields count="23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showAll="0"/>
    <pivotField dataField="1"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_Customers" fld="21" subtotal="count" baseField="1" baseItem="0"/>
    <dataField name="Sum of Chum_Flags" fld="21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D06A0C-8CF5-4A8C-B6C6-D94E5DC718C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 Tenure_Group" fieldListSortAscending="1">
  <location ref="A84:C89" firstHeaderRow="0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showAll="0"/>
    <pivotField dataField="1" showAll="0"/>
    <pivotField axis="axisRow" showAll="0">
      <items count="5">
        <item x="0"/>
        <item x="2"/>
        <item x="1"/>
        <item x="3"/>
        <item t="default"/>
      </items>
    </pivotField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hum_Flags" fld="21" baseField="0" baseItem="0"/>
    <dataField name="Count of Chum_Flags2" fld="21" subtotal="count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1C13C1-C8E4-4551-9FB7-30A507A602A9}" name="Table1" displayName="Table1" ref="A1:W7044" totalsRowShown="0">
  <autoFilter ref="A1:W7044" xr:uid="{951C13C1-C8E4-4551-9FB7-30A507A602A9}"/>
  <tableColumns count="23">
    <tableColumn id="1" xr3:uid="{7A7114A8-62D2-46FF-A580-D9879F8EC2E0}" name="customerID"/>
    <tableColumn id="2" xr3:uid="{E76608E1-E8B6-4E2B-AB84-D97DB674510E}" name="gender"/>
    <tableColumn id="3" xr3:uid="{4E663BB5-5855-41FA-95F0-08E5B122F2BB}" name="SeniorCitizen"/>
    <tableColumn id="4" xr3:uid="{16BB1CBE-0ED2-4F43-B05E-0DA7F13DE0CF}" name="Partner"/>
    <tableColumn id="5" xr3:uid="{23584C1A-42A2-4EFC-8DA5-893C2A2361E9}" name="Dependents"/>
    <tableColumn id="6" xr3:uid="{121D6FD0-93C8-4C73-B737-155645927203}" name="tenure"/>
    <tableColumn id="7" xr3:uid="{9BD0ED11-5E86-44AC-AACB-A48FD0ADBD43}" name="PhoneService"/>
    <tableColumn id="8" xr3:uid="{ECEFBDF7-4E4E-4309-9BE7-6CD86C73641A}" name="MultipleLines"/>
    <tableColumn id="9" xr3:uid="{A1C33EA5-0855-4CE8-B768-EE7933B59D22}" name="InternetService"/>
    <tableColumn id="10" xr3:uid="{F507478B-2F2C-4094-9F2D-A424121B3809}" name="OnlineSecurity"/>
    <tableColumn id="11" xr3:uid="{28E95150-D710-4222-9A12-8094D80C3C9E}" name="OnlineBackup"/>
    <tableColumn id="12" xr3:uid="{A46CEDEB-1DB4-4C6B-8360-6DBAC9EEFA30}" name="DeviceProtection"/>
    <tableColumn id="13" xr3:uid="{DE3869CB-918A-4D3F-8026-381D28646787}" name="TechSupport"/>
    <tableColumn id="14" xr3:uid="{F30E6F02-131E-4223-B5DF-8869435BDA3B}" name="StreamingTV"/>
    <tableColumn id="15" xr3:uid="{2052BB6E-99CF-4DB2-9816-0A5F598B87AD}" name="StreamingMovies"/>
    <tableColumn id="16" xr3:uid="{46BBB4E6-C029-4DCD-9333-A86557E56596}" name="Contract"/>
    <tableColumn id="17" xr3:uid="{FB168B81-915A-4D76-B26A-D36926FD809D}" name="PaperlessBilling"/>
    <tableColumn id="18" xr3:uid="{FC1EE293-5093-4518-BF65-34455BBCDA1D}" name="PaymentMethod"/>
    <tableColumn id="19" xr3:uid="{34E576E3-2B5B-400C-B43E-E84B08E934B7}" name="MonthlyCharges" dataDxfId="3"/>
    <tableColumn id="20" xr3:uid="{B3DF1140-A040-4D78-9E54-8D53B7E78CDF}" name="TotalCharges" dataDxfId="2"/>
    <tableColumn id="21" xr3:uid="{AE5E199C-C099-485F-9CEC-8CF88C95C17A}" name="Churn"/>
    <tableColumn id="22" xr3:uid="{4FACF783-D913-4367-909F-945D7441AF80}" name="Churn_Flags" dataDxfId="1">
      <calculatedColumnFormula>IF(Table1[[#This Row],[Churn]]="Yes",1,0)</calculatedColumnFormula>
    </tableColumn>
    <tableColumn id="23" xr3:uid="{3EEEE28C-0979-4FF1-8D2B-33D41C130710}" name="Tenure_Group" dataDxfId="0">
      <calculatedColumnFormula>IF(F2&lt;=12,"New (0-12 Months)",IF(F2&lt;=24,"Developing (13-24 Months)",IF(F2&lt;=48,"Established (25-48 Months)","Loyal (49-72 Months)")))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25806-60C8-4484-9B3E-BA81855A4833}">
  <sheetPr>
    <tabColor theme="0" tint="-0.499984740745262"/>
  </sheetPr>
  <dimension ref="A1:X7044"/>
  <sheetViews>
    <sheetView topLeftCell="M1" workbookViewId="0">
      <pane ySplit="1" topLeftCell="A2" activePane="bottomLeft" state="frozen"/>
      <selection pane="bottomLeft" activeCell="V2" sqref="V2"/>
    </sheetView>
  </sheetViews>
  <sheetFormatPr defaultRowHeight="15" x14ac:dyDescent="0.25"/>
  <cols>
    <col min="1" max="1" width="13.28515625" customWidth="1"/>
    <col min="2" max="2" width="9.42578125" customWidth="1"/>
    <col min="3" max="3" width="15" customWidth="1"/>
    <col min="4" max="4" width="9.7109375" customWidth="1"/>
    <col min="5" max="5" width="14" customWidth="1"/>
    <col min="7" max="7" width="15.28515625" customWidth="1"/>
    <col min="8" max="8" width="15.42578125" customWidth="1"/>
    <col min="9" max="9" width="16.85546875" customWidth="1"/>
    <col min="10" max="10" width="16.28515625" customWidth="1"/>
    <col min="11" max="11" width="15.42578125" customWidth="1"/>
    <col min="12" max="12" width="18.42578125" customWidth="1"/>
    <col min="13" max="13" width="14.28515625" customWidth="1"/>
    <col min="14" max="14" width="14.42578125" customWidth="1"/>
    <col min="15" max="15" width="18.7109375" customWidth="1"/>
    <col min="16" max="16" width="10.5703125" customWidth="1"/>
    <col min="17" max="17" width="17.28515625" customWidth="1"/>
    <col min="18" max="18" width="18.140625" customWidth="1"/>
    <col min="19" max="19" width="17.7109375" style="1" customWidth="1"/>
    <col min="20" max="20" width="14.5703125" style="1" customWidth="1"/>
    <col min="23" max="23" width="25.285156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s="1" t="s">
        <v>19</v>
      </c>
      <c r="U1" t="s">
        <v>20</v>
      </c>
      <c r="V1" t="s">
        <v>7108</v>
      </c>
      <c r="W1" t="s">
        <v>7090</v>
      </c>
    </row>
    <row r="2" spans="1:24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 s="1">
        <v>29.85</v>
      </c>
      <c r="T2" s="1">
        <v>29.85</v>
      </c>
      <c r="U2" t="s">
        <v>24</v>
      </c>
      <c r="V2">
        <f>IF(Table1[[#This Row],[Churn]]="Yes",1,0)</f>
        <v>0</v>
      </c>
      <c r="W2" t="str">
        <f t="shared" ref="W2:W65" si="0">IF(F2&lt;=12,"New (0-12 Months)",IF(F2&lt;=24,"Developing (13-24 Months)",IF(F2&lt;=48,"Established (25-48 Months)","Loyal (49-72 Months)")))</f>
        <v>New (0-12 Months)</v>
      </c>
      <c r="X2">
        <f>SUM(Table1[Churn_Flags])</f>
        <v>1869</v>
      </c>
    </row>
    <row r="3" spans="1:24" x14ac:dyDescent="0.2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 s="1">
        <v>56.95</v>
      </c>
      <c r="T3" s="1">
        <v>1889.5</v>
      </c>
      <c r="U3" t="s">
        <v>24</v>
      </c>
      <c r="V3">
        <f>IF(Table1[[#This Row],[Churn]]="Yes",1,0)</f>
        <v>0</v>
      </c>
      <c r="W3" t="str">
        <f t="shared" si="0"/>
        <v>Established (25-48 Months)</v>
      </c>
    </row>
    <row r="4" spans="1:24" x14ac:dyDescent="0.2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 s="1">
        <v>53.85</v>
      </c>
      <c r="T4" s="1">
        <v>108.15</v>
      </c>
      <c r="U4" t="s">
        <v>23</v>
      </c>
      <c r="V4">
        <f>IF(Table1[[#This Row],[Churn]]="Yes",1,0)</f>
        <v>1</v>
      </c>
      <c r="W4" t="str">
        <f t="shared" si="0"/>
        <v>New (0-12 Months)</v>
      </c>
    </row>
    <row r="5" spans="1:24" x14ac:dyDescent="0.2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 s="1">
        <v>42.3</v>
      </c>
      <c r="T5" s="1">
        <v>1840.75</v>
      </c>
      <c r="U5" t="s">
        <v>24</v>
      </c>
      <c r="V5">
        <f>IF(Table1[[#This Row],[Churn]]="Yes",1,0)</f>
        <v>0</v>
      </c>
      <c r="W5" t="str">
        <f t="shared" si="0"/>
        <v>Established (25-48 Months)</v>
      </c>
    </row>
    <row r="6" spans="1:24" x14ac:dyDescent="0.2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 s="1">
        <v>70.7</v>
      </c>
      <c r="T6" s="1">
        <v>151.65</v>
      </c>
      <c r="U6" t="s">
        <v>23</v>
      </c>
      <c r="V6">
        <f>IF(Table1[[#This Row],[Churn]]="Yes",1,0)</f>
        <v>1</v>
      </c>
      <c r="W6" t="str">
        <f t="shared" si="0"/>
        <v>New (0-12 Months)</v>
      </c>
    </row>
    <row r="7" spans="1:24" x14ac:dyDescent="0.2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 s="1">
        <v>99.65</v>
      </c>
      <c r="T7" s="1">
        <v>820.5</v>
      </c>
      <c r="U7" t="s">
        <v>23</v>
      </c>
      <c r="V7">
        <f>IF(Table1[[#This Row],[Churn]]="Yes",1,0)</f>
        <v>1</v>
      </c>
      <c r="W7" t="str">
        <f t="shared" si="0"/>
        <v>New (0-12 Months)</v>
      </c>
    </row>
    <row r="8" spans="1:24" x14ac:dyDescent="0.2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 s="1">
        <v>89.1</v>
      </c>
      <c r="T8" s="1">
        <v>1949.4</v>
      </c>
      <c r="U8" t="s">
        <v>24</v>
      </c>
      <c r="V8">
        <f>IF(Table1[[#This Row],[Churn]]="Yes",1,0)</f>
        <v>0</v>
      </c>
      <c r="W8" t="str">
        <f t="shared" si="0"/>
        <v>Developing (13-24 Months)</v>
      </c>
    </row>
    <row r="9" spans="1:24" x14ac:dyDescent="0.2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 s="1">
        <v>29.75</v>
      </c>
      <c r="T9" s="1">
        <v>301.89999999999998</v>
      </c>
      <c r="U9" t="s">
        <v>24</v>
      </c>
      <c r="V9">
        <f>IF(Table1[[#This Row],[Churn]]="Yes",1,0)</f>
        <v>0</v>
      </c>
      <c r="W9" t="str">
        <f t="shared" si="0"/>
        <v>New (0-12 Months)</v>
      </c>
    </row>
    <row r="10" spans="1:24" x14ac:dyDescent="0.2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 s="1">
        <v>104.8</v>
      </c>
      <c r="T10" s="1">
        <v>3046.05</v>
      </c>
      <c r="U10" t="s">
        <v>23</v>
      </c>
      <c r="V10">
        <f>IF(Table1[[#This Row],[Churn]]="Yes",1,0)</f>
        <v>1</v>
      </c>
      <c r="W10" t="str">
        <f t="shared" si="0"/>
        <v>Established (25-48 Months)</v>
      </c>
    </row>
    <row r="11" spans="1:24" x14ac:dyDescent="0.2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 s="1">
        <v>56.15</v>
      </c>
      <c r="T11" s="1">
        <v>3487.95</v>
      </c>
      <c r="U11" t="s">
        <v>24</v>
      </c>
      <c r="V11">
        <f>IF(Table1[[#This Row],[Churn]]="Yes",1,0)</f>
        <v>0</v>
      </c>
      <c r="W11" t="str">
        <f t="shared" si="0"/>
        <v>Loyal (49-72 Months)</v>
      </c>
    </row>
    <row r="12" spans="1:24" x14ac:dyDescent="0.2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 s="1">
        <v>49.95</v>
      </c>
      <c r="T12" s="1">
        <v>587.45000000000005</v>
      </c>
      <c r="U12" t="s">
        <v>24</v>
      </c>
      <c r="V12">
        <f>IF(Table1[[#This Row],[Churn]]="Yes",1,0)</f>
        <v>0</v>
      </c>
      <c r="W12" t="str">
        <f t="shared" si="0"/>
        <v>Developing (13-24 Months)</v>
      </c>
    </row>
    <row r="13" spans="1:24" x14ac:dyDescent="0.2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 s="1">
        <v>18.95</v>
      </c>
      <c r="T13" s="1">
        <v>326.8</v>
      </c>
      <c r="U13" t="s">
        <v>24</v>
      </c>
      <c r="V13">
        <f>IF(Table1[[#This Row],[Churn]]="Yes",1,0)</f>
        <v>0</v>
      </c>
      <c r="W13" t="str">
        <f t="shared" si="0"/>
        <v>Developing (13-24 Months)</v>
      </c>
    </row>
    <row r="14" spans="1:24" x14ac:dyDescent="0.2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 s="1">
        <v>100.35</v>
      </c>
      <c r="T14" s="1">
        <v>5681.1</v>
      </c>
      <c r="U14" t="s">
        <v>24</v>
      </c>
      <c r="V14">
        <f>IF(Table1[[#This Row],[Churn]]="Yes",1,0)</f>
        <v>0</v>
      </c>
      <c r="W14" t="str">
        <f t="shared" si="0"/>
        <v>Loyal (49-72 Months)</v>
      </c>
    </row>
    <row r="15" spans="1:24" x14ac:dyDescent="0.2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 s="1">
        <v>103.7</v>
      </c>
      <c r="T15" s="1">
        <v>5036.3</v>
      </c>
      <c r="U15" t="s">
        <v>23</v>
      </c>
      <c r="V15">
        <f>IF(Table1[[#This Row],[Churn]]="Yes",1,0)</f>
        <v>1</v>
      </c>
      <c r="W15" t="str">
        <f t="shared" si="0"/>
        <v>Loyal (49-72 Months)</v>
      </c>
    </row>
    <row r="16" spans="1:24" x14ac:dyDescent="0.2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 s="1">
        <v>105.5</v>
      </c>
      <c r="T16" s="1">
        <v>2686.05</v>
      </c>
      <c r="U16" t="s">
        <v>24</v>
      </c>
      <c r="V16">
        <f>IF(Table1[[#This Row],[Churn]]="Yes",1,0)</f>
        <v>0</v>
      </c>
      <c r="W16" t="str">
        <f t="shared" si="0"/>
        <v>Established (25-48 Months)</v>
      </c>
    </row>
    <row r="17" spans="1:23" x14ac:dyDescent="0.2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 s="1">
        <v>113.25</v>
      </c>
      <c r="T17" s="1">
        <v>7895.15</v>
      </c>
      <c r="U17" t="s">
        <v>24</v>
      </c>
      <c r="V17">
        <f>IF(Table1[[#This Row],[Churn]]="Yes",1,0)</f>
        <v>0</v>
      </c>
      <c r="W17" t="str">
        <f t="shared" si="0"/>
        <v>Loyal (49-72 Months)</v>
      </c>
    </row>
    <row r="18" spans="1:23" x14ac:dyDescent="0.2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 s="1">
        <v>20.65</v>
      </c>
      <c r="T18" s="1">
        <v>1022.95</v>
      </c>
      <c r="U18" t="s">
        <v>24</v>
      </c>
      <c r="V18">
        <f>IF(Table1[[#This Row],[Churn]]="Yes",1,0)</f>
        <v>0</v>
      </c>
      <c r="W18" t="str">
        <f t="shared" si="0"/>
        <v>Loyal (49-72 Months)</v>
      </c>
    </row>
    <row r="19" spans="1:23" x14ac:dyDescent="0.2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 s="1">
        <v>106.7</v>
      </c>
      <c r="T19" s="1">
        <v>7382.25</v>
      </c>
      <c r="U19" t="s">
        <v>24</v>
      </c>
      <c r="V19">
        <f>IF(Table1[[#This Row],[Churn]]="Yes",1,0)</f>
        <v>0</v>
      </c>
      <c r="W19" t="str">
        <f t="shared" si="0"/>
        <v>Loyal (49-72 Months)</v>
      </c>
    </row>
    <row r="20" spans="1:23" x14ac:dyDescent="0.2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 s="1">
        <v>55.2</v>
      </c>
      <c r="T20" s="1">
        <v>528.35</v>
      </c>
      <c r="U20" t="s">
        <v>23</v>
      </c>
      <c r="V20">
        <f>IF(Table1[[#This Row],[Churn]]="Yes",1,0)</f>
        <v>1</v>
      </c>
      <c r="W20" t="str">
        <f t="shared" si="0"/>
        <v>New (0-12 Months)</v>
      </c>
    </row>
    <row r="21" spans="1:23" x14ac:dyDescent="0.2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 s="1">
        <v>90.05</v>
      </c>
      <c r="T21" s="1">
        <v>1862.9</v>
      </c>
      <c r="U21" t="s">
        <v>24</v>
      </c>
      <c r="V21">
        <f>IF(Table1[[#This Row],[Churn]]="Yes",1,0)</f>
        <v>0</v>
      </c>
      <c r="W21" t="str">
        <f t="shared" si="0"/>
        <v>Developing (13-24 Months)</v>
      </c>
    </row>
    <row r="22" spans="1:23" x14ac:dyDescent="0.2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 s="1">
        <v>39.65</v>
      </c>
      <c r="T22" s="1">
        <v>39.65</v>
      </c>
      <c r="U22" t="s">
        <v>23</v>
      </c>
      <c r="V22">
        <f>IF(Table1[[#This Row],[Churn]]="Yes",1,0)</f>
        <v>1</v>
      </c>
      <c r="W22" t="str">
        <f t="shared" si="0"/>
        <v>New (0-12 Months)</v>
      </c>
    </row>
    <row r="23" spans="1:23" x14ac:dyDescent="0.2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 s="1">
        <v>19.8</v>
      </c>
      <c r="T23" s="1">
        <v>202.25</v>
      </c>
      <c r="U23" t="s">
        <v>24</v>
      </c>
      <c r="V23">
        <f>IF(Table1[[#This Row],[Churn]]="Yes",1,0)</f>
        <v>0</v>
      </c>
      <c r="W23" t="str">
        <f t="shared" si="0"/>
        <v>New (0-12 Months)</v>
      </c>
    </row>
    <row r="24" spans="1:23" x14ac:dyDescent="0.2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 s="1">
        <v>20.149999999999999</v>
      </c>
      <c r="T24" s="1">
        <v>20.149999999999999</v>
      </c>
      <c r="U24" t="s">
        <v>23</v>
      </c>
      <c r="V24">
        <f>IF(Table1[[#This Row],[Churn]]="Yes",1,0)</f>
        <v>1</v>
      </c>
      <c r="W24" t="str">
        <f t="shared" si="0"/>
        <v>New (0-12 Months)</v>
      </c>
    </row>
    <row r="25" spans="1:23" x14ac:dyDescent="0.2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 s="1">
        <v>59.9</v>
      </c>
      <c r="T25" s="1">
        <v>3505.1</v>
      </c>
      <c r="U25" t="s">
        <v>24</v>
      </c>
      <c r="V25">
        <f>IF(Table1[[#This Row],[Churn]]="Yes",1,0)</f>
        <v>0</v>
      </c>
      <c r="W25" t="str">
        <f t="shared" si="0"/>
        <v>Loyal (49-72 Months)</v>
      </c>
    </row>
    <row r="26" spans="1:23" x14ac:dyDescent="0.2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 s="1">
        <v>59.6</v>
      </c>
      <c r="T26" s="1">
        <v>2970.3</v>
      </c>
      <c r="U26" t="s">
        <v>24</v>
      </c>
      <c r="V26">
        <f>IF(Table1[[#This Row],[Churn]]="Yes",1,0)</f>
        <v>0</v>
      </c>
      <c r="W26" t="str">
        <f t="shared" si="0"/>
        <v>Loyal (49-72 Months)</v>
      </c>
    </row>
    <row r="27" spans="1:23" x14ac:dyDescent="0.2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 s="1">
        <v>55.3</v>
      </c>
      <c r="T27" s="1">
        <v>1530.6</v>
      </c>
      <c r="U27" t="s">
        <v>24</v>
      </c>
      <c r="V27">
        <f>IF(Table1[[#This Row],[Churn]]="Yes",1,0)</f>
        <v>0</v>
      </c>
      <c r="W27" t="str">
        <f t="shared" si="0"/>
        <v>Established (25-48 Months)</v>
      </c>
    </row>
    <row r="28" spans="1:23" x14ac:dyDescent="0.2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 s="1">
        <v>99.35</v>
      </c>
      <c r="T28" s="1">
        <v>4749.1499999999996</v>
      </c>
      <c r="U28" t="s">
        <v>23</v>
      </c>
      <c r="V28">
        <f>IF(Table1[[#This Row],[Churn]]="Yes",1,0)</f>
        <v>1</v>
      </c>
      <c r="W28" t="str">
        <f t="shared" si="0"/>
        <v>Established (25-48 Months)</v>
      </c>
    </row>
    <row r="29" spans="1:23" x14ac:dyDescent="0.2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 s="1">
        <v>30.2</v>
      </c>
      <c r="T29" s="1">
        <v>30.2</v>
      </c>
      <c r="U29" t="s">
        <v>23</v>
      </c>
      <c r="V29">
        <f>IF(Table1[[#This Row],[Churn]]="Yes",1,0)</f>
        <v>1</v>
      </c>
      <c r="W29" t="str">
        <f t="shared" si="0"/>
        <v>New (0-12 Months)</v>
      </c>
    </row>
    <row r="30" spans="1:23" x14ac:dyDescent="0.2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 s="1">
        <v>90.25</v>
      </c>
      <c r="T30" s="1">
        <v>6369.45</v>
      </c>
      <c r="U30" t="s">
        <v>24</v>
      </c>
      <c r="V30">
        <f>IF(Table1[[#This Row],[Churn]]="Yes",1,0)</f>
        <v>0</v>
      </c>
      <c r="W30" t="str">
        <f t="shared" si="0"/>
        <v>Loyal (49-72 Months)</v>
      </c>
    </row>
    <row r="31" spans="1:23" x14ac:dyDescent="0.2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 s="1">
        <v>64.7</v>
      </c>
      <c r="T31" s="1">
        <v>1093.0999999999999</v>
      </c>
      <c r="U31" t="s">
        <v>23</v>
      </c>
      <c r="V31">
        <f>IF(Table1[[#This Row],[Churn]]="Yes",1,0)</f>
        <v>1</v>
      </c>
      <c r="W31" t="str">
        <f t="shared" si="0"/>
        <v>Developing (13-24 Months)</v>
      </c>
    </row>
    <row r="32" spans="1:23" x14ac:dyDescent="0.2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 s="1">
        <v>96.35</v>
      </c>
      <c r="T32" s="1">
        <v>6766.95</v>
      </c>
      <c r="U32" t="s">
        <v>24</v>
      </c>
      <c r="V32">
        <f>IF(Table1[[#This Row],[Churn]]="Yes",1,0)</f>
        <v>0</v>
      </c>
      <c r="W32" t="str">
        <f t="shared" si="0"/>
        <v>Loyal (49-72 Months)</v>
      </c>
    </row>
    <row r="33" spans="1:23" x14ac:dyDescent="0.2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 s="1">
        <v>95.5</v>
      </c>
      <c r="T33" s="1">
        <v>181.65</v>
      </c>
      <c r="U33" t="s">
        <v>24</v>
      </c>
      <c r="V33">
        <f>IF(Table1[[#This Row],[Churn]]="Yes",1,0)</f>
        <v>0</v>
      </c>
      <c r="W33" t="str">
        <f t="shared" si="0"/>
        <v>New (0-12 Months)</v>
      </c>
    </row>
    <row r="34" spans="1:23" x14ac:dyDescent="0.2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 s="1">
        <v>66.150000000000006</v>
      </c>
      <c r="T34" s="1">
        <v>1874.45</v>
      </c>
      <c r="U34" t="s">
        <v>24</v>
      </c>
      <c r="V34">
        <f>IF(Table1[[#This Row],[Churn]]="Yes",1,0)</f>
        <v>0</v>
      </c>
      <c r="W34" t="str">
        <f t="shared" si="0"/>
        <v>Established (25-48 Months)</v>
      </c>
    </row>
    <row r="35" spans="1:23" x14ac:dyDescent="0.2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 s="1">
        <v>20.2</v>
      </c>
      <c r="T35" s="1">
        <v>20.2</v>
      </c>
      <c r="U35" t="s">
        <v>24</v>
      </c>
      <c r="V35">
        <f>IF(Table1[[#This Row],[Churn]]="Yes",1,0)</f>
        <v>0</v>
      </c>
      <c r="W35" t="str">
        <f t="shared" si="0"/>
        <v>New (0-12 Months)</v>
      </c>
    </row>
    <row r="36" spans="1:23" x14ac:dyDescent="0.2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 s="1">
        <v>45.25</v>
      </c>
      <c r="T36" s="1">
        <v>45.25</v>
      </c>
      <c r="U36" t="s">
        <v>24</v>
      </c>
      <c r="V36">
        <f>IF(Table1[[#This Row],[Churn]]="Yes",1,0)</f>
        <v>0</v>
      </c>
      <c r="W36" t="str">
        <f t="shared" si="0"/>
        <v>New (0-12 Months)</v>
      </c>
    </row>
    <row r="37" spans="1:23" x14ac:dyDescent="0.2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 s="1">
        <v>99.9</v>
      </c>
      <c r="T37" s="1">
        <v>7251.7</v>
      </c>
      <c r="U37" t="s">
        <v>24</v>
      </c>
      <c r="V37">
        <f>IF(Table1[[#This Row],[Churn]]="Yes",1,0)</f>
        <v>0</v>
      </c>
      <c r="W37" t="str">
        <f t="shared" si="0"/>
        <v>Loyal (49-72 Months)</v>
      </c>
    </row>
    <row r="38" spans="1:23" x14ac:dyDescent="0.2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 s="1">
        <v>69.7</v>
      </c>
      <c r="T38" s="1">
        <v>316.89999999999998</v>
      </c>
      <c r="U38" t="s">
        <v>23</v>
      </c>
      <c r="V38">
        <f>IF(Table1[[#This Row],[Churn]]="Yes",1,0)</f>
        <v>1</v>
      </c>
      <c r="W38" t="str">
        <f t="shared" si="0"/>
        <v>New (0-12 Months)</v>
      </c>
    </row>
    <row r="39" spans="1:23" x14ac:dyDescent="0.2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 s="1">
        <v>74.8</v>
      </c>
      <c r="T39" s="1">
        <v>3548.3</v>
      </c>
      <c r="U39" t="s">
        <v>24</v>
      </c>
      <c r="V39">
        <f>IF(Table1[[#This Row],[Churn]]="Yes",1,0)</f>
        <v>0</v>
      </c>
      <c r="W39" t="str">
        <f t="shared" si="0"/>
        <v>Established (25-48 Months)</v>
      </c>
    </row>
    <row r="40" spans="1:23" x14ac:dyDescent="0.2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 s="1">
        <v>106.35</v>
      </c>
      <c r="T40" s="1">
        <v>3549.25</v>
      </c>
      <c r="U40" t="s">
        <v>23</v>
      </c>
      <c r="V40">
        <f>IF(Table1[[#This Row],[Churn]]="Yes",1,0)</f>
        <v>1</v>
      </c>
      <c r="W40" t="str">
        <f t="shared" si="0"/>
        <v>Established (25-48 Months)</v>
      </c>
    </row>
    <row r="41" spans="1:23" x14ac:dyDescent="0.2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 s="1">
        <v>97.85</v>
      </c>
      <c r="T41" s="1">
        <v>1105.4000000000001</v>
      </c>
      <c r="U41" t="s">
        <v>23</v>
      </c>
      <c r="V41">
        <f>IF(Table1[[#This Row],[Churn]]="Yes",1,0)</f>
        <v>1</v>
      </c>
      <c r="W41" t="str">
        <f t="shared" si="0"/>
        <v>New (0-12 Months)</v>
      </c>
    </row>
    <row r="42" spans="1:23" x14ac:dyDescent="0.2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 s="1">
        <v>49.55</v>
      </c>
      <c r="T42" s="1">
        <v>475.7</v>
      </c>
      <c r="U42" t="s">
        <v>24</v>
      </c>
      <c r="V42">
        <f>IF(Table1[[#This Row],[Churn]]="Yes",1,0)</f>
        <v>0</v>
      </c>
      <c r="W42" t="str">
        <f t="shared" si="0"/>
        <v>New (0-12 Months)</v>
      </c>
    </row>
    <row r="43" spans="1:23" x14ac:dyDescent="0.2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 s="1">
        <v>69.2</v>
      </c>
      <c r="T43" s="1">
        <v>4872.3500000000004</v>
      </c>
      <c r="U43" t="s">
        <v>24</v>
      </c>
      <c r="V43">
        <f>IF(Table1[[#This Row],[Churn]]="Yes",1,0)</f>
        <v>0</v>
      </c>
      <c r="W43" t="str">
        <f t="shared" si="0"/>
        <v>Loyal (49-72 Months)</v>
      </c>
    </row>
    <row r="44" spans="1:23" x14ac:dyDescent="0.2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 s="1">
        <v>20.75</v>
      </c>
      <c r="T44" s="1">
        <v>418.25</v>
      </c>
      <c r="U44" t="s">
        <v>24</v>
      </c>
      <c r="V44">
        <f>IF(Table1[[#This Row],[Churn]]="Yes",1,0)</f>
        <v>0</v>
      </c>
      <c r="W44" t="str">
        <f t="shared" si="0"/>
        <v>Developing (13-24 Months)</v>
      </c>
    </row>
    <row r="45" spans="1:23" x14ac:dyDescent="0.2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 s="1">
        <v>79.849999999999994</v>
      </c>
      <c r="T45" s="1">
        <v>4861.45</v>
      </c>
      <c r="U45" t="s">
        <v>24</v>
      </c>
      <c r="V45">
        <f>IF(Table1[[#This Row],[Churn]]="Yes",1,0)</f>
        <v>0</v>
      </c>
      <c r="W45" t="str">
        <f t="shared" si="0"/>
        <v>Loyal (49-72 Months)</v>
      </c>
    </row>
    <row r="46" spans="1:23" x14ac:dyDescent="0.2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 s="1">
        <v>76.2</v>
      </c>
      <c r="T46" s="1">
        <v>981.45</v>
      </c>
      <c r="U46" t="s">
        <v>24</v>
      </c>
      <c r="V46">
        <f>IF(Table1[[#This Row],[Churn]]="Yes",1,0)</f>
        <v>0</v>
      </c>
      <c r="W46" t="str">
        <f t="shared" si="0"/>
        <v>Developing (13-24 Months)</v>
      </c>
    </row>
    <row r="47" spans="1:23" x14ac:dyDescent="0.2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 s="1">
        <v>84.5</v>
      </c>
      <c r="T47" s="1">
        <v>3906.7</v>
      </c>
      <c r="U47" t="s">
        <v>24</v>
      </c>
      <c r="V47">
        <f>IF(Table1[[#This Row],[Churn]]="Yes",1,0)</f>
        <v>0</v>
      </c>
      <c r="W47" t="str">
        <f t="shared" si="0"/>
        <v>Loyal (49-72 Months)</v>
      </c>
    </row>
    <row r="48" spans="1:23" x14ac:dyDescent="0.2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 s="1">
        <v>49.25</v>
      </c>
      <c r="T48" s="1">
        <v>97</v>
      </c>
      <c r="U48" t="s">
        <v>24</v>
      </c>
      <c r="V48">
        <f>IF(Table1[[#This Row],[Churn]]="Yes",1,0)</f>
        <v>0</v>
      </c>
      <c r="W48" t="str">
        <f t="shared" si="0"/>
        <v>New (0-12 Months)</v>
      </c>
    </row>
    <row r="49" spans="1:23" x14ac:dyDescent="0.2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 s="1">
        <v>80.650000000000006</v>
      </c>
      <c r="T49" s="1">
        <v>144.15</v>
      </c>
      <c r="U49" t="s">
        <v>23</v>
      </c>
      <c r="V49">
        <f>IF(Table1[[#This Row],[Churn]]="Yes",1,0)</f>
        <v>1</v>
      </c>
      <c r="W49" t="str">
        <f t="shared" si="0"/>
        <v>New (0-12 Months)</v>
      </c>
    </row>
    <row r="50" spans="1:23" x14ac:dyDescent="0.2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 s="1">
        <v>79.75</v>
      </c>
      <c r="T50" s="1">
        <v>4217.8</v>
      </c>
      <c r="U50" t="s">
        <v>24</v>
      </c>
      <c r="V50">
        <f>IF(Table1[[#This Row],[Churn]]="Yes",1,0)</f>
        <v>0</v>
      </c>
      <c r="W50" t="str">
        <f t="shared" si="0"/>
        <v>Loyal (49-72 Months)</v>
      </c>
    </row>
    <row r="51" spans="1:23" x14ac:dyDescent="0.2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 s="1">
        <v>64.150000000000006</v>
      </c>
      <c r="T51" s="1">
        <v>4254.1000000000004</v>
      </c>
      <c r="U51" t="s">
        <v>24</v>
      </c>
      <c r="V51">
        <f>IF(Table1[[#This Row],[Churn]]="Yes",1,0)</f>
        <v>0</v>
      </c>
      <c r="W51" t="str">
        <f t="shared" si="0"/>
        <v>Loyal (49-72 Months)</v>
      </c>
    </row>
    <row r="52" spans="1:23" x14ac:dyDescent="0.2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 s="1">
        <v>90.25</v>
      </c>
      <c r="T52" s="1">
        <v>3838.75</v>
      </c>
      <c r="U52" t="s">
        <v>24</v>
      </c>
      <c r="V52">
        <f>IF(Table1[[#This Row],[Churn]]="Yes",1,0)</f>
        <v>0</v>
      </c>
      <c r="W52" t="str">
        <f t="shared" si="0"/>
        <v>Established (25-48 Months)</v>
      </c>
    </row>
    <row r="53" spans="1:23" x14ac:dyDescent="0.2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 s="1">
        <v>99.1</v>
      </c>
      <c r="T53" s="1">
        <v>1426.4</v>
      </c>
      <c r="U53" t="s">
        <v>23</v>
      </c>
      <c r="V53">
        <f>IF(Table1[[#This Row],[Churn]]="Yes",1,0)</f>
        <v>1</v>
      </c>
      <c r="W53" t="str">
        <f t="shared" si="0"/>
        <v>Developing (13-24 Months)</v>
      </c>
    </row>
    <row r="54" spans="1:23" x14ac:dyDescent="0.2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 s="1">
        <v>69.5</v>
      </c>
      <c r="T54" s="1">
        <v>1752.65</v>
      </c>
      <c r="U54" t="s">
        <v>24</v>
      </c>
      <c r="V54">
        <f>IF(Table1[[#This Row],[Churn]]="Yes",1,0)</f>
        <v>0</v>
      </c>
      <c r="W54" t="str">
        <f t="shared" si="0"/>
        <v>Established (25-48 Months)</v>
      </c>
    </row>
    <row r="55" spans="1:23" x14ac:dyDescent="0.2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 s="1">
        <v>80.650000000000006</v>
      </c>
      <c r="T55" s="1">
        <v>633.29999999999995</v>
      </c>
      <c r="U55" t="s">
        <v>23</v>
      </c>
      <c r="V55">
        <f>IF(Table1[[#This Row],[Churn]]="Yes",1,0)</f>
        <v>1</v>
      </c>
      <c r="W55" t="str">
        <f t="shared" si="0"/>
        <v>New (0-12 Months)</v>
      </c>
    </row>
    <row r="56" spans="1:23" x14ac:dyDescent="0.2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 s="1">
        <v>74.849999999999994</v>
      </c>
      <c r="T56" s="1">
        <v>4456.3500000000004</v>
      </c>
      <c r="U56" t="s">
        <v>24</v>
      </c>
      <c r="V56">
        <f>IF(Table1[[#This Row],[Churn]]="Yes",1,0)</f>
        <v>0</v>
      </c>
      <c r="W56" t="str">
        <f t="shared" si="0"/>
        <v>Loyal (49-72 Months)</v>
      </c>
    </row>
    <row r="57" spans="1:23" x14ac:dyDescent="0.2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 s="1">
        <v>95.45</v>
      </c>
      <c r="T57" s="1">
        <v>1752.55</v>
      </c>
      <c r="U57" t="s">
        <v>23</v>
      </c>
      <c r="V57">
        <f>IF(Table1[[#This Row],[Churn]]="Yes",1,0)</f>
        <v>1</v>
      </c>
      <c r="W57" t="str">
        <f t="shared" si="0"/>
        <v>Developing (13-24 Months)</v>
      </c>
    </row>
    <row r="58" spans="1:23" x14ac:dyDescent="0.2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 s="1">
        <v>99.65</v>
      </c>
      <c r="T58" s="1">
        <v>6311.2</v>
      </c>
      <c r="U58" t="s">
        <v>24</v>
      </c>
      <c r="V58">
        <f>IF(Table1[[#This Row],[Churn]]="Yes",1,0)</f>
        <v>0</v>
      </c>
      <c r="W58" t="str">
        <f t="shared" si="0"/>
        <v>Loyal (49-72 Months)</v>
      </c>
    </row>
    <row r="59" spans="1:23" x14ac:dyDescent="0.2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 s="1">
        <v>108.45</v>
      </c>
      <c r="T59" s="1">
        <v>7076.35</v>
      </c>
      <c r="U59" t="s">
        <v>24</v>
      </c>
      <c r="V59">
        <f>IF(Table1[[#This Row],[Churn]]="Yes",1,0)</f>
        <v>0</v>
      </c>
      <c r="W59" t="str">
        <f t="shared" si="0"/>
        <v>Loyal (49-72 Months)</v>
      </c>
    </row>
    <row r="60" spans="1:23" x14ac:dyDescent="0.2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 s="1">
        <v>24.95</v>
      </c>
      <c r="T60" s="1">
        <v>894.3</v>
      </c>
      <c r="U60" t="s">
        <v>24</v>
      </c>
      <c r="V60">
        <f>IF(Table1[[#This Row],[Churn]]="Yes",1,0)</f>
        <v>0</v>
      </c>
      <c r="W60" t="str">
        <f t="shared" si="0"/>
        <v>Established (25-48 Months)</v>
      </c>
    </row>
    <row r="61" spans="1:23" x14ac:dyDescent="0.2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 s="1">
        <v>107.5</v>
      </c>
      <c r="T61" s="1">
        <v>7853.7</v>
      </c>
      <c r="U61" t="s">
        <v>24</v>
      </c>
      <c r="V61">
        <f>IF(Table1[[#This Row],[Churn]]="Yes",1,0)</f>
        <v>0</v>
      </c>
      <c r="W61" t="str">
        <f t="shared" si="0"/>
        <v>Loyal (49-72 Months)</v>
      </c>
    </row>
    <row r="62" spans="1:23" x14ac:dyDescent="0.2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 s="1">
        <v>100.5</v>
      </c>
      <c r="T62" s="1">
        <v>4707.1000000000004</v>
      </c>
      <c r="U62" t="s">
        <v>24</v>
      </c>
      <c r="V62">
        <f>IF(Table1[[#This Row],[Churn]]="Yes",1,0)</f>
        <v>0</v>
      </c>
      <c r="W62" t="str">
        <f t="shared" si="0"/>
        <v>Established (25-48 Months)</v>
      </c>
    </row>
    <row r="63" spans="1:23" x14ac:dyDescent="0.2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 s="1">
        <v>89.9</v>
      </c>
      <c r="T63" s="1">
        <v>5450.7</v>
      </c>
      <c r="U63" t="s">
        <v>24</v>
      </c>
      <c r="V63">
        <f>IF(Table1[[#This Row],[Churn]]="Yes",1,0)</f>
        <v>0</v>
      </c>
      <c r="W63" t="str">
        <f t="shared" si="0"/>
        <v>Loyal (49-72 Months)</v>
      </c>
    </row>
    <row r="64" spans="1:23" x14ac:dyDescent="0.2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 s="1">
        <v>42.1</v>
      </c>
      <c r="T64" s="1">
        <v>2962</v>
      </c>
      <c r="U64" t="s">
        <v>24</v>
      </c>
      <c r="V64">
        <f>IF(Table1[[#This Row],[Churn]]="Yes",1,0)</f>
        <v>0</v>
      </c>
      <c r="W64" t="str">
        <f t="shared" si="0"/>
        <v>Loyal (49-72 Months)</v>
      </c>
    </row>
    <row r="65" spans="1:23" x14ac:dyDescent="0.2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 s="1">
        <v>54.4</v>
      </c>
      <c r="T65" s="1">
        <v>957.1</v>
      </c>
      <c r="U65" t="s">
        <v>24</v>
      </c>
      <c r="V65">
        <f>IF(Table1[[#This Row],[Churn]]="Yes",1,0)</f>
        <v>0</v>
      </c>
      <c r="W65" t="str">
        <f t="shared" si="0"/>
        <v>Developing (13-24 Months)</v>
      </c>
    </row>
    <row r="66" spans="1:23" x14ac:dyDescent="0.2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 s="1">
        <v>94.4</v>
      </c>
      <c r="T66" s="1">
        <v>857.25</v>
      </c>
      <c r="U66" t="s">
        <v>23</v>
      </c>
      <c r="V66">
        <f>IF(Table1[[#This Row],[Churn]]="Yes",1,0)</f>
        <v>1</v>
      </c>
      <c r="W66" t="str">
        <f t="shared" ref="W66:W129" si="1">IF(F66&lt;=12,"New (0-12 Months)",IF(F66&lt;=24,"Developing (13-24 Months)",IF(F66&lt;=48,"Established (25-48 Months)","Loyal (49-72 Months)")))</f>
        <v>New (0-12 Months)</v>
      </c>
    </row>
    <row r="67" spans="1:23" x14ac:dyDescent="0.2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 s="1">
        <v>75.3</v>
      </c>
      <c r="T67" s="1">
        <v>244.1</v>
      </c>
      <c r="U67" t="s">
        <v>24</v>
      </c>
      <c r="V67">
        <f>IF(Table1[[#This Row],[Churn]]="Yes",1,0)</f>
        <v>0</v>
      </c>
      <c r="W67" t="str">
        <f t="shared" si="1"/>
        <v>New (0-12 Months)</v>
      </c>
    </row>
    <row r="68" spans="1:23" x14ac:dyDescent="0.2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 s="1">
        <v>78.900000000000006</v>
      </c>
      <c r="T68" s="1">
        <v>3650.35</v>
      </c>
      <c r="U68" t="s">
        <v>24</v>
      </c>
      <c r="V68">
        <f>IF(Table1[[#This Row],[Churn]]="Yes",1,0)</f>
        <v>0</v>
      </c>
      <c r="W68" t="str">
        <f t="shared" si="1"/>
        <v>Established (25-48 Months)</v>
      </c>
    </row>
    <row r="69" spans="1:23" x14ac:dyDescent="0.2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 s="1">
        <v>79.2</v>
      </c>
      <c r="T69" s="1">
        <v>2497.1999999999998</v>
      </c>
      <c r="U69" t="s">
        <v>24</v>
      </c>
      <c r="V69">
        <f>IF(Table1[[#This Row],[Churn]]="Yes",1,0)</f>
        <v>0</v>
      </c>
      <c r="W69" t="str">
        <f t="shared" si="1"/>
        <v>Established (25-48 Months)</v>
      </c>
    </row>
    <row r="70" spans="1:23" x14ac:dyDescent="0.2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 s="1">
        <v>20.149999999999999</v>
      </c>
      <c r="T70" s="1">
        <v>930.9</v>
      </c>
      <c r="U70" t="s">
        <v>24</v>
      </c>
      <c r="V70">
        <f>IF(Table1[[#This Row],[Churn]]="Yes",1,0)</f>
        <v>0</v>
      </c>
      <c r="W70" t="str">
        <f t="shared" si="1"/>
        <v>Loyal (49-72 Months)</v>
      </c>
    </row>
    <row r="71" spans="1:23" x14ac:dyDescent="0.2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 s="1">
        <v>79.849999999999994</v>
      </c>
      <c r="T71" s="1">
        <v>887.35</v>
      </c>
      <c r="U71" t="s">
        <v>24</v>
      </c>
      <c r="V71">
        <f>IF(Table1[[#This Row],[Churn]]="Yes",1,0)</f>
        <v>0</v>
      </c>
      <c r="W71" t="str">
        <f t="shared" si="1"/>
        <v>New (0-12 Months)</v>
      </c>
    </row>
    <row r="72" spans="1:23" x14ac:dyDescent="0.2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 s="1">
        <v>49.05</v>
      </c>
      <c r="T72" s="1">
        <v>49.05</v>
      </c>
      <c r="U72" t="s">
        <v>24</v>
      </c>
      <c r="V72">
        <f>IF(Table1[[#This Row],[Churn]]="Yes",1,0)</f>
        <v>0</v>
      </c>
      <c r="W72" t="str">
        <f t="shared" si="1"/>
        <v>New (0-12 Months)</v>
      </c>
    </row>
    <row r="73" spans="1:23" x14ac:dyDescent="0.2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 s="1">
        <v>20.399999999999999</v>
      </c>
      <c r="T73" s="1">
        <v>1090.6500000000001</v>
      </c>
      <c r="U73" t="s">
        <v>24</v>
      </c>
      <c r="V73">
        <f>IF(Table1[[#This Row],[Churn]]="Yes",1,0)</f>
        <v>0</v>
      </c>
      <c r="W73" t="str">
        <f t="shared" si="1"/>
        <v>Loyal (49-72 Months)</v>
      </c>
    </row>
    <row r="74" spans="1:23" x14ac:dyDescent="0.2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 s="1">
        <v>111.6</v>
      </c>
      <c r="T74" s="1">
        <v>7099</v>
      </c>
      <c r="U74" t="s">
        <v>24</v>
      </c>
      <c r="V74">
        <f>IF(Table1[[#This Row],[Churn]]="Yes",1,0)</f>
        <v>0</v>
      </c>
      <c r="W74" t="str">
        <f t="shared" si="1"/>
        <v>Loyal (49-72 Months)</v>
      </c>
    </row>
    <row r="75" spans="1:23" x14ac:dyDescent="0.2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 s="1">
        <v>24.25</v>
      </c>
      <c r="T75" s="1">
        <v>1424.6</v>
      </c>
      <c r="U75" t="s">
        <v>24</v>
      </c>
      <c r="V75">
        <f>IF(Table1[[#This Row],[Churn]]="Yes",1,0)</f>
        <v>0</v>
      </c>
      <c r="W75" t="str">
        <f t="shared" si="1"/>
        <v>Loyal (49-72 Months)</v>
      </c>
    </row>
    <row r="76" spans="1:23" x14ac:dyDescent="0.2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 s="1">
        <v>64.5</v>
      </c>
      <c r="T76" s="1">
        <v>177.4</v>
      </c>
      <c r="U76" t="s">
        <v>24</v>
      </c>
      <c r="V76">
        <f>IF(Table1[[#This Row],[Churn]]="Yes",1,0)</f>
        <v>0</v>
      </c>
      <c r="W76" t="str">
        <f t="shared" si="1"/>
        <v>New (0-12 Months)</v>
      </c>
    </row>
    <row r="77" spans="1:23" x14ac:dyDescent="0.2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 s="1">
        <v>110.5</v>
      </c>
      <c r="T77" s="1">
        <v>6139.5</v>
      </c>
      <c r="U77" t="s">
        <v>24</v>
      </c>
      <c r="V77">
        <f>IF(Table1[[#This Row],[Churn]]="Yes",1,0)</f>
        <v>0</v>
      </c>
      <c r="W77" t="str">
        <f t="shared" si="1"/>
        <v>Loyal (49-72 Months)</v>
      </c>
    </row>
    <row r="78" spans="1:23" x14ac:dyDescent="0.2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 s="1">
        <v>55.65</v>
      </c>
      <c r="T78" s="1">
        <v>2688.85</v>
      </c>
      <c r="U78" t="s">
        <v>24</v>
      </c>
      <c r="V78">
        <f>IF(Table1[[#This Row],[Churn]]="Yes",1,0)</f>
        <v>0</v>
      </c>
      <c r="W78" t="str">
        <f t="shared" si="1"/>
        <v>Established (25-48 Months)</v>
      </c>
    </row>
    <row r="79" spans="1:23" x14ac:dyDescent="0.2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 s="1">
        <v>54.65</v>
      </c>
      <c r="T79" s="1">
        <v>482.25</v>
      </c>
      <c r="U79" t="s">
        <v>24</v>
      </c>
      <c r="V79">
        <f>IF(Table1[[#This Row],[Churn]]="Yes",1,0)</f>
        <v>0</v>
      </c>
      <c r="W79" t="str">
        <f t="shared" si="1"/>
        <v>New (0-12 Months)</v>
      </c>
    </row>
    <row r="80" spans="1:23" x14ac:dyDescent="0.2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 s="1">
        <v>74.75</v>
      </c>
      <c r="T80" s="1">
        <v>2111.3000000000002</v>
      </c>
      <c r="U80" t="s">
        <v>24</v>
      </c>
      <c r="V80">
        <f>IF(Table1[[#This Row],[Churn]]="Yes",1,0)</f>
        <v>0</v>
      </c>
      <c r="W80" t="str">
        <f t="shared" si="1"/>
        <v>Established (25-48 Months)</v>
      </c>
    </row>
    <row r="81" spans="1:23" x14ac:dyDescent="0.2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 s="1">
        <v>25.9</v>
      </c>
      <c r="T81" s="1">
        <v>1216.5999999999999</v>
      </c>
      <c r="U81" t="s">
        <v>24</v>
      </c>
      <c r="V81">
        <f>IF(Table1[[#This Row],[Churn]]="Yes",1,0)</f>
        <v>0</v>
      </c>
      <c r="W81" t="str">
        <f t="shared" si="1"/>
        <v>Established (25-48 Months)</v>
      </c>
    </row>
    <row r="82" spans="1:23" x14ac:dyDescent="0.2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 s="1">
        <v>79.349999999999994</v>
      </c>
      <c r="T82" s="1">
        <v>79.349999999999994</v>
      </c>
      <c r="U82" t="s">
        <v>23</v>
      </c>
      <c r="V82">
        <f>IF(Table1[[#This Row],[Churn]]="Yes",1,0)</f>
        <v>1</v>
      </c>
      <c r="W82" t="str">
        <f t="shared" si="1"/>
        <v>New (0-12 Months)</v>
      </c>
    </row>
    <row r="83" spans="1:23" x14ac:dyDescent="0.2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 s="1">
        <v>50.55</v>
      </c>
      <c r="T83" s="1">
        <v>565.35</v>
      </c>
      <c r="U83" t="s">
        <v>24</v>
      </c>
      <c r="V83">
        <f>IF(Table1[[#This Row],[Churn]]="Yes",1,0)</f>
        <v>0</v>
      </c>
      <c r="W83" t="str">
        <f t="shared" si="1"/>
        <v>New (0-12 Months)</v>
      </c>
    </row>
    <row r="84" spans="1:23" x14ac:dyDescent="0.2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 s="1">
        <v>75.150000000000006</v>
      </c>
      <c r="T84" s="1">
        <v>496.9</v>
      </c>
      <c r="U84" t="s">
        <v>23</v>
      </c>
      <c r="V84">
        <f>IF(Table1[[#This Row],[Churn]]="Yes",1,0)</f>
        <v>1</v>
      </c>
      <c r="W84" t="str">
        <f t="shared" si="1"/>
        <v>New (0-12 Months)</v>
      </c>
    </row>
    <row r="85" spans="1:23" x14ac:dyDescent="0.2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 s="1">
        <v>103.8</v>
      </c>
      <c r="T85" s="1">
        <v>4327.5</v>
      </c>
      <c r="U85" t="s">
        <v>24</v>
      </c>
      <c r="V85">
        <f>IF(Table1[[#This Row],[Churn]]="Yes",1,0)</f>
        <v>0</v>
      </c>
      <c r="W85" t="str">
        <f t="shared" si="1"/>
        <v>Established (25-48 Months)</v>
      </c>
    </row>
    <row r="86" spans="1:23" x14ac:dyDescent="0.2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 s="1">
        <v>20.149999999999999</v>
      </c>
      <c r="T86" s="1">
        <v>973.35</v>
      </c>
      <c r="U86" t="s">
        <v>24</v>
      </c>
      <c r="V86">
        <f>IF(Table1[[#This Row],[Churn]]="Yes",1,0)</f>
        <v>0</v>
      </c>
      <c r="W86" t="str">
        <f t="shared" si="1"/>
        <v>Loyal (49-72 Months)</v>
      </c>
    </row>
    <row r="87" spans="1:23" x14ac:dyDescent="0.2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 s="1">
        <v>99.3</v>
      </c>
      <c r="T87" s="1">
        <v>918.75</v>
      </c>
      <c r="U87" t="s">
        <v>24</v>
      </c>
      <c r="V87">
        <f>IF(Table1[[#This Row],[Churn]]="Yes",1,0)</f>
        <v>0</v>
      </c>
      <c r="W87" t="str">
        <f t="shared" si="1"/>
        <v>New (0-12 Months)</v>
      </c>
    </row>
    <row r="88" spans="1:23" x14ac:dyDescent="0.2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 s="1">
        <v>62.15</v>
      </c>
      <c r="T88" s="1">
        <v>2215.4499999999998</v>
      </c>
      <c r="U88" t="s">
        <v>24</v>
      </c>
      <c r="V88">
        <f>IF(Table1[[#This Row],[Churn]]="Yes",1,0)</f>
        <v>0</v>
      </c>
      <c r="W88" t="str">
        <f t="shared" si="1"/>
        <v>Established (25-48 Months)</v>
      </c>
    </row>
    <row r="89" spans="1:23" x14ac:dyDescent="0.2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 s="1">
        <v>20.65</v>
      </c>
      <c r="T89" s="1">
        <v>1057</v>
      </c>
      <c r="U89" t="s">
        <v>24</v>
      </c>
      <c r="V89">
        <f>IF(Table1[[#This Row],[Churn]]="Yes",1,0)</f>
        <v>0</v>
      </c>
      <c r="W89" t="str">
        <f t="shared" si="1"/>
        <v>Established (25-48 Months)</v>
      </c>
    </row>
    <row r="90" spans="1:23" x14ac:dyDescent="0.2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 s="1">
        <v>19.95</v>
      </c>
      <c r="T90" s="1">
        <v>927.1</v>
      </c>
      <c r="U90" t="s">
        <v>24</v>
      </c>
      <c r="V90">
        <f>IF(Table1[[#This Row],[Churn]]="Yes",1,0)</f>
        <v>0</v>
      </c>
      <c r="W90" t="str">
        <f t="shared" si="1"/>
        <v>Established (25-48 Months)</v>
      </c>
    </row>
    <row r="91" spans="1:23" x14ac:dyDescent="0.2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 s="1">
        <v>33.75</v>
      </c>
      <c r="T91" s="1">
        <v>1009.25</v>
      </c>
      <c r="U91" t="s">
        <v>24</v>
      </c>
      <c r="V91">
        <f>IF(Table1[[#This Row],[Churn]]="Yes",1,0)</f>
        <v>0</v>
      </c>
      <c r="W91" t="str">
        <f t="shared" si="1"/>
        <v>Established (25-48 Months)</v>
      </c>
    </row>
    <row r="92" spans="1:23" x14ac:dyDescent="0.2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 s="1">
        <v>82.05</v>
      </c>
      <c r="T92" s="1">
        <v>2570.1999999999998</v>
      </c>
      <c r="U92" t="s">
        <v>24</v>
      </c>
      <c r="V92">
        <f>IF(Table1[[#This Row],[Churn]]="Yes",1,0)</f>
        <v>0</v>
      </c>
      <c r="W92" t="str">
        <f t="shared" si="1"/>
        <v>Established (25-48 Months)</v>
      </c>
    </row>
    <row r="93" spans="1:23" x14ac:dyDescent="0.2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 s="1">
        <v>74.7</v>
      </c>
      <c r="T93" s="1">
        <v>74.7</v>
      </c>
      <c r="U93" t="s">
        <v>24</v>
      </c>
      <c r="V93">
        <f>IF(Table1[[#This Row],[Churn]]="Yes",1,0)</f>
        <v>0</v>
      </c>
      <c r="W93" t="str">
        <f t="shared" si="1"/>
        <v>New (0-12 Months)</v>
      </c>
    </row>
    <row r="94" spans="1:23" x14ac:dyDescent="0.2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 s="1">
        <v>84</v>
      </c>
      <c r="T94" s="1">
        <v>5714.25</v>
      </c>
      <c r="U94" t="s">
        <v>24</v>
      </c>
      <c r="V94">
        <f>IF(Table1[[#This Row],[Churn]]="Yes",1,0)</f>
        <v>0</v>
      </c>
      <c r="W94" t="str">
        <f t="shared" si="1"/>
        <v>Loyal (49-72 Months)</v>
      </c>
    </row>
    <row r="95" spans="1:23" x14ac:dyDescent="0.2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 s="1">
        <v>111.05</v>
      </c>
      <c r="T95" s="1">
        <v>7107</v>
      </c>
      <c r="U95" t="s">
        <v>24</v>
      </c>
      <c r="V95">
        <f>IF(Table1[[#This Row],[Churn]]="Yes",1,0)</f>
        <v>0</v>
      </c>
      <c r="W95" t="str">
        <f t="shared" si="1"/>
        <v>Loyal (49-72 Months)</v>
      </c>
    </row>
    <row r="96" spans="1:23" x14ac:dyDescent="0.2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 s="1">
        <v>100.9</v>
      </c>
      <c r="T96" s="1">
        <v>7459.05</v>
      </c>
      <c r="U96" t="s">
        <v>24</v>
      </c>
      <c r="V96">
        <f>IF(Table1[[#This Row],[Churn]]="Yes",1,0)</f>
        <v>0</v>
      </c>
      <c r="W96" t="str">
        <f t="shared" si="1"/>
        <v>Loyal (49-72 Months)</v>
      </c>
    </row>
    <row r="97" spans="1:23" x14ac:dyDescent="0.2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 s="1">
        <v>78.95</v>
      </c>
      <c r="T97" s="1">
        <v>927.35</v>
      </c>
      <c r="U97" t="s">
        <v>23</v>
      </c>
      <c r="V97">
        <f>IF(Table1[[#This Row],[Churn]]="Yes",1,0)</f>
        <v>1</v>
      </c>
      <c r="W97" t="str">
        <f t="shared" si="1"/>
        <v>New (0-12 Months)</v>
      </c>
    </row>
    <row r="98" spans="1:23" x14ac:dyDescent="0.2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 s="1">
        <v>66.849999999999994</v>
      </c>
      <c r="T98" s="1">
        <v>4748.7</v>
      </c>
      <c r="U98" t="s">
        <v>24</v>
      </c>
      <c r="V98">
        <f>IF(Table1[[#This Row],[Churn]]="Yes",1,0)</f>
        <v>0</v>
      </c>
      <c r="W98" t="str">
        <f t="shared" si="1"/>
        <v>Loyal (49-72 Months)</v>
      </c>
    </row>
    <row r="99" spans="1:23" x14ac:dyDescent="0.2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 s="1">
        <v>21.05</v>
      </c>
      <c r="T99" s="1">
        <v>113.85</v>
      </c>
      <c r="U99" t="s">
        <v>23</v>
      </c>
      <c r="V99">
        <f>IF(Table1[[#This Row],[Churn]]="Yes",1,0)</f>
        <v>1</v>
      </c>
      <c r="W99" t="str">
        <f t="shared" si="1"/>
        <v>New (0-12 Months)</v>
      </c>
    </row>
    <row r="100" spans="1:23" x14ac:dyDescent="0.2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 s="1">
        <v>21</v>
      </c>
      <c r="T100" s="1">
        <v>1107.2</v>
      </c>
      <c r="U100" t="s">
        <v>24</v>
      </c>
      <c r="V100">
        <f>IF(Table1[[#This Row],[Churn]]="Yes",1,0)</f>
        <v>0</v>
      </c>
      <c r="W100" t="str">
        <f t="shared" si="1"/>
        <v>Loyal (49-72 Months)</v>
      </c>
    </row>
    <row r="101" spans="1:23" x14ac:dyDescent="0.2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 s="1">
        <v>98.5</v>
      </c>
      <c r="T101" s="1">
        <v>2514.5</v>
      </c>
      <c r="U101" t="s">
        <v>23</v>
      </c>
      <c r="V101">
        <f>IF(Table1[[#This Row],[Churn]]="Yes",1,0)</f>
        <v>1</v>
      </c>
      <c r="W101" t="str">
        <f t="shared" si="1"/>
        <v>Established (25-48 Months)</v>
      </c>
    </row>
    <row r="102" spans="1:23" x14ac:dyDescent="0.2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 s="1">
        <v>20.2</v>
      </c>
      <c r="T102" s="1">
        <v>20.2</v>
      </c>
      <c r="U102" t="s">
        <v>24</v>
      </c>
      <c r="V102">
        <f>IF(Table1[[#This Row],[Churn]]="Yes",1,0)</f>
        <v>0</v>
      </c>
      <c r="W102" t="str">
        <f t="shared" si="1"/>
        <v>New (0-12 Months)</v>
      </c>
    </row>
    <row r="103" spans="1:23" x14ac:dyDescent="0.2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 s="1">
        <v>19.45</v>
      </c>
      <c r="T103" s="1">
        <v>19.45</v>
      </c>
      <c r="U103" t="s">
        <v>24</v>
      </c>
      <c r="V103">
        <f>IF(Table1[[#This Row],[Churn]]="Yes",1,0)</f>
        <v>0</v>
      </c>
      <c r="W103" t="str">
        <f t="shared" si="1"/>
        <v>New (0-12 Months)</v>
      </c>
    </row>
    <row r="104" spans="1:23" x14ac:dyDescent="0.2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 s="1">
        <v>95</v>
      </c>
      <c r="T104" s="1">
        <v>3605.6</v>
      </c>
      <c r="U104" t="s">
        <v>24</v>
      </c>
      <c r="V104">
        <f>IF(Table1[[#This Row],[Churn]]="Yes",1,0)</f>
        <v>0</v>
      </c>
      <c r="W104" t="str">
        <f t="shared" si="1"/>
        <v>Established (25-48 Months)</v>
      </c>
    </row>
    <row r="105" spans="1:23" x14ac:dyDescent="0.2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 s="1">
        <v>45.55</v>
      </c>
      <c r="T105" s="1">
        <v>3027.25</v>
      </c>
      <c r="U105" t="s">
        <v>24</v>
      </c>
      <c r="V105">
        <f>IF(Table1[[#This Row],[Churn]]="Yes",1,0)</f>
        <v>0</v>
      </c>
      <c r="W105" t="str">
        <f t="shared" si="1"/>
        <v>Loyal (49-72 Months)</v>
      </c>
    </row>
    <row r="106" spans="1:23" x14ac:dyDescent="0.2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 s="1">
        <v>110</v>
      </c>
      <c r="T106" s="1">
        <v>7611.85</v>
      </c>
      <c r="U106" t="s">
        <v>23</v>
      </c>
      <c r="V106">
        <f>IF(Table1[[#This Row],[Churn]]="Yes",1,0)</f>
        <v>1</v>
      </c>
      <c r="W106" t="str">
        <f t="shared" si="1"/>
        <v>Loyal (49-72 Months)</v>
      </c>
    </row>
    <row r="107" spans="1:23" x14ac:dyDescent="0.2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 s="1">
        <v>24.3</v>
      </c>
      <c r="T107" s="1">
        <v>100.2</v>
      </c>
      <c r="U107" t="s">
        <v>24</v>
      </c>
      <c r="V107">
        <f>IF(Table1[[#This Row],[Churn]]="Yes",1,0)</f>
        <v>0</v>
      </c>
      <c r="W107" t="str">
        <f t="shared" si="1"/>
        <v>New (0-12 Months)</v>
      </c>
    </row>
    <row r="108" spans="1:23" x14ac:dyDescent="0.2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 s="1">
        <v>104.15</v>
      </c>
      <c r="T108" s="1">
        <v>7303.05</v>
      </c>
      <c r="U108" t="s">
        <v>24</v>
      </c>
      <c r="V108">
        <f>IF(Table1[[#This Row],[Churn]]="Yes",1,0)</f>
        <v>0</v>
      </c>
      <c r="W108" t="str">
        <f t="shared" si="1"/>
        <v>Loyal (49-72 Months)</v>
      </c>
    </row>
    <row r="109" spans="1:23" x14ac:dyDescent="0.2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 s="1">
        <v>30.15</v>
      </c>
      <c r="T109" s="1">
        <v>927.65</v>
      </c>
      <c r="U109" t="s">
        <v>24</v>
      </c>
      <c r="V109">
        <f>IF(Table1[[#This Row],[Churn]]="Yes",1,0)</f>
        <v>0</v>
      </c>
      <c r="W109" t="str">
        <f t="shared" si="1"/>
        <v>Established (25-48 Months)</v>
      </c>
    </row>
    <row r="110" spans="1:23" x14ac:dyDescent="0.2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 s="1">
        <v>94.35</v>
      </c>
      <c r="T110" s="1">
        <v>3921.3</v>
      </c>
      <c r="U110" t="s">
        <v>24</v>
      </c>
      <c r="V110">
        <f>IF(Table1[[#This Row],[Churn]]="Yes",1,0)</f>
        <v>0</v>
      </c>
      <c r="W110" t="str">
        <f t="shared" si="1"/>
        <v>Established (25-48 Months)</v>
      </c>
    </row>
    <row r="111" spans="1:23" x14ac:dyDescent="0.2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 s="1">
        <v>19.399999999999999</v>
      </c>
      <c r="T111" s="1">
        <v>1363.25</v>
      </c>
      <c r="U111" t="s">
        <v>24</v>
      </c>
      <c r="V111">
        <f>IF(Table1[[#This Row],[Churn]]="Yes",1,0)</f>
        <v>0</v>
      </c>
      <c r="W111" t="str">
        <f t="shared" si="1"/>
        <v>Loyal (49-72 Months)</v>
      </c>
    </row>
    <row r="112" spans="1:23" x14ac:dyDescent="0.2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 s="1">
        <v>96.75</v>
      </c>
      <c r="T112" s="1">
        <v>5238.8999999999996</v>
      </c>
      <c r="U112" t="s">
        <v>23</v>
      </c>
      <c r="V112">
        <f>IF(Table1[[#This Row],[Churn]]="Yes",1,0)</f>
        <v>1</v>
      </c>
      <c r="W112" t="str">
        <f t="shared" si="1"/>
        <v>Loyal (49-72 Months)</v>
      </c>
    </row>
    <row r="113" spans="1:23" x14ac:dyDescent="0.2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 s="1">
        <v>57.95</v>
      </c>
      <c r="T113" s="1">
        <v>3042.25</v>
      </c>
      <c r="U113" t="s">
        <v>24</v>
      </c>
      <c r="V113">
        <f>IF(Table1[[#This Row],[Churn]]="Yes",1,0)</f>
        <v>0</v>
      </c>
      <c r="W113" t="str">
        <f t="shared" si="1"/>
        <v>Loyal (49-72 Months)</v>
      </c>
    </row>
    <row r="114" spans="1:23" x14ac:dyDescent="0.2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 s="1">
        <v>91.65</v>
      </c>
      <c r="T114" s="1">
        <v>3954.1</v>
      </c>
      <c r="U114" t="s">
        <v>24</v>
      </c>
      <c r="V114">
        <f>IF(Table1[[#This Row],[Churn]]="Yes",1,0)</f>
        <v>0</v>
      </c>
      <c r="W114" t="str">
        <f t="shared" si="1"/>
        <v>Established (25-48 Months)</v>
      </c>
    </row>
    <row r="115" spans="1:23" x14ac:dyDescent="0.2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 s="1">
        <v>76.5</v>
      </c>
      <c r="T115" s="1">
        <v>2868.15</v>
      </c>
      <c r="U115" t="s">
        <v>23</v>
      </c>
      <c r="V115">
        <f>IF(Table1[[#This Row],[Churn]]="Yes",1,0)</f>
        <v>1</v>
      </c>
      <c r="W115" t="str">
        <f t="shared" si="1"/>
        <v>Established (25-48 Months)</v>
      </c>
    </row>
    <row r="116" spans="1:23" x14ac:dyDescent="0.2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 s="1">
        <v>54.6</v>
      </c>
      <c r="T116" s="1">
        <v>3423.5</v>
      </c>
      <c r="U116" t="s">
        <v>24</v>
      </c>
      <c r="V116">
        <f>IF(Table1[[#This Row],[Churn]]="Yes",1,0)</f>
        <v>0</v>
      </c>
      <c r="W116" t="str">
        <f t="shared" si="1"/>
        <v>Loyal (49-72 Months)</v>
      </c>
    </row>
    <row r="117" spans="1:23" x14ac:dyDescent="0.2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 s="1">
        <v>89.85</v>
      </c>
      <c r="T117" s="1">
        <v>248.4</v>
      </c>
      <c r="U117" t="s">
        <v>24</v>
      </c>
      <c r="V117">
        <f>IF(Table1[[#This Row],[Churn]]="Yes",1,0)</f>
        <v>0</v>
      </c>
      <c r="W117" t="str">
        <f t="shared" si="1"/>
        <v>New (0-12 Months)</v>
      </c>
    </row>
    <row r="118" spans="1:23" x14ac:dyDescent="0.2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 s="1">
        <v>31.05</v>
      </c>
      <c r="T118" s="1">
        <v>1126.3499999999999</v>
      </c>
      <c r="U118" t="s">
        <v>24</v>
      </c>
      <c r="V118">
        <f>IF(Table1[[#This Row],[Churn]]="Yes",1,0)</f>
        <v>0</v>
      </c>
      <c r="W118" t="str">
        <f t="shared" si="1"/>
        <v>Established (25-48 Months)</v>
      </c>
    </row>
    <row r="119" spans="1:23" x14ac:dyDescent="0.2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 s="1">
        <v>100.25</v>
      </c>
      <c r="T119" s="1">
        <v>1064.6500000000001</v>
      </c>
      <c r="U119" t="s">
        <v>23</v>
      </c>
      <c r="V119">
        <f>IF(Table1[[#This Row],[Churn]]="Yes",1,0)</f>
        <v>1</v>
      </c>
      <c r="W119" t="str">
        <f t="shared" si="1"/>
        <v>New (0-12 Months)</v>
      </c>
    </row>
    <row r="120" spans="1:23" x14ac:dyDescent="0.2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 s="1">
        <v>20.65</v>
      </c>
      <c r="T120" s="1">
        <v>835.15</v>
      </c>
      <c r="U120" t="s">
        <v>24</v>
      </c>
      <c r="V120">
        <f>IF(Table1[[#This Row],[Churn]]="Yes",1,0)</f>
        <v>0</v>
      </c>
      <c r="W120" t="str">
        <f t="shared" si="1"/>
        <v>Established (25-48 Months)</v>
      </c>
    </row>
    <row r="121" spans="1:23" x14ac:dyDescent="0.2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 s="1">
        <v>85.2</v>
      </c>
      <c r="T121" s="1">
        <v>2151.6</v>
      </c>
      <c r="U121" t="s">
        <v>24</v>
      </c>
      <c r="V121">
        <f>IF(Table1[[#This Row],[Churn]]="Yes",1,0)</f>
        <v>0</v>
      </c>
      <c r="W121" t="str">
        <f t="shared" si="1"/>
        <v>Established (25-48 Months)</v>
      </c>
    </row>
    <row r="122" spans="1:23" x14ac:dyDescent="0.2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 s="1">
        <v>99.8</v>
      </c>
      <c r="T122" s="1">
        <v>5515.45</v>
      </c>
      <c r="U122" t="s">
        <v>24</v>
      </c>
      <c r="V122">
        <f>IF(Table1[[#This Row],[Churn]]="Yes",1,0)</f>
        <v>0</v>
      </c>
      <c r="W122" t="str">
        <f t="shared" si="1"/>
        <v>Loyal (49-72 Months)</v>
      </c>
    </row>
    <row r="123" spans="1:23" x14ac:dyDescent="0.2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 s="1">
        <v>20.7</v>
      </c>
      <c r="T123" s="1">
        <v>112.75</v>
      </c>
      <c r="U123" t="s">
        <v>24</v>
      </c>
      <c r="V123">
        <f>IF(Table1[[#This Row],[Churn]]="Yes",1,0)</f>
        <v>0</v>
      </c>
      <c r="W123" t="str">
        <f t="shared" si="1"/>
        <v>New (0-12 Months)</v>
      </c>
    </row>
    <row r="124" spans="1:23" x14ac:dyDescent="0.2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 s="1">
        <v>74.400000000000006</v>
      </c>
      <c r="T124" s="1">
        <v>229.55</v>
      </c>
      <c r="U124" t="s">
        <v>23</v>
      </c>
      <c r="V124">
        <f>IF(Table1[[#This Row],[Churn]]="Yes",1,0)</f>
        <v>1</v>
      </c>
      <c r="W124" t="str">
        <f t="shared" si="1"/>
        <v>New (0-12 Months)</v>
      </c>
    </row>
    <row r="125" spans="1:23" x14ac:dyDescent="0.2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 s="1">
        <v>50.7</v>
      </c>
      <c r="T125" s="1">
        <v>350.35</v>
      </c>
      <c r="U125" t="s">
        <v>24</v>
      </c>
      <c r="V125">
        <f>IF(Table1[[#This Row],[Churn]]="Yes",1,0)</f>
        <v>0</v>
      </c>
      <c r="W125" t="str">
        <f t="shared" si="1"/>
        <v>New (0-12 Months)</v>
      </c>
    </row>
    <row r="126" spans="1:23" x14ac:dyDescent="0.2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 s="1">
        <v>20.85</v>
      </c>
      <c r="T126" s="1">
        <v>62.9</v>
      </c>
      <c r="U126" t="s">
        <v>24</v>
      </c>
      <c r="V126">
        <f>IF(Table1[[#This Row],[Churn]]="Yes",1,0)</f>
        <v>0</v>
      </c>
      <c r="W126" t="str">
        <f t="shared" si="1"/>
        <v>New (0-12 Months)</v>
      </c>
    </row>
    <row r="127" spans="1:23" x14ac:dyDescent="0.2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 s="1">
        <v>88.95</v>
      </c>
      <c r="T127" s="1">
        <v>3027.65</v>
      </c>
      <c r="U127" t="s">
        <v>24</v>
      </c>
      <c r="V127">
        <f>IF(Table1[[#This Row],[Churn]]="Yes",1,0)</f>
        <v>0</v>
      </c>
      <c r="W127" t="str">
        <f t="shared" si="1"/>
        <v>Established (25-48 Months)</v>
      </c>
    </row>
    <row r="128" spans="1:23" x14ac:dyDescent="0.2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 s="1">
        <v>78.05</v>
      </c>
      <c r="T128" s="1">
        <v>2135.5</v>
      </c>
      <c r="U128" t="s">
        <v>23</v>
      </c>
      <c r="V128">
        <f>IF(Table1[[#This Row],[Churn]]="Yes",1,0)</f>
        <v>1</v>
      </c>
      <c r="W128" t="str">
        <f t="shared" si="1"/>
        <v>Established (25-48 Months)</v>
      </c>
    </row>
    <row r="129" spans="1:23" x14ac:dyDescent="0.2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 s="1">
        <v>23.55</v>
      </c>
      <c r="T129" s="1">
        <v>1723.95</v>
      </c>
      <c r="U129" t="s">
        <v>24</v>
      </c>
      <c r="V129">
        <f>IF(Table1[[#This Row],[Churn]]="Yes",1,0)</f>
        <v>0</v>
      </c>
      <c r="W129" t="str">
        <f t="shared" si="1"/>
        <v>Loyal (49-72 Months)</v>
      </c>
    </row>
    <row r="130" spans="1:23" x14ac:dyDescent="0.2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 s="1">
        <v>19.75</v>
      </c>
      <c r="T130" s="1">
        <v>19.75</v>
      </c>
      <c r="U130" t="s">
        <v>24</v>
      </c>
      <c r="V130">
        <f>IF(Table1[[#This Row],[Churn]]="Yes",1,0)</f>
        <v>0</v>
      </c>
      <c r="W130" t="str">
        <f t="shared" ref="W130:W193" si="2">IF(F130&lt;=12,"New (0-12 Months)",IF(F130&lt;=24,"Developing (13-24 Months)",IF(F130&lt;=48,"Established (25-48 Months)","Loyal (49-72 Months)")))</f>
        <v>New (0-12 Months)</v>
      </c>
    </row>
    <row r="131" spans="1:23" x14ac:dyDescent="0.2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 s="1">
        <v>56.45</v>
      </c>
      <c r="T131" s="1">
        <v>3985.35</v>
      </c>
      <c r="U131" t="s">
        <v>24</v>
      </c>
      <c r="V131">
        <f>IF(Table1[[#This Row],[Churn]]="Yes",1,0)</f>
        <v>0</v>
      </c>
      <c r="W131" t="str">
        <f t="shared" si="2"/>
        <v>Loyal (49-72 Months)</v>
      </c>
    </row>
    <row r="132" spans="1:23" x14ac:dyDescent="0.2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 s="1">
        <v>85.95</v>
      </c>
      <c r="T132" s="1">
        <v>1215.6500000000001</v>
      </c>
      <c r="U132" t="s">
        <v>24</v>
      </c>
      <c r="V132">
        <f>IF(Table1[[#This Row],[Churn]]="Yes",1,0)</f>
        <v>0</v>
      </c>
      <c r="W132" t="str">
        <f t="shared" si="2"/>
        <v>Developing (13-24 Months)</v>
      </c>
    </row>
    <row r="133" spans="1:23" x14ac:dyDescent="0.2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 s="1">
        <v>58.6</v>
      </c>
      <c r="T133" s="1">
        <v>1502.65</v>
      </c>
      <c r="U133" t="s">
        <v>23</v>
      </c>
      <c r="V133">
        <f>IF(Table1[[#This Row],[Churn]]="Yes",1,0)</f>
        <v>1</v>
      </c>
      <c r="W133" t="str">
        <f t="shared" si="2"/>
        <v>Established (25-48 Months)</v>
      </c>
    </row>
    <row r="134" spans="1:23" x14ac:dyDescent="0.2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 s="1">
        <v>50.55</v>
      </c>
      <c r="T134" s="1">
        <v>3260.1</v>
      </c>
      <c r="U134" t="s">
        <v>24</v>
      </c>
      <c r="V134">
        <f>IF(Table1[[#This Row],[Churn]]="Yes",1,0)</f>
        <v>0</v>
      </c>
      <c r="W134" t="str">
        <f t="shared" si="2"/>
        <v>Loyal (49-72 Months)</v>
      </c>
    </row>
    <row r="135" spans="1:23" x14ac:dyDescent="0.2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 s="1">
        <v>35.450000000000003</v>
      </c>
      <c r="T135" s="1">
        <v>35.450000000000003</v>
      </c>
      <c r="U135" t="s">
        <v>23</v>
      </c>
      <c r="V135">
        <f>IF(Table1[[#This Row],[Churn]]="Yes",1,0)</f>
        <v>1</v>
      </c>
      <c r="W135" t="str">
        <f t="shared" si="2"/>
        <v>New (0-12 Months)</v>
      </c>
    </row>
    <row r="136" spans="1:23" x14ac:dyDescent="0.2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 s="1">
        <v>44.35</v>
      </c>
      <c r="T136" s="1">
        <v>81.25</v>
      </c>
      <c r="U136" t="s">
        <v>23</v>
      </c>
      <c r="V136">
        <f>IF(Table1[[#This Row],[Churn]]="Yes",1,0)</f>
        <v>1</v>
      </c>
      <c r="W136" t="str">
        <f t="shared" si="2"/>
        <v>New (0-12 Months)</v>
      </c>
    </row>
    <row r="137" spans="1:23" x14ac:dyDescent="0.2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 s="1">
        <v>25.7</v>
      </c>
      <c r="T137" s="1">
        <v>1188.2</v>
      </c>
      <c r="U137" t="s">
        <v>24</v>
      </c>
      <c r="V137">
        <f>IF(Table1[[#This Row],[Churn]]="Yes",1,0)</f>
        <v>0</v>
      </c>
      <c r="W137" t="str">
        <f t="shared" si="2"/>
        <v>Established (25-48 Months)</v>
      </c>
    </row>
    <row r="138" spans="1:23" x14ac:dyDescent="0.2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 s="1">
        <v>75</v>
      </c>
      <c r="T138" s="1">
        <v>1778.5</v>
      </c>
      <c r="U138" t="s">
        <v>24</v>
      </c>
      <c r="V138">
        <f>IF(Table1[[#This Row],[Churn]]="Yes",1,0)</f>
        <v>0</v>
      </c>
      <c r="W138" t="str">
        <f t="shared" si="2"/>
        <v>Developing (13-24 Months)</v>
      </c>
    </row>
    <row r="139" spans="1:23" x14ac:dyDescent="0.2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 s="1">
        <v>20.2</v>
      </c>
      <c r="T139" s="1">
        <v>1277.75</v>
      </c>
      <c r="U139" t="s">
        <v>24</v>
      </c>
      <c r="V139">
        <f>IF(Table1[[#This Row],[Churn]]="Yes",1,0)</f>
        <v>0</v>
      </c>
      <c r="W139" t="str">
        <f t="shared" si="2"/>
        <v>Loyal (49-72 Months)</v>
      </c>
    </row>
    <row r="140" spans="1:23" x14ac:dyDescent="0.2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 s="1">
        <v>19.600000000000001</v>
      </c>
      <c r="T140" s="1">
        <v>1170.55</v>
      </c>
      <c r="U140" t="s">
        <v>24</v>
      </c>
      <c r="V140">
        <f>IF(Table1[[#This Row],[Churn]]="Yes",1,0)</f>
        <v>0</v>
      </c>
      <c r="W140" t="str">
        <f t="shared" si="2"/>
        <v>Loyal (49-72 Months)</v>
      </c>
    </row>
    <row r="141" spans="1:23" x14ac:dyDescent="0.2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 s="1">
        <v>70.45</v>
      </c>
      <c r="T141" s="1">
        <v>70.45</v>
      </c>
      <c r="U141" t="s">
        <v>23</v>
      </c>
      <c r="V141">
        <f>IF(Table1[[#This Row],[Churn]]="Yes",1,0)</f>
        <v>1</v>
      </c>
      <c r="W141" t="str">
        <f t="shared" si="2"/>
        <v>New (0-12 Months)</v>
      </c>
    </row>
    <row r="142" spans="1:23" x14ac:dyDescent="0.2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 s="1">
        <v>88.05</v>
      </c>
      <c r="T142" s="1">
        <v>6425.65</v>
      </c>
      <c r="U142" t="s">
        <v>24</v>
      </c>
      <c r="V142">
        <f>IF(Table1[[#This Row],[Churn]]="Yes",1,0)</f>
        <v>0</v>
      </c>
      <c r="W142" t="str">
        <f t="shared" si="2"/>
        <v>Loyal (49-72 Months)</v>
      </c>
    </row>
    <row r="143" spans="1:23" x14ac:dyDescent="0.2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 s="1">
        <v>71.150000000000006</v>
      </c>
      <c r="T143" s="1">
        <v>563.65</v>
      </c>
      <c r="U143" t="s">
        <v>23</v>
      </c>
      <c r="V143">
        <f>IF(Table1[[#This Row],[Churn]]="Yes",1,0)</f>
        <v>1</v>
      </c>
      <c r="W143" t="str">
        <f t="shared" si="2"/>
        <v>New (0-12 Months)</v>
      </c>
    </row>
    <row r="144" spans="1:23" x14ac:dyDescent="0.2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 s="1">
        <v>101.05</v>
      </c>
      <c r="T144" s="1">
        <v>5971.25</v>
      </c>
      <c r="U144" t="s">
        <v>24</v>
      </c>
      <c r="V144">
        <f>IF(Table1[[#This Row],[Churn]]="Yes",1,0)</f>
        <v>0</v>
      </c>
      <c r="W144" t="str">
        <f t="shared" si="2"/>
        <v>Loyal (49-72 Months)</v>
      </c>
    </row>
    <row r="145" spans="1:23" x14ac:dyDescent="0.2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 s="1">
        <v>84.3</v>
      </c>
      <c r="T145" s="1">
        <v>5289.05</v>
      </c>
      <c r="U145" t="s">
        <v>24</v>
      </c>
      <c r="V145">
        <f>IF(Table1[[#This Row],[Churn]]="Yes",1,0)</f>
        <v>0</v>
      </c>
      <c r="W145" t="str">
        <f t="shared" si="2"/>
        <v>Loyal (49-72 Months)</v>
      </c>
    </row>
    <row r="146" spans="1:23" x14ac:dyDescent="0.2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 s="1">
        <v>23.95</v>
      </c>
      <c r="T146" s="1">
        <v>1756.2</v>
      </c>
      <c r="U146" t="s">
        <v>24</v>
      </c>
      <c r="V146">
        <f>IF(Table1[[#This Row],[Churn]]="Yes",1,0)</f>
        <v>0</v>
      </c>
      <c r="W146" t="str">
        <f t="shared" si="2"/>
        <v>Loyal (49-72 Months)</v>
      </c>
    </row>
    <row r="147" spans="1:23" x14ac:dyDescent="0.2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 s="1">
        <v>99.05</v>
      </c>
      <c r="T147" s="1">
        <v>6416.7</v>
      </c>
      <c r="U147" t="s">
        <v>24</v>
      </c>
      <c r="V147">
        <f>IF(Table1[[#This Row],[Churn]]="Yes",1,0)</f>
        <v>0</v>
      </c>
      <c r="W147" t="str">
        <f t="shared" si="2"/>
        <v>Loyal (49-72 Months)</v>
      </c>
    </row>
    <row r="148" spans="1:23" x14ac:dyDescent="0.2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 s="1">
        <v>19.600000000000001</v>
      </c>
      <c r="T148" s="1">
        <v>61.35</v>
      </c>
      <c r="U148" t="s">
        <v>24</v>
      </c>
      <c r="V148">
        <f>IF(Table1[[#This Row],[Churn]]="Yes",1,0)</f>
        <v>0</v>
      </c>
      <c r="W148" t="str">
        <f t="shared" si="2"/>
        <v>New (0-12 Months)</v>
      </c>
    </row>
    <row r="149" spans="1:23" x14ac:dyDescent="0.2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 s="1">
        <v>45.65</v>
      </c>
      <c r="T149" s="1">
        <v>45.65</v>
      </c>
      <c r="U149" t="s">
        <v>23</v>
      </c>
      <c r="V149">
        <f>IF(Table1[[#This Row],[Churn]]="Yes",1,0)</f>
        <v>1</v>
      </c>
      <c r="W149" t="str">
        <f t="shared" si="2"/>
        <v>New (0-12 Months)</v>
      </c>
    </row>
    <row r="150" spans="1:23" x14ac:dyDescent="0.2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 s="1">
        <v>64.5</v>
      </c>
      <c r="T150" s="1">
        <v>1929.95</v>
      </c>
      <c r="U150" t="s">
        <v>24</v>
      </c>
      <c r="V150">
        <f>IF(Table1[[#This Row],[Churn]]="Yes",1,0)</f>
        <v>0</v>
      </c>
      <c r="W150" t="str">
        <f t="shared" si="2"/>
        <v>Established (25-48 Months)</v>
      </c>
    </row>
    <row r="151" spans="1:23" x14ac:dyDescent="0.2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 s="1">
        <v>69.5</v>
      </c>
      <c r="T151" s="1">
        <v>1071.4000000000001</v>
      </c>
      <c r="U151" t="s">
        <v>24</v>
      </c>
      <c r="V151">
        <f>IF(Table1[[#This Row],[Churn]]="Yes",1,0)</f>
        <v>0</v>
      </c>
      <c r="W151" t="str">
        <f t="shared" si="2"/>
        <v>Developing (13-24 Months)</v>
      </c>
    </row>
    <row r="152" spans="1:23" x14ac:dyDescent="0.2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 s="1">
        <v>68.55</v>
      </c>
      <c r="T152" s="1">
        <v>564.35</v>
      </c>
      <c r="U152" t="s">
        <v>24</v>
      </c>
      <c r="V152">
        <f>IF(Table1[[#This Row],[Churn]]="Yes",1,0)</f>
        <v>0</v>
      </c>
      <c r="W152" t="str">
        <f t="shared" si="2"/>
        <v>New (0-12 Months)</v>
      </c>
    </row>
    <row r="153" spans="1:23" x14ac:dyDescent="0.2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 s="1">
        <v>95</v>
      </c>
      <c r="T153" s="1">
        <v>655.5</v>
      </c>
      <c r="U153" t="s">
        <v>23</v>
      </c>
      <c r="V153">
        <f>IF(Table1[[#This Row],[Churn]]="Yes",1,0)</f>
        <v>1</v>
      </c>
      <c r="W153" t="str">
        <f t="shared" si="2"/>
        <v>New (0-12 Months)</v>
      </c>
    </row>
    <row r="154" spans="1:23" x14ac:dyDescent="0.2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 s="1">
        <v>108.15</v>
      </c>
      <c r="T154" s="1">
        <v>7930.55</v>
      </c>
      <c r="U154" t="s">
        <v>24</v>
      </c>
      <c r="V154">
        <f>IF(Table1[[#This Row],[Churn]]="Yes",1,0)</f>
        <v>0</v>
      </c>
      <c r="W154" t="str">
        <f t="shared" si="2"/>
        <v>Loyal (49-72 Months)</v>
      </c>
    </row>
    <row r="155" spans="1:23" x14ac:dyDescent="0.2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 s="1">
        <v>86.1</v>
      </c>
      <c r="T155" s="1">
        <v>5215.25</v>
      </c>
      <c r="U155" t="s">
        <v>24</v>
      </c>
      <c r="V155">
        <f>IF(Table1[[#This Row],[Churn]]="Yes",1,0)</f>
        <v>0</v>
      </c>
      <c r="W155" t="str">
        <f t="shared" si="2"/>
        <v>Loyal (49-72 Months)</v>
      </c>
    </row>
    <row r="156" spans="1:23" x14ac:dyDescent="0.2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 s="1">
        <v>19.7</v>
      </c>
      <c r="T156" s="1">
        <v>113.5</v>
      </c>
      <c r="U156" t="s">
        <v>24</v>
      </c>
      <c r="V156">
        <f>IF(Table1[[#This Row],[Churn]]="Yes",1,0)</f>
        <v>0</v>
      </c>
      <c r="W156" t="str">
        <f t="shared" si="2"/>
        <v>New (0-12 Months)</v>
      </c>
    </row>
    <row r="157" spans="1:23" x14ac:dyDescent="0.2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 s="1">
        <v>80.900000000000006</v>
      </c>
      <c r="T157" s="1">
        <v>1152.8</v>
      </c>
      <c r="U157" t="s">
        <v>24</v>
      </c>
      <c r="V157">
        <f>IF(Table1[[#This Row],[Churn]]="Yes",1,0)</f>
        <v>0</v>
      </c>
      <c r="W157" t="str">
        <f t="shared" si="2"/>
        <v>Developing (13-24 Months)</v>
      </c>
    </row>
    <row r="158" spans="1:23" x14ac:dyDescent="0.2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 s="1">
        <v>84.15</v>
      </c>
      <c r="T158" s="1">
        <v>1821.95</v>
      </c>
      <c r="U158" t="s">
        <v>24</v>
      </c>
      <c r="V158">
        <f>IF(Table1[[#This Row],[Churn]]="Yes",1,0)</f>
        <v>0</v>
      </c>
      <c r="W158" t="str">
        <f t="shared" si="2"/>
        <v>Developing (13-24 Months)</v>
      </c>
    </row>
    <row r="159" spans="1:23" x14ac:dyDescent="0.2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 s="1">
        <v>20.149999999999999</v>
      </c>
      <c r="T159" s="1">
        <v>419.9</v>
      </c>
      <c r="U159" t="s">
        <v>24</v>
      </c>
      <c r="V159">
        <f>IF(Table1[[#This Row],[Churn]]="Yes",1,0)</f>
        <v>0</v>
      </c>
      <c r="W159" t="str">
        <f t="shared" si="2"/>
        <v>Developing (13-24 Months)</v>
      </c>
    </row>
    <row r="160" spans="1:23" x14ac:dyDescent="0.2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 s="1">
        <v>64.25</v>
      </c>
      <c r="T160" s="1">
        <v>1024</v>
      </c>
      <c r="U160" t="s">
        <v>24</v>
      </c>
      <c r="V160">
        <f>IF(Table1[[#This Row],[Churn]]="Yes",1,0)</f>
        <v>0</v>
      </c>
      <c r="W160" t="str">
        <f t="shared" si="2"/>
        <v>Developing (13-24 Months)</v>
      </c>
    </row>
    <row r="161" spans="1:23" x14ac:dyDescent="0.2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 s="1">
        <v>25.7</v>
      </c>
      <c r="T161" s="1">
        <v>251.6</v>
      </c>
      <c r="U161" t="s">
        <v>24</v>
      </c>
      <c r="V161">
        <f>IF(Table1[[#This Row],[Churn]]="Yes",1,0)</f>
        <v>0</v>
      </c>
      <c r="W161" t="str">
        <f t="shared" si="2"/>
        <v>New (0-12 Months)</v>
      </c>
    </row>
    <row r="162" spans="1:23" x14ac:dyDescent="0.2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 s="1">
        <v>56</v>
      </c>
      <c r="T162" s="1">
        <v>764.55</v>
      </c>
      <c r="U162" t="s">
        <v>24</v>
      </c>
      <c r="V162">
        <f>IF(Table1[[#This Row],[Churn]]="Yes",1,0)</f>
        <v>0</v>
      </c>
      <c r="W162" t="str">
        <f t="shared" si="2"/>
        <v>Developing (13-24 Months)</v>
      </c>
    </row>
    <row r="163" spans="1:23" x14ac:dyDescent="0.2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 s="1">
        <v>82.4</v>
      </c>
      <c r="T163" s="1">
        <v>1592.35</v>
      </c>
      <c r="U163" t="s">
        <v>23</v>
      </c>
      <c r="V163">
        <f>IF(Table1[[#This Row],[Churn]]="Yes",1,0)</f>
        <v>1</v>
      </c>
      <c r="W163" t="str">
        <f t="shared" si="2"/>
        <v>Developing (13-24 Months)</v>
      </c>
    </row>
    <row r="164" spans="1:23" x14ac:dyDescent="0.2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 s="1">
        <v>69.7</v>
      </c>
      <c r="T164" s="1">
        <v>135.19999999999999</v>
      </c>
      <c r="U164" t="s">
        <v>24</v>
      </c>
      <c r="V164">
        <f>IF(Table1[[#This Row],[Churn]]="Yes",1,0)</f>
        <v>0</v>
      </c>
      <c r="W164" t="str">
        <f t="shared" si="2"/>
        <v>New (0-12 Months)</v>
      </c>
    </row>
    <row r="165" spans="1:23" x14ac:dyDescent="0.2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 s="1">
        <v>73.900000000000006</v>
      </c>
      <c r="T165" s="1">
        <v>3958.25</v>
      </c>
      <c r="U165" t="s">
        <v>24</v>
      </c>
      <c r="V165">
        <f>IF(Table1[[#This Row],[Churn]]="Yes",1,0)</f>
        <v>0</v>
      </c>
      <c r="W165" t="str">
        <f t="shared" si="2"/>
        <v>Loyal (49-72 Months)</v>
      </c>
    </row>
    <row r="166" spans="1:23" x14ac:dyDescent="0.2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 s="1">
        <v>20.6</v>
      </c>
      <c r="T166" s="1">
        <v>233.9</v>
      </c>
      <c r="U166" t="s">
        <v>24</v>
      </c>
      <c r="V166">
        <f>IF(Table1[[#This Row],[Churn]]="Yes",1,0)</f>
        <v>0</v>
      </c>
      <c r="W166" t="str">
        <f t="shared" si="2"/>
        <v>New (0-12 Months)</v>
      </c>
    </row>
    <row r="167" spans="1:23" x14ac:dyDescent="0.2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 s="1">
        <v>19.899999999999999</v>
      </c>
      <c r="T167" s="1">
        <v>1363.45</v>
      </c>
      <c r="U167" t="s">
        <v>24</v>
      </c>
      <c r="V167">
        <f>IF(Table1[[#This Row],[Churn]]="Yes",1,0)</f>
        <v>0</v>
      </c>
      <c r="W167" t="str">
        <f t="shared" si="2"/>
        <v>Loyal (49-72 Months)</v>
      </c>
    </row>
    <row r="168" spans="1:23" x14ac:dyDescent="0.2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 s="1">
        <v>70.900000000000006</v>
      </c>
      <c r="T168" s="1">
        <v>273</v>
      </c>
      <c r="U168" t="s">
        <v>23</v>
      </c>
      <c r="V168">
        <f>IF(Table1[[#This Row],[Churn]]="Yes",1,0)</f>
        <v>1</v>
      </c>
      <c r="W168" t="str">
        <f t="shared" si="2"/>
        <v>New (0-12 Months)</v>
      </c>
    </row>
    <row r="169" spans="1:23" x14ac:dyDescent="0.2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 s="1">
        <v>89.05</v>
      </c>
      <c r="T169" s="1">
        <v>6254.45</v>
      </c>
      <c r="U169" t="s">
        <v>24</v>
      </c>
      <c r="V169">
        <f>IF(Table1[[#This Row],[Churn]]="Yes",1,0)</f>
        <v>0</v>
      </c>
      <c r="W169" t="str">
        <f t="shared" si="2"/>
        <v>Loyal (49-72 Months)</v>
      </c>
    </row>
    <row r="170" spans="1:23" x14ac:dyDescent="0.2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 s="1">
        <v>45.3</v>
      </c>
      <c r="T170" s="1">
        <v>2651.2</v>
      </c>
      <c r="U170" t="s">
        <v>23</v>
      </c>
      <c r="V170">
        <f>IF(Table1[[#This Row],[Churn]]="Yes",1,0)</f>
        <v>1</v>
      </c>
      <c r="W170" t="str">
        <f t="shared" si="2"/>
        <v>Loyal (49-72 Months)</v>
      </c>
    </row>
    <row r="171" spans="1:23" x14ac:dyDescent="0.2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 s="1">
        <v>20.399999999999999</v>
      </c>
      <c r="T171" s="1">
        <v>321.39999999999998</v>
      </c>
      <c r="U171" t="s">
        <v>24</v>
      </c>
      <c r="V171">
        <f>IF(Table1[[#This Row],[Churn]]="Yes",1,0)</f>
        <v>0</v>
      </c>
      <c r="W171" t="str">
        <f t="shared" si="2"/>
        <v>Developing (13-24 Months)</v>
      </c>
    </row>
    <row r="172" spans="1:23" x14ac:dyDescent="0.2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 s="1">
        <v>84.25</v>
      </c>
      <c r="T172" s="1">
        <v>3539.25</v>
      </c>
      <c r="U172" t="s">
        <v>24</v>
      </c>
      <c r="V172">
        <f>IF(Table1[[#This Row],[Churn]]="Yes",1,0)</f>
        <v>0</v>
      </c>
      <c r="W172" t="str">
        <f t="shared" si="2"/>
        <v>Established (25-48 Months)</v>
      </c>
    </row>
    <row r="173" spans="1:23" x14ac:dyDescent="0.2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 s="1">
        <v>104.4</v>
      </c>
      <c r="T173" s="1">
        <v>242.8</v>
      </c>
      <c r="U173" t="s">
        <v>23</v>
      </c>
      <c r="V173">
        <f>IF(Table1[[#This Row],[Churn]]="Yes",1,0)</f>
        <v>1</v>
      </c>
      <c r="W173" t="str">
        <f t="shared" si="2"/>
        <v>New (0-12 Months)</v>
      </c>
    </row>
    <row r="174" spans="1:23" x14ac:dyDescent="0.2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 s="1">
        <v>81.95</v>
      </c>
      <c r="T174" s="1">
        <v>1181.75</v>
      </c>
      <c r="U174" t="s">
        <v>24</v>
      </c>
      <c r="V174">
        <f>IF(Table1[[#This Row],[Churn]]="Yes",1,0)</f>
        <v>0</v>
      </c>
      <c r="W174" t="str">
        <f t="shared" si="2"/>
        <v>Developing (13-24 Months)</v>
      </c>
    </row>
    <row r="175" spans="1:23" x14ac:dyDescent="0.2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 s="1">
        <v>94.85</v>
      </c>
      <c r="T175" s="1">
        <v>5000.2</v>
      </c>
      <c r="U175" t="s">
        <v>23</v>
      </c>
      <c r="V175">
        <f>IF(Table1[[#This Row],[Churn]]="Yes",1,0)</f>
        <v>1</v>
      </c>
      <c r="W175" t="str">
        <f t="shared" si="2"/>
        <v>Loyal (49-72 Months)</v>
      </c>
    </row>
    <row r="176" spans="1:23" x14ac:dyDescent="0.2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 s="1">
        <v>20.55</v>
      </c>
      <c r="T176" s="1">
        <v>654.54999999999995</v>
      </c>
      <c r="U176" t="s">
        <v>24</v>
      </c>
      <c r="V176">
        <f>IF(Table1[[#This Row],[Churn]]="Yes",1,0)</f>
        <v>0</v>
      </c>
      <c r="W176" t="str">
        <f t="shared" si="2"/>
        <v>Established (25-48 Months)</v>
      </c>
    </row>
    <row r="177" spans="1:23" x14ac:dyDescent="0.2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 s="1">
        <v>24.7</v>
      </c>
      <c r="T177" s="1">
        <v>780.2</v>
      </c>
      <c r="U177" t="s">
        <v>24</v>
      </c>
      <c r="V177">
        <f>IF(Table1[[#This Row],[Churn]]="Yes",1,0)</f>
        <v>0</v>
      </c>
      <c r="W177" t="str">
        <f t="shared" si="2"/>
        <v>Established (25-48 Months)</v>
      </c>
    </row>
    <row r="178" spans="1:23" x14ac:dyDescent="0.2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 s="1">
        <v>74.45</v>
      </c>
      <c r="T178" s="1">
        <v>1145.7</v>
      </c>
      <c r="U178" t="s">
        <v>23</v>
      </c>
      <c r="V178">
        <f>IF(Table1[[#This Row],[Churn]]="Yes",1,0)</f>
        <v>1</v>
      </c>
      <c r="W178" t="str">
        <f t="shared" si="2"/>
        <v>Developing (13-24 Months)</v>
      </c>
    </row>
    <row r="179" spans="1:23" x14ac:dyDescent="0.2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 s="1">
        <v>76.45</v>
      </c>
      <c r="T179" s="1">
        <v>503.6</v>
      </c>
      <c r="U179" t="s">
        <v>23</v>
      </c>
      <c r="V179">
        <f>IF(Table1[[#This Row],[Churn]]="Yes",1,0)</f>
        <v>1</v>
      </c>
      <c r="W179" t="str">
        <f t="shared" si="2"/>
        <v>New (0-12 Months)</v>
      </c>
    </row>
    <row r="180" spans="1:23" x14ac:dyDescent="0.2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 s="1">
        <v>105.35</v>
      </c>
      <c r="T180" s="1">
        <v>1559.25</v>
      </c>
      <c r="U180" t="s">
        <v>24</v>
      </c>
      <c r="V180">
        <f>IF(Table1[[#This Row],[Churn]]="Yes",1,0)</f>
        <v>0</v>
      </c>
      <c r="W180" t="str">
        <f t="shared" si="2"/>
        <v>Developing (13-24 Months)</v>
      </c>
    </row>
    <row r="181" spans="1:23" x14ac:dyDescent="0.2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 s="1">
        <v>20.55</v>
      </c>
      <c r="T181" s="1">
        <v>1252</v>
      </c>
      <c r="U181" t="s">
        <v>24</v>
      </c>
      <c r="V181">
        <f>IF(Table1[[#This Row],[Churn]]="Yes",1,0)</f>
        <v>0</v>
      </c>
      <c r="W181" t="str">
        <f t="shared" si="2"/>
        <v>Loyal (49-72 Months)</v>
      </c>
    </row>
    <row r="182" spans="1:23" x14ac:dyDescent="0.2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 s="1">
        <v>29.95</v>
      </c>
      <c r="T182" s="1">
        <v>29.95</v>
      </c>
      <c r="U182" t="s">
        <v>23</v>
      </c>
      <c r="V182">
        <f>IF(Table1[[#This Row],[Churn]]="Yes",1,0)</f>
        <v>1</v>
      </c>
      <c r="W182" t="str">
        <f t="shared" si="2"/>
        <v>New (0-12 Months)</v>
      </c>
    </row>
    <row r="183" spans="1:23" x14ac:dyDescent="0.2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 s="1">
        <v>45.3</v>
      </c>
      <c r="T183" s="1">
        <v>45.3</v>
      </c>
      <c r="U183" t="s">
        <v>24</v>
      </c>
      <c r="V183">
        <f>IF(Table1[[#This Row],[Churn]]="Yes",1,0)</f>
        <v>0</v>
      </c>
      <c r="W183" t="str">
        <f t="shared" si="2"/>
        <v>New (0-12 Months)</v>
      </c>
    </row>
    <row r="184" spans="1:23" x14ac:dyDescent="0.2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 s="1">
        <v>84.5</v>
      </c>
      <c r="T184" s="1">
        <v>662.65</v>
      </c>
      <c r="U184" t="s">
        <v>23</v>
      </c>
      <c r="V184">
        <f>IF(Table1[[#This Row],[Churn]]="Yes",1,0)</f>
        <v>1</v>
      </c>
      <c r="W184" t="str">
        <f t="shared" si="2"/>
        <v>New (0-12 Months)</v>
      </c>
    </row>
    <row r="185" spans="1:23" x14ac:dyDescent="0.2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 s="1">
        <v>74.75</v>
      </c>
      <c r="T185" s="1">
        <v>2453.3000000000002</v>
      </c>
      <c r="U185" t="s">
        <v>24</v>
      </c>
      <c r="V185">
        <f>IF(Table1[[#This Row],[Churn]]="Yes",1,0)</f>
        <v>0</v>
      </c>
      <c r="W185" t="str">
        <f t="shared" si="2"/>
        <v>Established (25-48 Months)</v>
      </c>
    </row>
    <row r="186" spans="1:23" x14ac:dyDescent="0.2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 s="1">
        <v>79.25</v>
      </c>
      <c r="T186" s="1">
        <v>1111.6500000000001</v>
      </c>
      <c r="U186" t="s">
        <v>23</v>
      </c>
      <c r="V186">
        <f>IF(Table1[[#This Row],[Churn]]="Yes",1,0)</f>
        <v>1</v>
      </c>
      <c r="W186" t="str">
        <f t="shared" si="2"/>
        <v>Developing (13-24 Months)</v>
      </c>
    </row>
    <row r="187" spans="1:23" x14ac:dyDescent="0.2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 s="1">
        <v>24.8</v>
      </c>
      <c r="T187" s="1">
        <v>24.8</v>
      </c>
      <c r="U187" t="s">
        <v>23</v>
      </c>
      <c r="V187">
        <f>IF(Table1[[#This Row],[Churn]]="Yes",1,0)</f>
        <v>1</v>
      </c>
      <c r="W187" t="str">
        <f t="shared" si="2"/>
        <v>New (0-12 Months)</v>
      </c>
    </row>
    <row r="188" spans="1:23" x14ac:dyDescent="0.2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 s="1">
        <v>51.8</v>
      </c>
      <c r="T188" s="1">
        <v>1023.85</v>
      </c>
      <c r="U188" t="s">
        <v>24</v>
      </c>
      <c r="V188">
        <f>IF(Table1[[#This Row],[Churn]]="Yes",1,0)</f>
        <v>0</v>
      </c>
      <c r="W188" t="str">
        <f t="shared" si="2"/>
        <v>Developing (13-24 Months)</v>
      </c>
    </row>
    <row r="189" spans="1:23" x14ac:dyDescent="0.2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 s="1">
        <v>30.4</v>
      </c>
      <c r="T189" s="1">
        <v>82.15</v>
      </c>
      <c r="U189" t="s">
        <v>24</v>
      </c>
      <c r="V189">
        <f>IF(Table1[[#This Row],[Churn]]="Yes",1,0)</f>
        <v>0</v>
      </c>
      <c r="W189" t="str">
        <f t="shared" si="2"/>
        <v>New (0-12 Months)</v>
      </c>
    </row>
    <row r="190" spans="1:23" x14ac:dyDescent="0.2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 s="1">
        <v>19.649999999999999</v>
      </c>
      <c r="T190" s="1">
        <v>244.8</v>
      </c>
      <c r="U190" t="s">
        <v>24</v>
      </c>
      <c r="V190">
        <f>IF(Table1[[#This Row],[Churn]]="Yes",1,0)</f>
        <v>0</v>
      </c>
      <c r="W190" t="str">
        <f t="shared" si="2"/>
        <v>Developing (13-24 Months)</v>
      </c>
    </row>
    <row r="191" spans="1:23" x14ac:dyDescent="0.2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 s="1">
        <v>56.6</v>
      </c>
      <c r="T191" s="1">
        <v>2379.1</v>
      </c>
      <c r="U191" t="s">
        <v>24</v>
      </c>
      <c r="V191">
        <f>IF(Table1[[#This Row],[Churn]]="Yes",1,0)</f>
        <v>0</v>
      </c>
      <c r="W191" t="str">
        <f t="shared" si="2"/>
        <v>Established (25-48 Months)</v>
      </c>
    </row>
    <row r="192" spans="1:23" x14ac:dyDescent="0.2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 s="1">
        <v>71.900000000000006</v>
      </c>
      <c r="T192" s="1">
        <v>3173.35</v>
      </c>
      <c r="U192" t="s">
        <v>24</v>
      </c>
      <c r="V192">
        <f>IF(Table1[[#This Row],[Churn]]="Yes",1,0)</f>
        <v>0</v>
      </c>
      <c r="W192" t="str">
        <f t="shared" si="2"/>
        <v>Established (25-48 Months)</v>
      </c>
    </row>
    <row r="193" spans="1:23" x14ac:dyDescent="0.2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 s="1">
        <v>91</v>
      </c>
      <c r="T193" s="1">
        <v>531</v>
      </c>
      <c r="U193" t="s">
        <v>23</v>
      </c>
      <c r="V193">
        <f>IF(Table1[[#This Row],[Churn]]="Yes",1,0)</f>
        <v>1</v>
      </c>
      <c r="W193" t="str">
        <f t="shared" si="2"/>
        <v>New (0-12 Months)</v>
      </c>
    </row>
    <row r="194" spans="1:23" x14ac:dyDescent="0.2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 s="1">
        <v>19.75</v>
      </c>
      <c r="T194" s="1">
        <v>1375.4</v>
      </c>
      <c r="U194" t="s">
        <v>24</v>
      </c>
      <c r="V194">
        <f>IF(Table1[[#This Row],[Churn]]="Yes",1,0)</f>
        <v>0</v>
      </c>
      <c r="W194" t="str">
        <f t="shared" ref="W194:W257" si="3">IF(F194&lt;=12,"New (0-12 Months)",IF(F194&lt;=24,"Developing (13-24 Months)",IF(F194&lt;=48,"Established (25-48 Months)","Loyal (49-72 Months)")))</f>
        <v>Loyal (49-72 Months)</v>
      </c>
    </row>
    <row r="195" spans="1:23" x14ac:dyDescent="0.2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 s="1">
        <v>109.7</v>
      </c>
      <c r="T195" s="1">
        <v>8129.3</v>
      </c>
      <c r="U195" t="s">
        <v>24</v>
      </c>
      <c r="V195">
        <f>IF(Table1[[#This Row],[Churn]]="Yes",1,0)</f>
        <v>0</v>
      </c>
      <c r="W195" t="str">
        <f t="shared" si="3"/>
        <v>Loyal (49-72 Months)</v>
      </c>
    </row>
    <row r="196" spans="1:23" x14ac:dyDescent="0.2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 s="1">
        <v>19.3</v>
      </c>
      <c r="T196" s="1">
        <v>1192.7</v>
      </c>
      <c r="U196" t="s">
        <v>24</v>
      </c>
      <c r="V196">
        <f>IF(Table1[[#This Row],[Churn]]="Yes",1,0)</f>
        <v>0</v>
      </c>
      <c r="W196" t="str">
        <f t="shared" si="3"/>
        <v>Loyal (49-72 Months)</v>
      </c>
    </row>
    <row r="197" spans="1:23" x14ac:dyDescent="0.2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 s="1">
        <v>96.55</v>
      </c>
      <c r="T197" s="1">
        <v>1901.65</v>
      </c>
      <c r="U197" t="s">
        <v>24</v>
      </c>
      <c r="V197">
        <f>IF(Table1[[#This Row],[Churn]]="Yes",1,0)</f>
        <v>0</v>
      </c>
      <c r="W197" t="str">
        <f t="shared" si="3"/>
        <v>Developing (13-24 Months)</v>
      </c>
    </row>
    <row r="198" spans="1:23" x14ac:dyDescent="0.2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 s="1">
        <v>24.1</v>
      </c>
      <c r="T198" s="1">
        <v>587.4</v>
      </c>
      <c r="U198" t="s">
        <v>24</v>
      </c>
      <c r="V198">
        <f>IF(Table1[[#This Row],[Churn]]="Yes",1,0)</f>
        <v>0</v>
      </c>
      <c r="W198" t="str">
        <f t="shared" si="3"/>
        <v>Developing (13-24 Months)</v>
      </c>
    </row>
    <row r="199" spans="1:23" x14ac:dyDescent="0.2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 s="1">
        <v>111.35</v>
      </c>
      <c r="T199" s="1">
        <v>6519.75</v>
      </c>
      <c r="U199" t="s">
        <v>24</v>
      </c>
      <c r="V199">
        <f>IF(Table1[[#This Row],[Churn]]="Yes",1,0)</f>
        <v>0</v>
      </c>
      <c r="W199" t="str">
        <f t="shared" si="3"/>
        <v>Loyal (49-72 Months)</v>
      </c>
    </row>
    <row r="200" spans="1:23" x14ac:dyDescent="0.2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 s="1">
        <v>112.25</v>
      </c>
      <c r="T200" s="1">
        <v>8041.65</v>
      </c>
      <c r="U200" t="s">
        <v>24</v>
      </c>
      <c r="V200">
        <f>IF(Table1[[#This Row],[Churn]]="Yes",1,0)</f>
        <v>0</v>
      </c>
      <c r="W200" t="str">
        <f t="shared" si="3"/>
        <v>Loyal (49-72 Months)</v>
      </c>
    </row>
    <row r="201" spans="1:23" x14ac:dyDescent="0.2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 s="1">
        <v>20.75</v>
      </c>
      <c r="T201" s="1">
        <v>20.75</v>
      </c>
      <c r="U201" t="s">
        <v>24</v>
      </c>
      <c r="V201">
        <f>IF(Table1[[#This Row],[Churn]]="Yes",1,0)</f>
        <v>0</v>
      </c>
      <c r="W201" t="str">
        <f t="shared" si="3"/>
        <v>New (0-12 Months)</v>
      </c>
    </row>
    <row r="202" spans="1:23" x14ac:dyDescent="0.2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 s="1">
        <v>101.9</v>
      </c>
      <c r="T202" s="1">
        <v>2681.15</v>
      </c>
      <c r="U202" t="s">
        <v>24</v>
      </c>
      <c r="V202">
        <f>IF(Table1[[#This Row],[Churn]]="Yes",1,0)</f>
        <v>0</v>
      </c>
      <c r="W202" t="str">
        <f t="shared" si="3"/>
        <v>Established (25-48 Months)</v>
      </c>
    </row>
    <row r="203" spans="1:23" x14ac:dyDescent="0.2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 s="1">
        <v>80.05</v>
      </c>
      <c r="T203" s="1">
        <v>1112.3</v>
      </c>
      <c r="U203" t="s">
        <v>24</v>
      </c>
      <c r="V203">
        <f>IF(Table1[[#This Row],[Churn]]="Yes",1,0)</f>
        <v>0</v>
      </c>
      <c r="W203" t="str">
        <f t="shared" si="3"/>
        <v>Developing (13-24 Months)</v>
      </c>
    </row>
    <row r="204" spans="1:23" x14ac:dyDescent="0.2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 s="1">
        <v>105.55</v>
      </c>
      <c r="T204" s="1">
        <v>7405.5</v>
      </c>
      <c r="U204" t="s">
        <v>24</v>
      </c>
      <c r="V204">
        <f>IF(Table1[[#This Row],[Churn]]="Yes",1,0)</f>
        <v>0</v>
      </c>
      <c r="W204" t="str">
        <f t="shared" si="3"/>
        <v>Loyal (49-72 Months)</v>
      </c>
    </row>
    <row r="205" spans="1:23" x14ac:dyDescent="0.2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 s="1">
        <v>78.3</v>
      </c>
      <c r="T205" s="1">
        <v>1033.95</v>
      </c>
      <c r="U205" t="s">
        <v>24</v>
      </c>
      <c r="V205">
        <f>IF(Table1[[#This Row],[Churn]]="Yes",1,0)</f>
        <v>0</v>
      </c>
      <c r="W205" t="str">
        <f t="shared" si="3"/>
        <v>Developing (13-24 Months)</v>
      </c>
    </row>
    <row r="206" spans="1:23" x14ac:dyDescent="0.2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 s="1">
        <v>68.849999999999994</v>
      </c>
      <c r="T206" s="1">
        <v>2958.95</v>
      </c>
      <c r="U206" t="s">
        <v>24</v>
      </c>
      <c r="V206">
        <f>IF(Table1[[#This Row],[Churn]]="Yes",1,0)</f>
        <v>0</v>
      </c>
      <c r="W206" t="str">
        <f t="shared" si="3"/>
        <v>Established (25-48 Months)</v>
      </c>
    </row>
    <row r="207" spans="1:23" x14ac:dyDescent="0.2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 s="1">
        <v>79.95</v>
      </c>
      <c r="T207" s="1">
        <v>2684.85</v>
      </c>
      <c r="U207" t="s">
        <v>24</v>
      </c>
      <c r="V207">
        <f>IF(Table1[[#This Row],[Churn]]="Yes",1,0)</f>
        <v>0</v>
      </c>
      <c r="W207" t="str">
        <f t="shared" si="3"/>
        <v>Established (25-48 Months)</v>
      </c>
    </row>
    <row r="208" spans="1:23" x14ac:dyDescent="0.2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 s="1">
        <v>55.45</v>
      </c>
      <c r="T208" s="1">
        <v>4179.2</v>
      </c>
      <c r="U208" t="s">
        <v>24</v>
      </c>
      <c r="V208">
        <f>IF(Table1[[#This Row],[Churn]]="Yes",1,0)</f>
        <v>0</v>
      </c>
      <c r="W208" t="str">
        <f t="shared" si="3"/>
        <v>Loyal (49-72 Months)</v>
      </c>
    </row>
    <row r="209" spans="1:23" x14ac:dyDescent="0.2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 s="1">
        <v>79.900000000000006</v>
      </c>
      <c r="T209" s="1">
        <v>79.900000000000006</v>
      </c>
      <c r="U209" t="s">
        <v>23</v>
      </c>
      <c r="V209">
        <f>IF(Table1[[#This Row],[Churn]]="Yes",1,0)</f>
        <v>1</v>
      </c>
      <c r="W209" t="str">
        <f t="shared" si="3"/>
        <v>New (0-12 Months)</v>
      </c>
    </row>
    <row r="210" spans="1:23" x14ac:dyDescent="0.2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 s="1">
        <v>106.6</v>
      </c>
      <c r="T210" s="1">
        <v>1934.45</v>
      </c>
      <c r="U210" t="s">
        <v>23</v>
      </c>
      <c r="V210">
        <f>IF(Table1[[#This Row],[Churn]]="Yes",1,0)</f>
        <v>1</v>
      </c>
      <c r="W210" t="str">
        <f t="shared" si="3"/>
        <v>Developing (13-24 Months)</v>
      </c>
    </row>
    <row r="211" spans="1:23" x14ac:dyDescent="0.2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 s="1">
        <v>102.45</v>
      </c>
      <c r="T211" s="1">
        <v>6654.1</v>
      </c>
      <c r="U211" t="s">
        <v>24</v>
      </c>
      <c r="V211">
        <f>IF(Table1[[#This Row],[Churn]]="Yes",1,0)</f>
        <v>0</v>
      </c>
      <c r="W211" t="str">
        <f t="shared" si="3"/>
        <v>Loyal (49-72 Months)</v>
      </c>
    </row>
    <row r="212" spans="1:23" x14ac:dyDescent="0.2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 s="1">
        <v>46</v>
      </c>
      <c r="T212" s="1">
        <v>84.5</v>
      </c>
      <c r="U212" t="s">
        <v>23</v>
      </c>
      <c r="V212">
        <f>IF(Table1[[#This Row],[Churn]]="Yes",1,0)</f>
        <v>1</v>
      </c>
      <c r="W212" t="str">
        <f t="shared" si="3"/>
        <v>New (0-12 Months)</v>
      </c>
    </row>
    <row r="213" spans="1:23" x14ac:dyDescent="0.2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 s="1">
        <v>25.25</v>
      </c>
      <c r="T213" s="1">
        <v>25.25</v>
      </c>
      <c r="U213" t="s">
        <v>24</v>
      </c>
      <c r="V213">
        <f>IF(Table1[[#This Row],[Churn]]="Yes",1,0)</f>
        <v>0</v>
      </c>
      <c r="W213" t="str">
        <f t="shared" si="3"/>
        <v>New (0-12 Months)</v>
      </c>
    </row>
    <row r="214" spans="1:23" x14ac:dyDescent="0.2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 s="1">
        <v>19.75</v>
      </c>
      <c r="T214" s="1">
        <v>1124.2</v>
      </c>
      <c r="U214" t="s">
        <v>24</v>
      </c>
      <c r="V214">
        <f>IF(Table1[[#This Row],[Churn]]="Yes",1,0)</f>
        <v>0</v>
      </c>
      <c r="W214" t="str">
        <f t="shared" si="3"/>
        <v>Loyal (49-72 Months)</v>
      </c>
    </row>
    <row r="215" spans="1:23" x14ac:dyDescent="0.2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 s="1">
        <v>20</v>
      </c>
      <c r="T215" s="1">
        <v>540.04999999999995</v>
      </c>
      <c r="U215" t="s">
        <v>24</v>
      </c>
      <c r="V215">
        <f>IF(Table1[[#This Row],[Churn]]="Yes",1,0)</f>
        <v>0</v>
      </c>
      <c r="W215" t="str">
        <f t="shared" si="3"/>
        <v>Established (25-48 Months)</v>
      </c>
    </row>
    <row r="216" spans="1:23" x14ac:dyDescent="0.2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 s="1">
        <v>86.8</v>
      </c>
      <c r="T216" s="1">
        <v>1975.85</v>
      </c>
      <c r="U216" t="s">
        <v>24</v>
      </c>
      <c r="V216">
        <f>IF(Table1[[#This Row],[Churn]]="Yes",1,0)</f>
        <v>0</v>
      </c>
      <c r="W216" t="str">
        <f t="shared" si="3"/>
        <v>Developing (13-24 Months)</v>
      </c>
    </row>
    <row r="217" spans="1:23" x14ac:dyDescent="0.2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 s="1">
        <v>58.75</v>
      </c>
      <c r="T217" s="1">
        <v>3437.45</v>
      </c>
      <c r="U217" t="s">
        <v>24</v>
      </c>
      <c r="V217">
        <f>IF(Table1[[#This Row],[Churn]]="Yes",1,0)</f>
        <v>0</v>
      </c>
      <c r="W217" t="str">
        <f t="shared" si="3"/>
        <v>Loyal (49-72 Months)</v>
      </c>
    </row>
    <row r="218" spans="1:23" x14ac:dyDescent="0.2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 s="1">
        <v>45.25</v>
      </c>
      <c r="T218" s="1">
        <v>3139.8</v>
      </c>
      <c r="U218" t="s">
        <v>24</v>
      </c>
      <c r="V218">
        <f>IF(Table1[[#This Row],[Churn]]="Yes",1,0)</f>
        <v>0</v>
      </c>
      <c r="W218" t="str">
        <f t="shared" si="3"/>
        <v>Loyal (49-72 Months)</v>
      </c>
    </row>
    <row r="219" spans="1:23" x14ac:dyDescent="0.2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 s="1">
        <v>56.6</v>
      </c>
      <c r="T219" s="1">
        <v>3789.2</v>
      </c>
      <c r="U219" t="s">
        <v>24</v>
      </c>
      <c r="V219">
        <f>IF(Table1[[#This Row],[Churn]]="Yes",1,0)</f>
        <v>0</v>
      </c>
      <c r="W219" t="str">
        <f t="shared" si="3"/>
        <v>Loyal (49-72 Months)</v>
      </c>
    </row>
    <row r="220" spans="1:23" x14ac:dyDescent="0.2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 s="1">
        <v>84.2</v>
      </c>
      <c r="T220" s="1">
        <v>5324.5</v>
      </c>
      <c r="U220" t="s">
        <v>24</v>
      </c>
      <c r="V220">
        <f>IF(Table1[[#This Row],[Churn]]="Yes",1,0)</f>
        <v>0</v>
      </c>
      <c r="W220" t="str">
        <f t="shared" si="3"/>
        <v>Loyal (49-72 Months)</v>
      </c>
    </row>
    <row r="221" spans="1:23" x14ac:dyDescent="0.2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 s="1">
        <v>80</v>
      </c>
      <c r="T221" s="1">
        <v>624.6</v>
      </c>
      <c r="U221" t="s">
        <v>24</v>
      </c>
      <c r="V221">
        <f>IF(Table1[[#This Row],[Churn]]="Yes",1,0)</f>
        <v>0</v>
      </c>
      <c r="W221" t="str">
        <f t="shared" si="3"/>
        <v>New (0-12 Months)</v>
      </c>
    </row>
    <row r="222" spans="1:23" x14ac:dyDescent="0.2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 s="1">
        <v>70.150000000000006</v>
      </c>
      <c r="T222" s="1">
        <v>268.35000000000002</v>
      </c>
      <c r="U222" t="s">
        <v>23</v>
      </c>
      <c r="V222">
        <f>IF(Table1[[#This Row],[Churn]]="Yes",1,0)</f>
        <v>1</v>
      </c>
      <c r="W222" t="str">
        <f t="shared" si="3"/>
        <v>New (0-12 Months)</v>
      </c>
    </row>
    <row r="223" spans="1:23" x14ac:dyDescent="0.2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 s="1">
        <v>24.75</v>
      </c>
      <c r="T223" s="1">
        <v>1836.9</v>
      </c>
      <c r="U223" t="s">
        <v>24</v>
      </c>
      <c r="V223">
        <f>IF(Table1[[#This Row],[Churn]]="Yes",1,0)</f>
        <v>0</v>
      </c>
      <c r="W223" t="str">
        <f t="shared" si="3"/>
        <v>Loyal (49-72 Months)</v>
      </c>
    </row>
    <row r="224" spans="1:23" x14ac:dyDescent="0.2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 s="1">
        <v>20.2</v>
      </c>
      <c r="T224" s="1">
        <v>20.2</v>
      </c>
      <c r="U224" t="s">
        <v>24</v>
      </c>
      <c r="V224">
        <f>IF(Table1[[#This Row],[Churn]]="Yes",1,0)</f>
        <v>0</v>
      </c>
      <c r="W224" t="str">
        <f t="shared" si="3"/>
        <v>New (0-12 Months)</v>
      </c>
    </row>
    <row r="225" spans="1:23" x14ac:dyDescent="0.2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 s="1">
        <v>50.05</v>
      </c>
      <c r="T225" s="1">
        <v>179.35</v>
      </c>
      <c r="U225" t="s">
        <v>23</v>
      </c>
      <c r="V225">
        <f>IF(Table1[[#This Row],[Churn]]="Yes",1,0)</f>
        <v>1</v>
      </c>
      <c r="W225" t="str">
        <f t="shared" si="3"/>
        <v>New (0-12 Months)</v>
      </c>
    </row>
    <row r="226" spans="1:23" x14ac:dyDescent="0.2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 s="1">
        <v>19.350000000000001</v>
      </c>
      <c r="T226" s="1">
        <v>219.35</v>
      </c>
      <c r="U226" t="s">
        <v>24</v>
      </c>
      <c r="V226">
        <f>IF(Table1[[#This Row],[Churn]]="Yes",1,0)</f>
        <v>0</v>
      </c>
      <c r="W226" t="str">
        <f t="shared" si="3"/>
        <v>New (0-12 Months)</v>
      </c>
    </row>
    <row r="227" spans="1:23" x14ac:dyDescent="0.2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 s="1">
        <v>50.6</v>
      </c>
      <c r="T227" s="1">
        <v>1288.75</v>
      </c>
      <c r="U227" t="s">
        <v>24</v>
      </c>
      <c r="V227">
        <f>IF(Table1[[#This Row],[Churn]]="Yes",1,0)</f>
        <v>0</v>
      </c>
      <c r="W227" t="str">
        <f t="shared" si="3"/>
        <v>Developing (13-24 Months)</v>
      </c>
    </row>
    <row r="228" spans="1:23" x14ac:dyDescent="0.2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 s="1">
        <v>81.150000000000006</v>
      </c>
      <c r="T228" s="1">
        <v>2545.75</v>
      </c>
      <c r="U228" t="s">
        <v>24</v>
      </c>
      <c r="V228">
        <f>IF(Table1[[#This Row],[Churn]]="Yes",1,0)</f>
        <v>0</v>
      </c>
      <c r="W228" t="str">
        <f t="shared" si="3"/>
        <v>Established (25-48 Months)</v>
      </c>
    </row>
    <row r="229" spans="1:23" x14ac:dyDescent="0.2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 s="1">
        <v>55.2</v>
      </c>
      <c r="T229" s="1">
        <v>55.2</v>
      </c>
      <c r="U229" t="s">
        <v>23</v>
      </c>
      <c r="V229">
        <f>IF(Table1[[#This Row],[Churn]]="Yes",1,0)</f>
        <v>1</v>
      </c>
      <c r="W229" t="str">
        <f t="shared" si="3"/>
        <v>New (0-12 Months)</v>
      </c>
    </row>
    <row r="230" spans="1:23" x14ac:dyDescent="0.2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 s="1">
        <v>89.9</v>
      </c>
      <c r="T230" s="1">
        <v>2723.15</v>
      </c>
      <c r="U230" t="s">
        <v>24</v>
      </c>
      <c r="V230">
        <f>IF(Table1[[#This Row],[Churn]]="Yes",1,0)</f>
        <v>0</v>
      </c>
      <c r="W230" t="str">
        <f t="shared" si="3"/>
        <v>Established (25-48 Months)</v>
      </c>
    </row>
    <row r="231" spans="1:23" x14ac:dyDescent="0.2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 s="1">
        <v>85.3</v>
      </c>
      <c r="T231" s="1">
        <v>4107.25</v>
      </c>
      <c r="U231" t="s">
        <v>24</v>
      </c>
      <c r="V231">
        <f>IF(Table1[[#This Row],[Churn]]="Yes",1,0)</f>
        <v>0</v>
      </c>
      <c r="W231" t="str">
        <f t="shared" si="3"/>
        <v>Established (25-48 Months)</v>
      </c>
    </row>
    <row r="232" spans="1:23" x14ac:dyDescent="0.2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 s="1">
        <v>108</v>
      </c>
      <c r="T232" s="1">
        <v>5760.65</v>
      </c>
      <c r="U232" t="s">
        <v>24</v>
      </c>
      <c r="V232">
        <f>IF(Table1[[#This Row],[Churn]]="Yes",1,0)</f>
        <v>0</v>
      </c>
      <c r="W232" t="str">
        <f t="shared" si="3"/>
        <v>Loyal (49-72 Months)</v>
      </c>
    </row>
    <row r="233" spans="1:23" x14ac:dyDescent="0.2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 s="1">
        <v>93.5</v>
      </c>
      <c r="T233" s="1">
        <v>4747.5</v>
      </c>
      <c r="U233" t="s">
        <v>24</v>
      </c>
      <c r="V233">
        <f>IF(Table1[[#This Row],[Churn]]="Yes",1,0)</f>
        <v>0</v>
      </c>
      <c r="W233" t="str">
        <f t="shared" si="3"/>
        <v>Loyal (49-72 Months)</v>
      </c>
    </row>
    <row r="234" spans="1:23" x14ac:dyDescent="0.2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 s="1">
        <v>84.6</v>
      </c>
      <c r="T234" s="1">
        <v>84.6</v>
      </c>
      <c r="U234" t="s">
        <v>23</v>
      </c>
      <c r="V234">
        <f>IF(Table1[[#This Row],[Churn]]="Yes",1,0)</f>
        <v>1</v>
      </c>
      <c r="W234" t="str">
        <f t="shared" si="3"/>
        <v>New (0-12 Months)</v>
      </c>
    </row>
    <row r="235" spans="1:23" x14ac:dyDescent="0.2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 s="1">
        <v>20.25</v>
      </c>
      <c r="T235" s="1">
        <v>1566.9</v>
      </c>
      <c r="U235" t="s">
        <v>24</v>
      </c>
      <c r="V235">
        <f>IF(Table1[[#This Row],[Churn]]="Yes",1,0)</f>
        <v>0</v>
      </c>
      <c r="W235" t="str">
        <f t="shared" si="3"/>
        <v>Loyal (49-72 Months)</v>
      </c>
    </row>
    <row r="236" spans="1:23" x14ac:dyDescent="0.2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 s="1">
        <v>25.15</v>
      </c>
      <c r="T236" s="1">
        <v>702</v>
      </c>
      <c r="U236" t="s">
        <v>24</v>
      </c>
      <c r="V236">
        <f>IF(Table1[[#This Row],[Churn]]="Yes",1,0)</f>
        <v>0</v>
      </c>
      <c r="W236" t="str">
        <f t="shared" si="3"/>
        <v>Established (25-48 Months)</v>
      </c>
    </row>
    <row r="237" spans="1:23" x14ac:dyDescent="0.2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 s="1">
        <v>54.4</v>
      </c>
      <c r="T237" s="1">
        <v>114.1</v>
      </c>
      <c r="U237" t="s">
        <v>23</v>
      </c>
      <c r="V237">
        <f>IF(Table1[[#This Row],[Churn]]="Yes",1,0)</f>
        <v>1</v>
      </c>
      <c r="W237" t="str">
        <f t="shared" si="3"/>
        <v>New (0-12 Months)</v>
      </c>
    </row>
    <row r="238" spans="1:23" x14ac:dyDescent="0.2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 s="1">
        <v>29.6</v>
      </c>
      <c r="T238" s="1">
        <v>299.05</v>
      </c>
      <c r="U238" t="s">
        <v>24</v>
      </c>
      <c r="V238">
        <f>IF(Table1[[#This Row],[Churn]]="Yes",1,0)</f>
        <v>0</v>
      </c>
      <c r="W238" t="str">
        <f t="shared" si="3"/>
        <v>New (0-12 Months)</v>
      </c>
    </row>
    <row r="239" spans="1:23" x14ac:dyDescent="0.2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 s="1">
        <v>73.150000000000006</v>
      </c>
      <c r="T239" s="1">
        <v>1305.95</v>
      </c>
      <c r="U239" t="s">
        <v>24</v>
      </c>
      <c r="V239">
        <f>IF(Table1[[#This Row],[Churn]]="Yes",1,0)</f>
        <v>0</v>
      </c>
      <c r="W239" t="str">
        <f t="shared" si="3"/>
        <v>Developing (13-24 Months)</v>
      </c>
    </row>
    <row r="240" spans="1:23" x14ac:dyDescent="0.2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 s="1">
        <v>95</v>
      </c>
      <c r="T240" s="1">
        <v>1120.3</v>
      </c>
      <c r="U240" t="s">
        <v>23</v>
      </c>
      <c r="V240">
        <f>IF(Table1[[#This Row],[Churn]]="Yes",1,0)</f>
        <v>1</v>
      </c>
      <c r="W240" t="str">
        <f t="shared" si="3"/>
        <v>New (0-12 Months)</v>
      </c>
    </row>
    <row r="241" spans="1:23" x14ac:dyDescent="0.2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 s="1">
        <v>19.75</v>
      </c>
      <c r="T241" s="1">
        <v>284.35000000000002</v>
      </c>
      <c r="U241" t="s">
        <v>24</v>
      </c>
      <c r="V241">
        <f>IF(Table1[[#This Row],[Churn]]="Yes",1,0)</f>
        <v>0</v>
      </c>
      <c r="W241" t="str">
        <f t="shared" si="3"/>
        <v>Developing (13-24 Months)</v>
      </c>
    </row>
    <row r="242" spans="1:23" x14ac:dyDescent="0.2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 s="1">
        <v>86.6</v>
      </c>
      <c r="T242" s="1">
        <v>6350.5</v>
      </c>
      <c r="U242" t="s">
        <v>24</v>
      </c>
      <c r="V242">
        <f>IF(Table1[[#This Row],[Churn]]="Yes",1,0)</f>
        <v>0</v>
      </c>
      <c r="W242" t="str">
        <f t="shared" si="3"/>
        <v>Loyal (49-72 Months)</v>
      </c>
    </row>
    <row r="243" spans="1:23" x14ac:dyDescent="0.2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 s="1">
        <v>109.2</v>
      </c>
      <c r="T243" s="1">
        <v>7878.3</v>
      </c>
      <c r="U243" t="s">
        <v>24</v>
      </c>
      <c r="V243">
        <f>IF(Table1[[#This Row],[Churn]]="Yes",1,0)</f>
        <v>0</v>
      </c>
      <c r="W243" t="str">
        <f t="shared" si="3"/>
        <v>Loyal (49-72 Months)</v>
      </c>
    </row>
    <row r="244" spans="1:23" x14ac:dyDescent="0.2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 s="1">
        <v>74.7</v>
      </c>
      <c r="T244" s="1">
        <v>3187.65</v>
      </c>
      <c r="U244" t="s">
        <v>24</v>
      </c>
      <c r="V244">
        <f>IF(Table1[[#This Row],[Churn]]="Yes",1,0)</f>
        <v>0</v>
      </c>
      <c r="W244" t="str">
        <f t="shared" si="3"/>
        <v>Established (25-48 Months)</v>
      </c>
    </row>
    <row r="245" spans="1:23" x14ac:dyDescent="0.2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 s="1">
        <v>94.4</v>
      </c>
      <c r="T245" s="1">
        <v>6126.15</v>
      </c>
      <c r="U245" t="s">
        <v>24</v>
      </c>
      <c r="V245">
        <f>IF(Table1[[#This Row],[Churn]]="Yes",1,0)</f>
        <v>0</v>
      </c>
      <c r="W245" t="str">
        <f t="shared" si="3"/>
        <v>Loyal (49-72 Months)</v>
      </c>
    </row>
    <row r="246" spans="1:23" x14ac:dyDescent="0.2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 s="1">
        <v>54.8</v>
      </c>
      <c r="T246" s="1">
        <v>731.3</v>
      </c>
      <c r="U246" t="s">
        <v>24</v>
      </c>
      <c r="V246">
        <f>IF(Table1[[#This Row],[Churn]]="Yes",1,0)</f>
        <v>0</v>
      </c>
      <c r="W246" t="str">
        <f t="shared" si="3"/>
        <v>Developing (13-24 Months)</v>
      </c>
    </row>
    <row r="247" spans="1:23" x14ac:dyDescent="0.2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 s="1">
        <v>75.349999999999994</v>
      </c>
      <c r="T247" s="1">
        <v>273.39999999999998</v>
      </c>
      <c r="U247" t="s">
        <v>24</v>
      </c>
      <c r="V247">
        <f>IF(Table1[[#This Row],[Churn]]="Yes",1,0)</f>
        <v>0</v>
      </c>
      <c r="W247" t="str">
        <f t="shared" si="3"/>
        <v>New (0-12 Months)</v>
      </c>
    </row>
    <row r="248" spans="1:23" x14ac:dyDescent="0.2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 s="1">
        <v>65</v>
      </c>
      <c r="T248" s="1">
        <v>2531.8000000000002</v>
      </c>
      <c r="U248" t="s">
        <v>24</v>
      </c>
      <c r="V248">
        <f>IF(Table1[[#This Row],[Churn]]="Yes",1,0)</f>
        <v>0</v>
      </c>
      <c r="W248" t="str">
        <f t="shared" si="3"/>
        <v>Established (25-48 Months)</v>
      </c>
    </row>
    <row r="249" spans="1:23" x14ac:dyDescent="0.2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 s="1">
        <v>74.400000000000006</v>
      </c>
      <c r="T249" s="1">
        <v>1074.3</v>
      </c>
      <c r="U249" t="s">
        <v>23</v>
      </c>
      <c r="V249">
        <f>IF(Table1[[#This Row],[Churn]]="Yes",1,0)</f>
        <v>1</v>
      </c>
      <c r="W249" t="str">
        <f t="shared" si="3"/>
        <v>Developing (13-24 Months)</v>
      </c>
    </row>
    <row r="250" spans="1:23" x14ac:dyDescent="0.2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 s="1">
        <v>48.55</v>
      </c>
      <c r="T250" s="1">
        <v>48.55</v>
      </c>
      <c r="U250" t="s">
        <v>23</v>
      </c>
      <c r="V250">
        <f>IF(Table1[[#This Row],[Churn]]="Yes",1,0)</f>
        <v>1</v>
      </c>
      <c r="W250" t="str">
        <f t="shared" si="3"/>
        <v>New (0-12 Months)</v>
      </c>
    </row>
    <row r="251" spans="1:23" x14ac:dyDescent="0.2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 s="1">
        <v>99</v>
      </c>
      <c r="T251" s="1">
        <v>4298.45</v>
      </c>
      <c r="U251" t="s">
        <v>24</v>
      </c>
      <c r="V251">
        <f>IF(Table1[[#This Row],[Churn]]="Yes",1,0)</f>
        <v>0</v>
      </c>
      <c r="W251" t="str">
        <f t="shared" si="3"/>
        <v>Established (25-48 Months)</v>
      </c>
    </row>
    <row r="252" spans="1:23" x14ac:dyDescent="0.2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 s="1">
        <v>93.5</v>
      </c>
      <c r="T252" s="1">
        <v>4619.55</v>
      </c>
      <c r="U252" t="s">
        <v>24</v>
      </c>
      <c r="V252">
        <f>IF(Table1[[#This Row],[Churn]]="Yes",1,0)</f>
        <v>0</v>
      </c>
      <c r="W252" t="str">
        <f t="shared" si="3"/>
        <v>Loyal (49-72 Months)</v>
      </c>
    </row>
    <row r="253" spans="1:23" x14ac:dyDescent="0.2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 s="1">
        <v>70.400000000000006</v>
      </c>
      <c r="T253" s="1">
        <v>147.15</v>
      </c>
      <c r="U253" t="s">
        <v>23</v>
      </c>
      <c r="V253">
        <f>IF(Table1[[#This Row],[Churn]]="Yes",1,0)</f>
        <v>1</v>
      </c>
      <c r="W253" t="str">
        <f t="shared" si="3"/>
        <v>New (0-12 Months)</v>
      </c>
    </row>
    <row r="254" spans="1:23" x14ac:dyDescent="0.2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 s="1">
        <v>40.200000000000003</v>
      </c>
      <c r="T254" s="1">
        <v>40.200000000000003</v>
      </c>
      <c r="U254" t="s">
        <v>23</v>
      </c>
      <c r="V254">
        <f>IF(Table1[[#This Row],[Churn]]="Yes",1,0)</f>
        <v>1</v>
      </c>
      <c r="W254" t="str">
        <f t="shared" si="3"/>
        <v>New (0-12 Months)</v>
      </c>
    </row>
    <row r="255" spans="1:23" x14ac:dyDescent="0.2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 s="1">
        <v>83.7</v>
      </c>
      <c r="T255" s="1">
        <v>2633.3</v>
      </c>
      <c r="U255" t="s">
        <v>24</v>
      </c>
      <c r="V255">
        <f>IF(Table1[[#This Row],[Churn]]="Yes",1,0)</f>
        <v>0</v>
      </c>
      <c r="W255" t="str">
        <f t="shared" si="3"/>
        <v>Established (25-48 Months)</v>
      </c>
    </row>
    <row r="256" spans="1:23" x14ac:dyDescent="0.2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 s="1">
        <v>19.850000000000001</v>
      </c>
      <c r="T256" s="1">
        <v>193.05</v>
      </c>
      <c r="U256" t="s">
        <v>24</v>
      </c>
      <c r="V256">
        <f>IF(Table1[[#This Row],[Churn]]="Yes",1,0)</f>
        <v>0</v>
      </c>
      <c r="W256" t="str">
        <f t="shared" si="3"/>
        <v>New (0-12 Months)</v>
      </c>
    </row>
    <row r="257" spans="1:23" x14ac:dyDescent="0.2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 s="1">
        <v>59.55</v>
      </c>
      <c r="T257" s="1">
        <v>4103.8999999999996</v>
      </c>
      <c r="U257" t="s">
        <v>24</v>
      </c>
      <c r="V257">
        <f>IF(Table1[[#This Row],[Churn]]="Yes",1,0)</f>
        <v>0</v>
      </c>
      <c r="W257" t="str">
        <f t="shared" si="3"/>
        <v>Loyal (49-72 Months)</v>
      </c>
    </row>
    <row r="258" spans="1:23" x14ac:dyDescent="0.2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 s="1">
        <v>115.1</v>
      </c>
      <c r="T258" s="1">
        <v>7008.15</v>
      </c>
      <c r="U258" t="s">
        <v>24</v>
      </c>
      <c r="V258">
        <f>IF(Table1[[#This Row],[Churn]]="Yes",1,0)</f>
        <v>0</v>
      </c>
      <c r="W258" t="str">
        <f t="shared" ref="W258:W321" si="4">IF(F258&lt;=12,"New (0-12 Months)",IF(F258&lt;=24,"Developing (13-24 Months)",IF(F258&lt;=48,"Established (25-48 Months)","Loyal (49-72 Months)")))</f>
        <v>Loyal (49-72 Months)</v>
      </c>
    </row>
    <row r="259" spans="1:23" x14ac:dyDescent="0.2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 s="1">
        <v>114.35</v>
      </c>
      <c r="T259" s="1">
        <v>5791.1</v>
      </c>
      <c r="U259" t="s">
        <v>24</v>
      </c>
      <c r="V259">
        <f>IF(Table1[[#This Row],[Churn]]="Yes",1,0)</f>
        <v>0</v>
      </c>
      <c r="W259" t="str">
        <f t="shared" si="4"/>
        <v>Loyal (49-72 Months)</v>
      </c>
    </row>
    <row r="260" spans="1:23" x14ac:dyDescent="0.2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 s="1">
        <v>44.6</v>
      </c>
      <c r="T260" s="1">
        <v>80.55</v>
      </c>
      <c r="U260" t="s">
        <v>23</v>
      </c>
      <c r="V260">
        <f>IF(Table1[[#This Row],[Churn]]="Yes",1,0)</f>
        <v>1</v>
      </c>
      <c r="W260" t="str">
        <f t="shared" si="4"/>
        <v>New (0-12 Months)</v>
      </c>
    </row>
    <row r="261" spans="1:23" x14ac:dyDescent="0.2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 s="1">
        <v>45</v>
      </c>
      <c r="T261" s="1">
        <v>1228.6500000000001</v>
      </c>
      <c r="U261" t="s">
        <v>24</v>
      </c>
      <c r="V261">
        <f>IF(Table1[[#This Row],[Churn]]="Yes",1,0)</f>
        <v>0</v>
      </c>
      <c r="W261" t="str">
        <f t="shared" si="4"/>
        <v>Established (25-48 Months)</v>
      </c>
    </row>
    <row r="262" spans="1:23" x14ac:dyDescent="0.2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 s="1">
        <v>41.15</v>
      </c>
      <c r="T262" s="1">
        <v>132.19999999999999</v>
      </c>
      <c r="U262" t="s">
        <v>23</v>
      </c>
      <c r="V262">
        <f>IF(Table1[[#This Row],[Churn]]="Yes",1,0)</f>
        <v>1</v>
      </c>
      <c r="W262" t="str">
        <f t="shared" si="4"/>
        <v>New (0-12 Months)</v>
      </c>
    </row>
    <row r="263" spans="1:23" x14ac:dyDescent="0.2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 s="1">
        <v>106.9</v>
      </c>
      <c r="T263" s="1">
        <v>1364.3</v>
      </c>
      <c r="U263" t="s">
        <v>23</v>
      </c>
      <c r="V263">
        <f>IF(Table1[[#This Row],[Churn]]="Yes",1,0)</f>
        <v>1</v>
      </c>
      <c r="W263" t="str">
        <f t="shared" si="4"/>
        <v>Developing (13-24 Months)</v>
      </c>
    </row>
    <row r="264" spans="1:23" x14ac:dyDescent="0.2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 s="1">
        <v>89.85</v>
      </c>
      <c r="T264" s="1">
        <v>4925.3500000000004</v>
      </c>
      <c r="U264" t="s">
        <v>24</v>
      </c>
      <c r="V264">
        <f>IF(Table1[[#This Row],[Churn]]="Yes",1,0)</f>
        <v>0</v>
      </c>
      <c r="W264" t="str">
        <f t="shared" si="4"/>
        <v>Loyal (49-72 Months)</v>
      </c>
    </row>
    <row r="265" spans="1:23" x14ac:dyDescent="0.2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 s="1">
        <v>49.85</v>
      </c>
      <c r="T265" s="1">
        <v>1520.1</v>
      </c>
      <c r="U265" t="s">
        <v>24</v>
      </c>
      <c r="V265">
        <f>IF(Table1[[#This Row],[Churn]]="Yes",1,0)</f>
        <v>0</v>
      </c>
      <c r="W265" t="str">
        <f t="shared" si="4"/>
        <v>Established (25-48 Months)</v>
      </c>
    </row>
    <row r="266" spans="1:23" x14ac:dyDescent="0.2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 s="1">
        <v>113.3</v>
      </c>
      <c r="T266" s="1">
        <v>5032.25</v>
      </c>
      <c r="U266" t="s">
        <v>24</v>
      </c>
      <c r="V266">
        <f>IF(Table1[[#This Row],[Churn]]="Yes",1,0)</f>
        <v>0</v>
      </c>
      <c r="W266" t="str">
        <f t="shared" si="4"/>
        <v>Established (25-48 Months)</v>
      </c>
    </row>
    <row r="267" spans="1:23" x14ac:dyDescent="0.2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 s="1">
        <v>88.1</v>
      </c>
      <c r="T267" s="1">
        <v>5526.75</v>
      </c>
      <c r="U267" t="s">
        <v>24</v>
      </c>
      <c r="V267">
        <f>IF(Table1[[#This Row],[Churn]]="Yes",1,0)</f>
        <v>0</v>
      </c>
      <c r="W267" t="str">
        <f t="shared" si="4"/>
        <v>Loyal (49-72 Months)</v>
      </c>
    </row>
    <row r="268" spans="1:23" x14ac:dyDescent="0.2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 s="1">
        <v>24.9</v>
      </c>
      <c r="T268" s="1">
        <v>1195.25</v>
      </c>
      <c r="U268" t="s">
        <v>24</v>
      </c>
      <c r="V268">
        <f>IF(Table1[[#This Row],[Churn]]="Yes",1,0)</f>
        <v>0</v>
      </c>
      <c r="W268" t="str">
        <f t="shared" si="4"/>
        <v>Loyal (49-72 Months)</v>
      </c>
    </row>
    <row r="269" spans="1:23" x14ac:dyDescent="0.2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 s="1">
        <v>105</v>
      </c>
      <c r="T269" s="1">
        <v>2007.25</v>
      </c>
      <c r="U269" t="s">
        <v>24</v>
      </c>
      <c r="V269">
        <f>IF(Table1[[#This Row],[Churn]]="Yes",1,0)</f>
        <v>0</v>
      </c>
      <c r="W269" t="str">
        <f t="shared" si="4"/>
        <v>Developing (13-24 Months)</v>
      </c>
    </row>
    <row r="270" spans="1:23" x14ac:dyDescent="0.2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 s="1">
        <v>19.350000000000001</v>
      </c>
      <c r="T270" s="1">
        <v>1099.5999999999999</v>
      </c>
      <c r="U270" t="s">
        <v>23</v>
      </c>
      <c r="V270">
        <f>IF(Table1[[#This Row],[Churn]]="Yes",1,0)</f>
        <v>1</v>
      </c>
      <c r="W270" t="str">
        <f t="shared" si="4"/>
        <v>Loyal (49-72 Months)</v>
      </c>
    </row>
    <row r="271" spans="1:23" x14ac:dyDescent="0.2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 s="1">
        <v>24.25</v>
      </c>
      <c r="T271" s="1">
        <v>1732.95</v>
      </c>
      <c r="U271" t="s">
        <v>24</v>
      </c>
      <c r="V271">
        <f>IF(Table1[[#This Row],[Churn]]="Yes",1,0)</f>
        <v>0</v>
      </c>
      <c r="W271" t="str">
        <f t="shared" si="4"/>
        <v>Loyal (49-72 Months)</v>
      </c>
    </row>
    <row r="272" spans="1:23" x14ac:dyDescent="0.2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 s="1">
        <v>94.45</v>
      </c>
      <c r="T272" s="1">
        <v>1511.2</v>
      </c>
      <c r="U272" t="s">
        <v>23</v>
      </c>
      <c r="V272">
        <f>IF(Table1[[#This Row],[Churn]]="Yes",1,0)</f>
        <v>1</v>
      </c>
      <c r="W272" t="str">
        <f t="shared" si="4"/>
        <v>Developing (13-24 Months)</v>
      </c>
    </row>
    <row r="273" spans="1:23" x14ac:dyDescent="0.2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 s="1">
        <v>59.75</v>
      </c>
      <c r="T273" s="1">
        <v>3450.15</v>
      </c>
      <c r="U273" t="s">
        <v>24</v>
      </c>
      <c r="V273">
        <f>IF(Table1[[#This Row],[Churn]]="Yes",1,0)</f>
        <v>0</v>
      </c>
      <c r="W273" t="str">
        <f t="shared" si="4"/>
        <v>Loyal (49-72 Months)</v>
      </c>
    </row>
    <row r="274" spans="1:23" x14ac:dyDescent="0.2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 s="1">
        <v>24.8</v>
      </c>
      <c r="T274" s="1">
        <v>24.8</v>
      </c>
      <c r="U274" t="s">
        <v>23</v>
      </c>
      <c r="V274">
        <f>IF(Table1[[#This Row],[Churn]]="Yes",1,0)</f>
        <v>1</v>
      </c>
      <c r="W274" t="str">
        <f t="shared" si="4"/>
        <v>New (0-12 Months)</v>
      </c>
    </row>
    <row r="275" spans="1:23" x14ac:dyDescent="0.2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 s="1">
        <v>107.05</v>
      </c>
      <c r="T275" s="1">
        <v>2172.0500000000002</v>
      </c>
      <c r="U275" t="s">
        <v>24</v>
      </c>
      <c r="V275">
        <f>IF(Table1[[#This Row],[Churn]]="Yes",1,0)</f>
        <v>0</v>
      </c>
      <c r="W275" t="str">
        <f t="shared" si="4"/>
        <v>Developing (13-24 Months)</v>
      </c>
    </row>
    <row r="276" spans="1:23" x14ac:dyDescent="0.2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 s="1">
        <v>70.599999999999994</v>
      </c>
      <c r="T276" s="1">
        <v>70.599999999999994</v>
      </c>
      <c r="U276" t="s">
        <v>23</v>
      </c>
      <c r="V276">
        <f>IF(Table1[[#This Row],[Churn]]="Yes",1,0)</f>
        <v>1</v>
      </c>
      <c r="W276" t="str">
        <f t="shared" si="4"/>
        <v>New (0-12 Months)</v>
      </c>
    </row>
    <row r="277" spans="1:23" x14ac:dyDescent="0.2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 s="1">
        <v>85.4</v>
      </c>
      <c r="T277" s="1">
        <v>401.1</v>
      </c>
      <c r="U277" t="s">
        <v>23</v>
      </c>
      <c r="V277">
        <f>IF(Table1[[#This Row],[Churn]]="Yes",1,0)</f>
        <v>1</v>
      </c>
      <c r="W277" t="str">
        <f t="shared" si="4"/>
        <v>New (0-12 Months)</v>
      </c>
    </row>
    <row r="278" spans="1:23" x14ac:dyDescent="0.2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 s="1">
        <v>105.05</v>
      </c>
      <c r="T278" s="1">
        <v>5624.85</v>
      </c>
      <c r="U278" t="s">
        <v>23</v>
      </c>
      <c r="V278">
        <f>IF(Table1[[#This Row],[Churn]]="Yes",1,0)</f>
        <v>1</v>
      </c>
      <c r="W278" t="str">
        <f t="shared" si="4"/>
        <v>Loyal (49-72 Months)</v>
      </c>
    </row>
    <row r="279" spans="1:23" x14ac:dyDescent="0.2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 s="1">
        <v>64.95</v>
      </c>
      <c r="T279" s="1">
        <v>1339.8</v>
      </c>
      <c r="U279" t="s">
        <v>24</v>
      </c>
      <c r="V279">
        <f>IF(Table1[[#This Row],[Churn]]="Yes",1,0)</f>
        <v>0</v>
      </c>
      <c r="W279" t="str">
        <f t="shared" si="4"/>
        <v>Developing (13-24 Months)</v>
      </c>
    </row>
    <row r="280" spans="1:23" x14ac:dyDescent="0.2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 s="1">
        <v>55</v>
      </c>
      <c r="T280" s="1">
        <v>771.95</v>
      </c>
      <c r="U280" t="s">
        <v>24</v>
      </c>
      <c r="V280">
        <f>IF(Table1[[#This Row],[Churn]]="Yes",1,0)</f>
        <v>0</v>
      </c>
      <c r="W280" t="str">
        <f t="shared" si="4"/>
        <v>Developing (13-24 Months)</v>
      </c>
    </row>
    <row r="281" spans="1:23" x14ac:dyDescent="0.2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 s="1">
        <v>50.55</v>
      </c>
      <c r="T281" s="1">
        <v>244.75</v>
      </c>
      <c r="U281" t="s">
        <v>24</v>
      </c>
      <c r="V281">
        <f>IF(Table1[[#This Row],[Churn]]="Yes",1,0)</f>
        <v>0</v>
      </c>
      <c r="W281" t="str">
        <f t="shared" si="4"/>
        <v>New (0-12 Months)</v>
      </c>
    </row>
    <row r="282" spans="1:23" x14ac:dyDescent="0.2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 s="1">
        <v>55.15</v>
      </c>
      <c r="T282" s="1">
        <v>322.89999999999998</v>
      </c>
      <c r="U282" t="s">
        <v>24</v>
      </c>
      <c r="V282">
        <f>IF(Table1[[#This Row],[Churn]]="Yes",1,0)</f>
        <v>0</v>
      </c>
      <c r="W282" t="str">
        <f t="shared" si="4"/>
        <v>New (0-12 Months)</v>
      </c>
    </row>
    <row r="283" spans="1:23" x14ac:dyDescent="0.2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 s="1">
        <v>51.2</v>
      </c>
      <c r="T283" s="1">
        <v>498.25</v>
      </c>
      <c r="U283" t="s">
        <v>24</v>
      </c>
      <c r="V283">
        <f>IF(Table1[[#This Row],[Churn]]="Yes",1,0)</f>
        <v>0</v>
      </c>
      <c r="W283" t="str">
        <f t="shared" si="4"/>
        <v>New (0-12 Months)</v>
      </c>
    </row>
    <row r="284" spans="1:23" x14ac:dyDescent="0.2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 s="1">
        <v>25.4</v>
      </c>
      <c r="T284" s="1">
        <v>25.4</v>
      </c>
      <c r="U284" t="s">
        <v>24</v>
      </c>
      <c r="V284">
        <f>IF(Table1[[#This Row],[Churn]]="Yes",1,0)</f>
        <v>0</v>
      </c>
      <c r="W284" t="str">
        <f t="shared" si="4"/>
        <v>New (0-12 Months)</v>
      </c>
    </row>
    <row r="285" spans="1:23" x14ac:dyDescent="0.2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 s="1">
        <v>54.45</v>
      </c>
      <c r="T285" s="1">
        <v>3687.75</v>
      </c>
      <c r="U285" t="s">
        <v>24</v>
      </c>
      <c r="V285">
        <f>IF(Table1[[#This Row],[Churn]]="Yes",1,0)</f>
        <v>0</v>
      </c>
      <c r="W285" t="str">
        <f t="shared" si="4"/>
        <v>Loyal (49-72 Months)</v>
      </c>
    </row>
    <row r="286" spans="1:23" x14ac:dyDescent="0.2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 s="1">
        <v>95.15</v>
      </c>
      <c r="T286" s="1">
        <v>1779.95</v>
      </c>
      <c r="U286" t="s">
        <v>23</v>
      </c>
      <c r="V286">
        <f>IF(Table1[[#This Row],[Churn]]="Yes",1,0)</f>
        <v>1</v>
      </c>
      <c r="W286" t="str">
        <f t="shared" si="4"/>
        <v>Developing (13-24 Months)</v>
      </c>
    </row>
    <row r="287" spans="1:23" x14ac:dyDescent="0.2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 s="1">
        <v>76</v>
      </c>
      <c r="T287" s="1">
        <v>1783.6</v>
      </c>
      <c r="U287" t="s">
        <v>24</v>
      </c>
      <c r="V287">
        <f>IF(Table1[[#This Row],[Churn]]="Yes",1,0)</f>
        <v>0</v>
      </c>
      <c r="W287" t="str">
        <f t="shared" si="4"/>
        <v>Developing (13-24 Months)</v>
      </c>
    </row>
    <row r="288" spans="1:23" x14ac:dyDescent="0.2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 s="1">
        <v>44.35</v>
      </c>
      <c r="T288" s="1">
        <v>927.15</v>
      </c>
      <c r="U288" t="s">
        <v>24</v>
      </c>
      <c r="V288">
        <f>IF(Table1[[#This Row],[Churn]]="Yes",1,0)</f>
        <v>0</v>
      </c>
      <c r="W288" t="str">
        <f t="shared" si="4"/>
        <v>Developing (13-24 Months)</v>
      </c>
    </row>
    <row r="289" spans="1:23" x14ac:dyDescent="0.2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 s="1">
        <v>70</v>
      </c>
      <c r="T289" s="1">
        <v>70</v>
      </c>
      <c r="U289" t="s">
        <v>23</v>
      </c>
      <c r="V289">
        <f>IF(Table1[[#This Row],[Churn]]="Yes",1,0)</f>
        <v>1</v>
      </c>
      <c r="W289" t="str">
        <f t="shared" si="4"/>
        <v>New (0-12 Months)</v>
      </c>
    </row>
    <row r="290" spans="1:23" x14ac:dyDescent="0.2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 s="1">
        <v>74.5</v>
      </c>
      <c r="T290" s="1">
        <v>606.54999999999995</v>
      </c>
      <c r="U290" t="s">
        <v>23</v>
      </c>
      <c r="V290">
        <f>IF(Table1[[#This Row],[Churn]]="Yes",1,0)</f>
        <v>1</v>
      </c>
      <c r="W290" t="str">
        <f t="shared" si="4"/>
        <v>New (0-12 Months)</v>
      </c>
    </row>
    <row r="291" spans="1:23" x14ac:dyDescent="0.2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 s="1">
        <v>44.85</v>
      </c>
      <c r="T291" s="1">
        <v>435.4</v>
      </c>
      <c r="U291" t="s">
        <v>23</v>
      </c>
      <c r="V291">
        <f>IF(Table1[[#This Row],[Churn]]="Yes",1,0)</f>
        <v>1</v>
      </c>
      <c r="W291" t="str">
        <f t="shared" si="4"/>
        <v>New (0-12 Months)</v>
      </c>
    </row>
    <row r="292" spans="1:23" x14ac:dyDescent="0.2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 s="1">
        <v>76.099999999999994</v>
      </c>
      <c r="T292" s="1">
        <v>1712.7</v>
      </c>
      <c r="U292" t="s">
        <v>23</v>
      </c>
      <c r="V292">
        <f>IF(Table1[[#This Row],[Churn]]="Yes",1,0)</f>
        <v>1</v>
      </c>
      <c r="W292" t="str">
        <f t="shared" si="4"/>
        <v>Developing (13-24 Months)</v>
      </c>
    </row>
    <row r="293" spans="1:23" x14ac:dyDescent="0.2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 s="1">
        <v>61.2</v>
      </c>
      <c r="T293" s="1">
        <v>2021.2</v>
      </c>
      <c r="U293" t="s">
        <v>24</v>
      </c>
      <c r="V293">
        <f>IF(Table1[[#This Row],[Churn]]="Yes",1,0)</f>
        <v>0</v>
      </c>
      <c r="W293" t="str">
        <f t="shared" si="4"/>
        <v>Established (25-48 Months)</v>
      </c>
    </row>
    <row r="294" spans="1:23" x14ac:dyDescent="0.2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 s="1">
        <v>86.8</v>
      </c>
      <c r="T294" s="1">
        <v>1940.8</v>
      </c>
      <c r="U294" t="s">
        <v>24</v>
      </c>
      <c r="V294">
        <f>IF(Table1[[#This Row],[Churn]]="Yes",1,0)</f>
        <v>0</v>
      </c>
      <c r="W294" t="str">
        <f t="shared" si="4"/>
        <v>Developing (13-24 Months)</v>
      </c>
    </row>
    <row r="295" spans="1:23" x14ac:dyDescent="0.2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 s="1">
        <v>89.35</v>
      </c>
      <c r="T295" s="1">
        <v>567.79999999999995</v>
      </c>
      <c r="U295" t="s">
        <v>24</v>
      </c>
      <c r="V295">
        <f>IF(Table1[[#This Row],[Churn]]="Yes",1,0)</f>
        <v>0</v>
      </c>
      <c r="W295" t="str">
        <f t="shared" si="4"/>
        <v>New (0-12 Months)</v>
      </c>
    </row>
    <row r="296" spans="1:23" x14ac:dyDescent="0.2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 s="1">
        <v>19.7</v>
      </c>
      <c r="T296" s="1">
        <v>220.35</v>
      </c>
      <c r="U296" t="s">
        <v>24</v>
      </c>
      <c r="V296">
        <f>IF(Table1[[#This Row],[Churn]]="Yes",1,0)</f>
        <v>0</v>
      </c>
      <c r="W296" t="str">
        <f t="shared" si="4"/>
        <v>New (0-12 Months)</v>
      </c>
    </row>
    <row r="297" spans="1:23" x14ac:dyDescent="0.2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 s="1">
        <v>20.25</v>
      </c>
      <c r="T297" s="1">
        <v>20.25</v>
      </c>
      <c r="U297" t="s">
        <v>24</v>
      </c>
      <c r="V297">
        <f>IF(Table1[[#This Row],[Churn]]="Yes",1,0)</f>
        <v>0</v>
      </c>
      <c r="W297" t="str">
        <f t="shared" si="4"/>
        <v>New (0-12 Months)</v>
      </c>
    </row>
    <row r="298" spans="1:23" x14ac:dyDescent="0.2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 s="1">
        <v>76.05</v>
      </c>
      <c r="T298" s="1">
        <v>5436.45</v>
      </c>
      <c r="U298" t="s">
        <v>24</v>
      </c>
      <c r="V298">
        <f>IF(Table1[[#This Row],[Churn]]="Yes",1,0)</f>
        <v>0</v>
      </c>
      <c r="W298" t="str">
        <f t="shared" si="4"/>
        <v>Loyal (49-72 Months)</v>
      </c>
    </row>
    <row r="299" spans="1:23" x14ac:dyDescent="0.2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 s="1">
        <v>100.8</v>
      </c>
      <c r="T299" s="1">
        <v>3437.5</v>
      </c>
      <c r="U299" t="s">
        <v>24</v>
      </c>
      <c r="V299">
        <f>IF(Table1[[#This Row],[Churn]]="Yes",1,0)</f>
        <v>0</v>
      </c>
      <c r="W299" t="str">
        <f t="shared" si="4"/>
        <v>Established (25-48 Months)</v>
      </c>
    </row>
    <row r="300" spans="1:23" x14ac:dyDescent="0.2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 s="1">
        <v>74.55</v>
      </c>
      <c r="T300" s="1">
        <v>3015.75</v>
      </c>
      <c r="U300" t="s">
        <v>24</v>
      </c>
      <c r="V300">
        <f>IF(Table1[[#This Row],[Churn]]="Yes",1,0)</f>
        <v>0</v>
      </c>
      <c r="W300" t="str">
        <f t="shared" si="4"/>
        <v>Established (25-48 Months)</v>
      </c>
    </row>
    <row r="301" spans="1:23" x14ac:dyDescent="0.2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 s="1">
        <v>73.599999999999994</v>
      </c>
      <c r="T301" s="1">
        <v>73.599999999999994</v>
      </c>
      <c r="U301" t="s">
        <v>23</v>
      </c>
      <c r="V301">
        <f>IF(Table1[[#This Row],[Churn]]="Yes",1,0)</f>
        <v>1</v>
      </c>
      <c r="W301" t="str">
        <f t="shared" si="4"/>
        <v>New (0-12 Months)</v>
      </c>
    </row>
    <row r="302" spans="1:23" x14ac:dyDescent="0.2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 s="1">
        <v>64.900000000000006</v>
      </c>
      <c r="T302" s="1">
        <v>1509.8</v>
      </c>
      <c r="U302" t="s">
        <v>24</v>
      </c>
      <c r="V302">
        <f>IF(Table1[[#This Row],[Churn]]="Yes",1,0)</f>
        <v>0</v>
      </c>
      <c r="W302" t="str">
        <f t="shared" si="4"/>
        <v>Developing (13-24 Months)</v>
      </c>
    </row>
    <row r="303" spans="1:23" x14ac:dyDescent="0.2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 s="1">
        <v>95.45</v>
      </c>
      <c r="T303" s="1">
        <v>396.1</v>
      </c>
      <c r="U303" t="s">
        <v>23</v>
      </c>
      <c r="V303">
        <f>IF(Table1[[#This Row],[Churn]]="Yes",1,0)</f>
        <v>1</v>
      </c>
      <c r="W303" t="str">
        <f t="shared" si="4"/>
        <v>New (0-12 Months)</v>
      </c>
    </row>
    <row r="304" spans="1:23" x14ac:dyDescent="0.2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 s="1">
        <v>90.4</v>
      </c>
      <c r="T304" s="1">
        <v>356.65</v>
      </c>
      <c r="U304" t="s">
        <v>24</v>
      </c>
      <c r="V304">
        <f>IF(Table1[[#This Row],[Churn]]="Yes",1,0)</f>
        <v>0</v>
      </c>
      <c r="W304" t="str">
        <f t="shared" si="4"/>
        <v>New (0-12 Months)</v>
      </c>
    </row>
    <row r="305" spans="1:23" x14ac:dyDescent="0.2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 s="1">
        <v>60.3</v>
      </c>
      <c r="T305" s="1">
        <v>4109</v>
      </c>
      <c r="U305" t="s">
        <v>24</v>
      </c>
      <c r="V305">
        <f>IF(Table1[[#This Row],[Churn]]="Yes",1,0)</f>
        <v>0</v>
      </c>
      <c r="W305" t="str">
        <f t="shared" si="4"/>
        <v>Loyal (49-72 Months)</v>
      </c>
    </row>
    <row r="306" spans="1:23" x14ac:dyDescent="0.2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 s="1">
        <v>81.849999999999994</v>
      </c>
      <c r="T306" s="1">
        <v>3141.7</v>
      </c>
      <c r="U306" t="s">
        <v>24</v>
      </c>
      <c r="V306">
        <f>IF(Table1[[#This Row],[Churn]]="Yes",1,0)</f>
        <v>0</v>
      </c>
      <c r="W306" t="str">
        <f t="shared" si="4"/>
        <v>Established (25-48 Months)</v>
      </c>
    </row>
    <row r="307" spans="1:23" x14ac:dyDescent="0.2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 s="1">
        <v>24.8</v>
      </c>
      <c r="T307" s="1">
        <v>1229.0999999999999</v>
      </c>
      <c r="U307" t="s">
        <v>24</v>
      </c>
      <c r="V307">
        <f>IF(Table1[[#This Row],[Churn]]="Yes",1,0)</f>
        <v>0</v>
      </c>
      <c r="W307" t="str">
        <f t="shared" si="4"/>
        <v>Loyal (49-72 Months)</v>
      </c>
    </row>
    <row r="308" spans="1:23" x14ac:dyDescent="0.2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 s="1">
        <v>74.900000000000006</v>
      </c>
      <c r="T308" s="1">
        <v>2303.35</v>
      </c>
      <c r="U308" t="s">
        <v>23</v>
      </c>
      <c r="V308">
        <f>IF(Table1[[#This Row],[Churn]]="Yes",1,0)</f>
        <v>1</v>
      </c>
      <c r="W308" t="str">
        <f t="shared" si="4"/>
        <v>Established (25-48 Months)</v>
      </c>
    </row>
    <row r="309" spans="1:23" x14ac:dyDescent="0.2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 s="1">
        <v>75.55</v>
      </c>
      <c r="T309" s="1">
        <v>2054.4</v>
      </c>
      <c r="U309" t="s">
        <v>24</v>
      </c>
      <c r="V309">
        <f>IF(Table1[[#This Row],[Churn]]="Yes",1,0)</f>
        <v>0</v>
      </c>
      <c r="W309" t="str">
        <f t="shared" si="4"/>
        <v>Established (25-48 Months)</v>
      </c>
    </row>
    <row r="310" spans="1:23" x14ac:dyDescent="0.2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 s="1">
        <v>101.15</v>
      </c>
      <c r="T310" s="1">
        <v>3741.85</v>
      </c>
      <c r="U310" t="s">
        <v>24</v>
      </c>
      <c r="V310">
        <f>IF(Table1[[#This Row],[Churn]]="Yes",1,0)</f>
        <v>0</v>
      </c>
      <c r="W310" t="str">
        <f t="shared" si="4"/>
        <v>Established (25-48 Months)</v>
      </c>
    </row>
    <row r="311" spans="1:23" x14ac:dyDescent="0.2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 s="1">
        <v>78.75</v>
      </c>
      <c r="T311" s="1">
        <v>3682.45</v>
      </c>
      <c r="U311" t="s">
        <v>24</v>
      </c>
      <c r="V311">
        <f>IF(Table1[[#This Row],[Churn]]="Yes",1,0)</f>
        <v>0</v>
      </c>
      <c r="W311" t="str">
        <f t="shared" si="4"/>
        <v>Established (25-48 Months)</v>
      </c>
    </row>
    <row r="312" spans="1:23" x14ac:dyDescent="0.2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 s="1">
        <v>19.25</v>
      </c>
      <c r="T312" s="1">
        <v>19.25</v>
      </c>
      <c r="U312" t="s">
        <v>24</v>
      </c>
      <c r="V312">
        <f>IF(Table1[[#This Row],[Churn]]="Yes",1,0)</f>
        <v>0</v>
      </c>
      <c r="W312" t="str">
        <f t="shared" si="4"/>
        <v>New (0-12 Months)</v>
      </c>
    </row>
    <row r="313" spans="1:23" x14ac:dyDescent="0.2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 s="1">
        <v>89.05</v>
      </c>
      <c r="T313" s="1">
        <v>1886.25</v>
      </c>
      <c r="U313" t="s">
        <v>24</v>
      </c>
      <c r="V313">
        <f>IF(Table1[[#This Row],[Churn]]="Yes",1,0)</f>
        <v>0</v>
      </c>
      <c r="W313" t="str">
        <f t="shared" si="4"/>
        <v>Developing (13-24 Months)</v>
      </c>
    </row>
    <row r="314" spans="1:23" x14ac:dyDescent="0.2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 s="1">
        <v>115.05</v>
      </c>
      <c r="T314" s="1">
        <v>4895.1000000000004</v>
      </c>
      <c r="U314" t="s">
        <v>24</v>
      </c>
      <c r="V314">
        <f>IF(Table1[[#This Row],[Churn]]="Yes",1,0)</f>
        <v>0</v>
      </c>
      <c r="W314" t="str">
        <f t="shared" si="4"/>
        <v>Established (25-48 Months)</v>
      </c>
    </row>
    <row r="315" spans="1:23" x14ac:dyDescent="0.2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 s="1">
        <v>69.349999999999994</v>
      </c>
      <c r="T315" s="1">
        <v>341.6</v>
      </c>
      <c r="U315" t="s">
        <v>24</v>
      </c>
      <c r="V315">
        <f>IF(Table1[[#This Row],[Churn]]="Yes",1,0)</f>
        <v>0</v>
      </c>
      <c r="W315" t="str">
        <f t="shared" si="4"/>
        <v>New (0-12 Months)</v>
      </c>
    </row>
    <row r="316" spans="1:23" x14ac:dyDescent="0.2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 s="1">
        <v>80.599999999999994</v>
      </c>
      <c r="T316" s="1">
        <v>415.55</v>
      </c>
      <c r="U316" t="s">
        <v>23</v>
      </c>
      <c r="V316">
        <f>IF(Table1[[#This Row],[Churn]]="Yes",1,0)</f>
        <v>1</v>
      </c>
      <c r="W316" t="str">
        <f t="shared" si="4"/>
        <v>New (0-12 Months)</v>
      </c>
    </row>
    <row r="317" spans="1:23" x14ac:dyDescent="0.2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 s="1">
        <v>110.05</v>
      </c>
      <c r="T317" s="1">
        <v>5686.4</v>
      </c>
      <c r="U317" t="s">
        <v>24</v>
      </c>
      <c r="V317">
        <f>IF(Table1[[#This Row],[Churn]]="Yes",1,0)</f>
        <v>0</v>
      </c>
      <c r="W317" t="str">
        <f t="shared" si="4"/>
        <v>Loyal (49-72 Months)</v>
      </c>
    </row>
    <row r="318" spans="1:23" x14ac:dyDescent="0.2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 s="1">
        <v>19.899999999999999</v>
      </c>
      <c r="T318" s="1">
        <v>1355.1</v>
      </c>
      <c r="U318" t="s">
        <v>24</v>
      </c>
      <c r="V318">
        <f>IF(Table1[[#This Row],[Churn]]="Yes",1,0)</f>
        <v>0</v>
      </c>
      <c r="W318" t="str">
        <f t="shared" si="4"/>
        <v>Loyal (49-72 Months)</v>
      </c>
    </row>
    <row r="319" spans="1:23" x14ac:dyDescent="0.2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 s="1">
        <v>80.3</v>
      </c>
      <c r="T319" s="1">
        <v>3058.65</v>
      </c>
      <c r="U319" t="s">
        <v>23</v>
      </c>
      <c r="V319">
        <f>IF(Table1[[#This Row],[Churn]]="Yes",1,0)</f>
        <v>1</v>
      </c>
      <c r="W319" t="str">
        <f t="shared" si="4"/>
        <v>Established (25-48 Months)</v>
      </c>
    </row>
    <row r="320" spans="1:23" x14ac:dyDescent="0.2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 s="1">
        <v>93.15</v>
      </c>
      <c r="T320" s="1">
        <v>2231.0500000000002</v>
      </c>
      <c r="U320" t="s">
        <v>23</v>
      </c>
      <c r="V320">
        <f>IF(Table1[[#This Row],[Churn]]="Yes",1,0)</f>
        <v>1</v>
      </c>
      <c r="W320" t="str">
        <f t="shared" si="4"/>
        <v>Developing (13-24 Months)</v>
      </c>
    </row>
    <row r="321" spans="1:23" x14ac:dyDescent="0.2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 s="1">
        <v>91.5</v>
      </c>
      <c r="T321" s="1">
        <v>3236.35</v>
      </c>
      <c r="U321" t="s">
        <v>24</v>
      </c>
      <c r="V321">
        <f>IF(Table1[[#This Row],[Churn]]="Yes",1,0)</f>
        <v>0</v>
      </c>
      <c r="W321" t="str">
        <f t="shared" si="4"/>
        <v>Established (25-48 Months)</v>
      </c>
    </row>
    <row r="322" spans="1:23" x14ac:dyDescent="0.2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 s="1">
        <v>82.45</v>
      </c>
      <c r="T322" s="1">
        <v>4350.1000000000004</v>
      </c>
      <c r="U322" t="s">
        <v>23</v>
      </c>
      <c r="V322">
        <f>IF(Table1[[#This Row],[Churn]]="Yes",1,0)</f>
        <v>1</v>
      </c>
      <c r="W322" t="str">
        <f t="shared" ref="W322:W385" si="5">IF(F322&lt;=12,"New (0-12 Months)",IF(F322&lt;=24,"Developing (13-24 Months)",IF(F322&lt;=48,"Established (25-48 Months)","Loyal (49-72 Months)")))</f>
        <v>Loyal (49-72 Months)</v>
      </c>
    </row>
    <row r="323" spans="1:23" x14ac:dyDescent="0.2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 s="1">
        <v>60</v>
      </c>
      <c r="T323" s="1">
        <v>4264</v>
      </c>
      <c r="U323" t="s">
        <v>24</v>
      </c>
      <c r="V323">
        <f>IF(Table1[[#This Row],[Churn]]="Yes",1,0)</f>
        <v>0</v>
      </c>
      <c r="W323" t="str">
        <f t="shared" si="5"/>
        <v>Loyal (49-72 Months)</v>
      </c>
    </row>
    <row r="324" spans="1:23" x14ac:dyDescent="0.2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 s="1">
        <v>44.8</v>
      </c>
      <c r="T324" s="1">
        <v>44.8</v>
      </c>
      <c r="U324" t="s">
        <v>24</v>
      </c>
      <c r="V324">
        <f>IF(Table1[[#This Row],[Churn]]="Yes",1,0)</f>
        <v>0</v>
      </c>
      <c r="W324" t="str">
        <f t="shared" si="5"/>
        <v>New (0-12 Months)</v>
      </c>
    </row>
    <row r="325" spans="1:23" x14ac:dyDescent="0.2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 s="1">
        <v>48.6</v>
      </c>
      <c r="T325" s="1">
        <v>422.3</v>
      </c>
      <c r="U325" t="s">
        <v>24</v>
      </c>
      <c r="V325">
        <f>IF(Table1[[#This Row],[Churn]]="Yes",1,0)</f>
        <v>0</v>
      </c>
      <c r="W325" t="str">
        <f t="shared" si="5"/>
        <v>New (0-12 Months)</v>
      </c>
    </row>
    <row r="326" spans="1:23" x14ac:dyDescent="0.2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 s="1">
        <v>60.05</v>
      </c>
      <c r="T326" s="1">
        <v>4176.7</v>
      </c>
      <c r="U326" t="s">
        <v>24</v>
      </c>
      <c r="V326">
        <f>IF(Table1[[#This Row],[Churn]]="Yes",1,0)</f>
        <v>0</v>
      </c>
      <c r="W326" t="str">
        <f t="shared" si="5"/>
        <v>Loyal (49-72 Months)</v>
      </c>
    </row>
    <row r="327" spans="1:23" x14ac:dyDescent="0.2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 s="1">
        <v>102.7</v>
      </c>
      <c r="T327" s="1">
        <v>5138.1000000000004</v>
      </c>
      <c r="U327" t="s">
        <v>24</v>
      </c>
      <c r="V327">
        <f>IF(Table1[[#This Row],[Churn]]="Yes",1,0)</f>
        <v>0</v>
      </c>
      <c r="W327" t="str">
        <f t="shared" si="5"/>
        <v>Loyal (49-72 Months)</v>
      </c>
    </row>
    <row r="328" spans="1:23" x14ac:dyDescent="0.2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 s="1">
        <v>82.9</v>
      </c>
      <c r="T328" s="1">
        <v>880.05</v>
      </c>
      <c r="U328" t="s">
        <v>24</v>
      </c>
      <c r="V328">
        <f>IF(Table1[[#This Row],[Churn]]="Yes",1,0)</f>
        <v>0</v>
      </c>
      <c r="W328" t="str">
        <f t="shared" si="5"/>
        <v>New (0-12 Months)</v>
      </c>
    </row>
    <row r="329" spans="1:23" x14ac:dyDescent="0.2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 s="1">
        <v>70.349999999999994</v>
      </c>
      <c r="T329" s="1">
        <v>139.05000000000001</v>
      </c>
      <c r="U329" t="s">
        <v>23</v>
      </c>
      <c r="V329">
        <f>IF(Table1[[#This Row],[Churn]]="Yes",1,0)</f>
        <v>1</v>
      </c>
      <c r="W329" t="str">
        <f t="shared" si="5"/>
        <v>New (0-12 Months)</v>
      </c>
    </row>
    <row r="330" spans="1:23" x14ac:dyDescent="0.2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 s="1">
        <v>35.9</v>
      </c>
      <c r="T330" s="1">
        <v>973.65</v>
      </c>
      <c r="U330" t="s">
        <v>24</v>
      </c>
      <c r="V330">
        <f>IF(Table1[[#This Row],[Churn]]="Yes",1,0)</f>
        <v>0</v>
      </c>
      <c r="W330" t="str">
        <f t="shared" si="5"/>
        <v>Established (25-48 Months)</v>
      </c>
    </row>
    <row r="331" spans="1:23" x14ac:dyDescent="0.2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 s="1">
        <v>82.65</v>
      </c>
      <c r="T331" s="1">
        <v>1470.05</v>
      </c>
      <c r="U331" t="s">
        <v>24</v>
      </c>
      <c r="V331">
        <f>IF(Table1[[#This Row],[Churn]]="Yes",1,0)</f>
        <v>0</v>
      </c>
      <c r="W331" t="str">
        <f t="shared" si="5"/>
        <v>Developing (13-24 Months)</v>
      </c>
    </row>
    <row r="332" spans="1:23" x14ac:dyDescent="0.2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 s="1">
        <v>19.850000000000001</v>
      </c>
      <c r="T332" s="1">
        <v>739.35</v>
      </c>
      <c r="U332" t="s">
        <v>24</v>
      </c>
      <c r="V332">
        <f>IF(Table1[[#This Row],[Churn]]="Yes",1,0)</f>
        <v>0</v>
      </c>
      <c r="W332" t="str">
        <f t="shared" si="5"/>
        <v>Established (25-48 Months)</v>
      </c>
    </row>
    <row r="333" spans="1:23" x14ac:dyDescent="0.2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 s="1">
        <v>19.2</v>
      </c>
      <c r="T333" s="1">
        <v>161.94999999999999</v>
      </c>
      <c r="U333" t="s">
        <v>24</v>
      </c>
      <c r="V333">
        <f>IF(Table1[[#This Row],[Churn]]="Yes",1,0)</f>
        <v>0</v>
      </c>
      <c r="W333" t="str">
        <f t="shared" si="5"/>
        <v>New (0-12 Months)</v>
      </c>
    </row>
    <row r="334" spans="1:23" x14ac:dyDescent="0.2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 s="1">
        <v>94.9</v>
      </c>
      <c r="T334" s="1">
        <v>4422.95</v>
      </c>
      <c r="U334" t="s">
        <v>24</v>
      </c>
      <c r="V334">
        <f>IF(Table1[[#This Row],[Churn]]="Yes",1,0)</f>
        <v>0</v>
      </c>
      <c r="W334" t="str">
        <f t="shared" si="5"/>
        <v>Established (25-48 Months)</v>
      </c>
    </row>
    <row r="335" spans="1:23" x14ac:dyDescent="0.2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 s="1">
        <v>73.849999999999994</v>
      </c>
      <c r="T335" s="1">
        <v>511.25</v>
      </c>
      <c r="U335" t="s">
        <v>23</v>
      </c>
      <c r="V335">
        <f>IF(Table1[[#This Row],[Churn]]="Yes",1,0)</f>
        <v>1</v>
      </c>
      <c r="W335" t="str">
        <f t="shared" si="5"/>
        <v>New (0-12 Months)</v>
      </c>
    </row>
    <row r="336" spans="1:23" x14ac:dyDescent="0.2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 s="1">
        <v>80.599999999999994</v>
      </c>
      <c r="T336" s="1">
        <v>155.80000000000001</v>
      </c>
      <c r="U336" t="s">
        <v>23</v>
      </c>
      <c r="V336">
        <f>IF(Table1[[#This Row],[Churn]]="Yes",1,0)</f>
        <v>1</v>
      </c>
      <c r="W336" t="str">
        <f t="shared" si="5"/>
        <v>New (0-12 Months)</v>
      </c>
    </row>
    <row r="337" spans="1:23" x14ac:dyDescent="0.2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 s="1">
        <v>75.8</v>
      </c>
      <c r="T337" s="1">
        <v>5293.95</v>
      </c>
      <c r="U337" t="s">
        <v>23</v>
      </c>
      <c r="V337">
        <f>IF(Table1[[#This Row],[Churn]]="Yes",1,0)</f>
        <v>1</v>
      </c>
      <c r="W337" t="str">
        <f t="shared" si="5"/>
        <v>Loyal (49-72 Months)</v>
      </c>
    </row>
    <row r="338" spans="1:23" x14ac:dyDescent="0.2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 s="1">
        <v>104.6</v>
      </c>
      <c r="T338" s="1">
        <v>4759.8500000000004</v>
      </c>
      <c r="U338" t="s">
        <v>23</v>
      </c>
      <c r="V338">
        <f>IF(Table1[[#This Row],[Churn]]="Yes",1,0)</f>
        <v>1</v>
      </c>
      <c r="W338" t="str">
        <f t="shared" si="5"/>
        <v>Established (25-48 Months)</v>
      </c>
    </row>
    <row r="339" spans="1:23" x14ac:dyDescent="0.2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 s="1">
        <v>88.15</v>
      </c>
      <c r="T339" s="1">
        <v>6148.45</v>
      </c>
      <c r="U339" t="s">
        <v>24</v>
      </c>
      <c r="V339">
        <f>IF(Table1[[#This Row],[Churn]]="Yes",1,0)</f>
        <v>0</v>
      </c>
      <c r="W339" t="str">
        <f t="shared" si="5"/>
        <v>Loyal (49-72 Months)</v>
      </c>
    </row>
    <row r="340" spans="1:23" x14ac:dyDescent="0.2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 s="1">
        <v>94.8</v>
      </c>
      <c r="T340" s="1">
        <v>3565.65</v>
      </c>
      <c r="U340" t="s">
        <v>24</v>
      </c>
      <c r="V340">
        <f>IF(Table1[[#This Row],[Churn]]="Yes",1,0)</f>
        <v>0</v>
      </c>
      <c r="W340" t="str">
        <f t="shared" si="5"/>
        <v>Established (25-48 Months)</v>
      </c>
    </row>
    <row r="341" spans="1:23" x14ac:dyDescent="0.2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 s="1">
        <v>103.4</v>
      </c>
      <c r="T341" s="1">
        <v>6603</v>
      </c>
      <c r="U341" t="s">
        <v>23</v>
      </c>
      <c r="V341">
        <f>IF(Table1[[#This Row],[Churn]]="Yes",1,0)</f>
        <v>1</v>
      </c>
      <c r="W341" t="str">
        <f t="shared" si="5"/>
        <v>Loyal (49-72 Months)</v>
      </c>
    </row>
    <row r="342" spans="1:23" x14ac:dyDescent="0.2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 s="1">
        <v>54.65</v>
      </c>
      <c r="T342" s="1">
        <v>1830.1</v>
      </c>
      <c r="U342" t="s">
        <v>24</v>
      </c>
      <c r="V342">
        <f>IF(Table1[[#This Row],[Churn]]="Yes",1,0)</f>
        <v>0</v>
      </c>
      <c r="W342" t="str">
        <f t="shared" si="5"/>
        <v>Established (25-48 Months)</v>
      </c>
    </row>
    <row r="343" spans="1:23" x14ac:dyDescent="0.2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 s="1">
        <v>85.75</v>
      </c>
      <c r="T343" s="1">
        <v>6223.8</v>
      </c>
      <c r="U343" t="s">
        <v>24</v>
      </c>
      <c r="V343">
        <f>IF(Table1[[#This Row],[Churn]]="Yes",1,0)</f>
        <v>0</v>
      </c>
      <c r="W343" t="str">
        <f t="shared" si="5"/>
        <v>Loyal (49-72 Months)</v>
      </c>
    </row>
    <row r="344" spans="1:23" x14ac:dyDescent="0.2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 s="1">
        <v>67.45</v>
      </c>
      <c r="T344" s="1">
        <v>4508.6499999999996</v>
      </c>
      <c r="U344" t="s">
        <v>24</v>
      </c>
      <c r="V344">
        <f>IF(Table1[[#This Row],[Churn]]="Yes",1,0)</f>
        <v>0</v>
      </c>
      <c r="W344" t="str">
        <f t="shared" si="5"/>
        <v>Loyal (49-72 Months)</v>
      </c>
    </row>
    <row r="345" spans="1:23" x14ac:dyDescent="0.2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 s="1">
        <v>20.5</v>
      </c>
      <c r="T345" s="1">
        <v>1328.15</v>
      </c>
      <c r="U345" t="s">
        <v>24</v>
      </c>
      <c r="V345">
        <f>IF(Table1[[#This Row],[Churn]]="Yes",1,0)</f>
        <v>0</v>
      </c>
      <c r="W345" t="str">
        <f t="shared" si="5"/>
        <v>Loyal (49-72 Months)</v>
      </c>
    </row>
    <row r="346" spans="1:23" x14ac:dyDescent="0.2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 s="1">
        <v>20.25</v>
      </c>
      <c r="T346" s="1">
        <v>865</v>
      </c>
      <c r="U346" t="s">
        <v>24</v>
      </c>
      <c r="V346">
        <f>IF(Table1[[#This Row],[Churn]]="Yes",1,0)</f>
        <v>0</v>
      </c>
      <c r="W346" t="str">
        <f t="shared" si="5"/>
        <v>Established (25-48 Months)</v>
      </c>
    </row>
    <row r="347" spans="1:23" x14ac:dyDescent="0.2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 s="1">
        <v>72.099999999999994</v>
      </c>
      <c r="T347" s="1">
        <v>72.099999999999994</v>
      </c>
      <c r="U347" t="s">
        <v>24</v>
      </c>
      <c r="V347">
        <f>IF(Table1[[#This Row],[Churn]]="Yes",1,0)</f>
        <v>0</v>
      </c>
      <c r="W347" t="str">
        <f t="shared" si="5"/>
        <v>New (0-12 Months)</v>
      </c>
    </row>
    <row r="348" spans="1:23" x14ac:dyDescent="0.2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 s="1">
        <v>90.4</v>
      </c>
      <c r="T348" s="1">
        <v>168.2</v>
      </c>
      <c r="U348" t="s">
        <v>23</v>
      </c>
      <c r="V348">
        <f>IF(Table1[[#This Row],[Churn]]="Yes",1,0)</f>
        <v>1</v>
      </c>
      <c r="W348" t="str">
        <f t="shared" si="5"/>
        <v>New (0-12 Months)</v>
      </c>
    </row>
    <row r="349" spans="1:23" x14ac:dyDescent="0.2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 s="1">
        <v>19.45</v>
      </c>
      <c r="T349" s="1">
        <v>1303.5</v>
      </c>
      <c r="U349" t="s">
        <v>24</v>
      </c>
      <c r="V349">
        <f>IF(Table1[[#This Row],[Churn]]="Yes",1,0)</f>
        <v>0</v>
      </c>
      <c r="W349" t="str">
        <f t="shared" si="5"/>
        <v>Loyal (49-72 Months)</v>
      </c>
    </row>
    <row r="350" spans="1:23" x14ac:dyDescent="0.2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 s="1">
        <v>44.95</v>
      </c>
      <c r="T350" s="1">
        <v>996.85</v>
      </c>
      <c r="U350" t="s">
        <v>24</v>
      </c>
      <c r="V350">
        <f>IF(Table1[[#This Row],[Churn]]="Yes",1,0)</f>
        <v>0</v>
      </c>
      <c r="W350" t="str">
        <f t="shared" si="5"/>
        <v>Developing (13-24 Months)</v>
      </c>
    </row>
    <row r="351" spans="1:23" x14ac:dyDescent="0.2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 s="1">
        <v>97</v>
      </c>
      <c r="T351" s="1">
        <v>6430.9</v>
      </c>
      <c r="U351" t="s">
        <v>24</v>
      </c>
      <c r="V351">
        <f>IF(Table1[[#This Row],[Churn]]="Yes",1,0)</f>
        <v>0</v>
      </c>
      <c r="W351" t="str">
        <f t="shared" si="5"/>
        <v>Loyal (49-72 Months)</v>
      </c>
    </row>
    <row r="352" spans="1:23" x14ac:dyDescent="0.2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 s="1">
        <v>62.8</v>
      </c>
      <c r="T352" s="1">
        <v>2278.75</v>
      </c>
      <c r="U352" t="s">
        <v>24</v>
      </c>
      <c r="V352">
        <f>IF(Table1[[#This Row],[Churn]]="Yes",1,0)</f>
        <v>0</v>
      </c>
      <c r="W352" t="str">
        <f t="shared" si="5"/>
        <v>Established (25-48 Months)</v>
      </c>
    </row>
    <row r="353" spans="1:23" x14ac:dyDescent="0.2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 s="1">
        <v>44.6</v>
      </c>
      <c r="T353" s="1">
        <v>681.4</v>
      </c>
      <c r="U353" t="s">
        <v>24</v>
      </c>
      <c r="V353">
        <f>IF(Table1[[#This Row],[Churn]]="Yes",1,0)</f>
        <v>0</v>
      </c>
      <c r="W353" t="str">
        <f t="shared" si="5"/>
        <v>Developing (13-24 Months)</v>
      </c>
    </row>
    <row r="354" spans="1:23" x14ac:dyDescent="0.2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 s="1">
        <v>89.15</v>
      </c>
      <c r="T354" s="1">
        <v>574.35</v>
      </c>
      <c r="U354" t="s">
        <v>24</v>
      </c>
      <c r="V354">
        <f>IF(Table1[[#This Row],[Churn]]="Yes",1,0)</f>
        <v>0</v>
      </c>
      <c r="W354" t="str">
        <f t="shared" si="5"/>
        <v>New (0-12 Months)</v>
      </c>
    </row>
    <row r="355" spans="1:23" x14ac:dyDescent="0.2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 s="1">
        <v>84.8</v>
      </c>
      <c r="T355" s="1">
        <v>371.9</v>
      </c>
      <c r="U355" t="s">
        <v>23</v>
      </c>
      <c r="V355">
        <f>IF(Table1[[#This Row],[Churn]]="Yes",1,0)</f>
        <v>1</v>
      </c>
      <c r="W355" t="str">
        <f t="shared" si="5"/>
        <v>New (0-12 Months)</v>
      </c>
    </row>
    <row r="356" spans="1:23" x14ac:dyDescent="0.2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 s="1">
        <v>41.9</v>
      </c>
      <c r="T356" s="1">
        <v>840.1</v>
      </c>
      <c r="U356" t="s">
        <v>23</v>
      </c>
      <c r="V356">
        <f>IF(Table1[[#This Row],[Churn]]="Yes",1,0)</f>
        <v>1</v>
      </c>
      <c r="W356" t="str">
        <f t="shared" si="5"/>
        <v>Developing (13-24 Months)</v>
      </c>
    </row>
    <row r="357" spans="1:23" x14ac:dyDescent="0.2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 s="1">
        <v>80.25</v>
      </c>
      <c r="T357" s="1">
        <v>846</v>
      </c>
      <c r="U357" t="s">
        <v>23</v>
      </c>
      <c r="V357">
        <f>IF(Table1[[#This Row],[Churn]]="Yes",1,0)</f>
        <v>1</v>
      </c>
      <c r="W357" t="str">
        <f t="shared" si="5"/>
        <v>New (0-12 Months)</v>
      </c>
    </row>
    <row r="358" spans="1:23" x14ac:dyDescent="0.2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 s="1">
        <v>54.1</v>
      </c>
      <c r="T358" s="1">
        <v>889</v>
      </c>
      <c r="U358" t="s">
        <v>24</v>
      </c>
      <c r="V358">
        <f>IF(Table1[[#This Row],[Churn]]="Yes",1,0)</f>
        <v>0</v>
      </c>
      <c r="W358" t="str">
        <f t="shared" si="5"/>
        <v>Developing (13-24 Months)</v>
      </c>
    </row>
    <row r="359" spans="1:23" x14ac:dyDescent="0.2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 s="1">
        <v>105.25</v>
      </c>
      <c r="T359" s="1">
        <v>6823.4</v>
      </c>
      <c r="U359" t="s">
        <v>24</v>
      </c>
      <c r="V359">
        <f>IF(Table1[[#This Row],[Churn]]="Yes",1,0)</f>
        <v>0</v>
      </c>
      <c r="W359" t="str">
        <f t="shared" si="5"/>
        <v>Loyal (49-72 Months)</v>
      </c>
    </row>
    <row r="360" spans="1:23" x14ac:dyDescent="0.2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 s="1">
        <v>30.75</v>
      </c>
      <c r="T360" s="1">
        <v>805.1</v>
      </c>
      <c r="U360" t="s">
        <v>23</v>
      </c>
      <c r="V360">
        <f>IF(Table1[[#This Row],[Churn]]="Yes",1,0)</f>
        <v>1</v>
      </c>
      <c r="W360" t="str">
        <f t="shared" si="5"/>
        <v>Established (25-48 Months)</v>
      </c>
    </row>
    <row r="361" spans="1:23" x14ac:dyDescent="0.2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 s="1">
        <v>97.1</v>
      </c>
      <c r="T361" s="1">
        <v>4016.75</v>
      </c>
      <c r="U361" t="s">
        <v>24</v>
      </c>
      <c r="V361">
        <f>IF(Table1[[#This Row],[Churn]]="Yes",1,0)</f>
        <v>0</v>
      </c>
      <c r="W361" t="str">
        <f t="shared" si="5"/>
        <v>Established (25-48 Months)</v>
      </c>
    </row>
    <row r="362" spans="1:23" x14ac:dyDescent="0.2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 s="1">
        <v>20.2</v>
      </c>
      <c r="T362" s="1">
        <v>83.75</v>
      </c>
      <c r="U362" t="s">
        <v>24</v>
      </c>
      <c r="V362">
        <f>IF(Table1[[#This Row],[Churn]]="Yes",1,0)</f>
        <v>0</v>
      </c>
      <c r="W362" t="str">
        <f t="shared" si="5"/>
        <v>New (0-12 Months)</v>
      </c>
    </row>
    <row r="363" spans="1:23" x14ac:dyDescent="0.2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 s="1">
        <v>98.8</v>
      </c>
      <c r="T363" s="1">
        <v>3959.15</v>
      </c>
      <c r="U363" t="s">
        <v>24</v>
      </c>
      <c r="V363">
        <f>IF(Table1[[#This Row],[Churn]]="Yes",1,0)</f>
        <v>0</v>
      </c>
      <c r="W363" t="str">
        <f t="shared" si="5"/>
        <v>Established (25-48 Months)</v>
      </c>
    </row>
    <row r="364" spans="1:23" x14ac:dyDescent="0.2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 s="1">
        <v>50.3</v>
      </c>
      <c r="T364" s="1">
        <v>2878.55</v>
      </c>
      <c r="U364" t="s">
        <v>24</v>
      </c>
      <c r="V364">
        <f>IF(Table1[[#This Row],[Churn]]="Yes",1,0)</f>
        <v>0</v>
      </c>
      <c r="W364" t="str">
        <f t="shared" si="5"/>
        <v>Loyal (49-72 Months)</v>
      </c>
    </row>
    <row r="365" spans="1:23" x14ac:dyDescent="0.2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 s="1">
        <v>20.55</v>
      </c>
      <c r="T365" s="1">
        <v>945.7</v>
      </c>
      <c r="U365" t="s">
        <v>24</v>
      </c>
      <c r="V365">
        <f>IF(Table1[[#This Row],[Churn]]="Yes",1,0)</f>
        <v>0</v>
      </c>
      <c r="W365" t="str">
        <f t="shared" si="5"/>
        <v>Established (25-48 Months)</v>
      </c>
    </row>
    <row r="366" spans="1:23" x14ac:dyDescent="0.2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 s="1">
        <v>75.900000000000006</v>
      </c>
      <c r="T366" s="1">
        <v>1373.05</v>
      </c>
      <c r="U366" t="s">
        <v>24</v>
      </c>
      <c r="V366">
        <f>IF(Table1[[#This Row],[Churn]]="Yes",1,0)</f>
        <v>0</v>
      </c>
      <c r="W366" t="str">
        <f t="shared" si="5"/>
        <v>Developing (13-24 Months)</v>
      </c>
    </row>
    <row r="367" spans="1:23" x14ac:dyDescent="0.2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 s="1">
        <v>96.5</v>
      </c>
      <c r="T367" s="1">
        <v>492.55</v>
      </c>
      <c r="U367" t="s">
        <v>23</v>
      </c>
      <c r="V367">
        <f>IF(Table1[[#This Row],[Churn]]="Yes",1,0)</f>
        <v>1</v>
      </c>
      <c r="W367" t="str">
        <f t="shared" si="5"/>
        <v>New (0-12 Months)</v>
      </c>
    </row>
    <row r="368" spans="1:23" x14ac:dyDescent="0.2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 s="1">
        <v>59.95</v>
      </c>
      <c r="T368" s="1">
        <v>1406</v>
      </c>
      <c r="U368" t="s">
        <v>24</v>
      </c>
      <c r="V368">
        <f>IF(Table1[[#This Row],[Churn]]="Yes",1,0)</f>
        <v>0</v>
      </c>
      <c r="W368" t="str">
        <f t="shared" si="5"/>
        <v>Developing (13-24 Months)</v>
      </c>
    </row>
    <row r="369" spans="1:23" x14ac:dyDescent="0.2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 s="1">
        <v>19.149999999999999</v>
      </c>
      <c r="T369" s="1">
        <v>19.149999999999999</v>
      </c>
      <c r="U369" t="s">
        <v>24</v>
      </c>
      <c r="V369">
        <f>IF(Table1[[#This Row],[Churn]]="Yes",1,0)</f>
        <v>0</v>
      </c>
      <c r="W369" t="str">
        <f t="shared" si="5"/>
        <v>New (0-12 Months)</v>
      </c>
    </row>
    <row r="370" spans="1:23" x14ac:dyDescent="0.2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 s="1">
        <v>98.65</v>
      </c>
      <c r="T370" s="1">
        <v>6962.85</v>
      </c>
      <c r="U370" t="s">
        <v>24</v>
      </c>
      <c r="V370">
        <f>IF(Table1[[#This Row],[Churn]]="Yes",1,0)</f>
        <v>0</v>
      </c>
      <c r="W370" t="str">
        <f t="shared" si="5"/>
        <v>Loyal (49-72 Months)</v>
      </c>
    </row>
    <row r="371" spans="1:23" x14ac:dyDescent="0.2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 s="1">
        <v>112.6</v>
      </c>
      <c r="T371" s="1">
        <v>8126.65</v>
      </c>
      <c r="U371" t="s">
        <v>24</v>
      </c>
      <c r="V371">
        <f>IF(Table1[[#This Row],[Churn]]="Yes",1,0)</f>
        <v>0</v>
      </c>
      <c r="W371" t="str">
        <f t="shared" si="5"/>
        <v>Loyal (49-72 Months)</v>
      </c>
    </row>
    <row r="372" spans="1:23" x14ac:dyDescent="0.2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 s="1">
        <v>20.6</v>
      </c>
      <c r="T372" s="1">
        <v>690.25</v>
      </c>
      <c r="U372" t="s">
        <v>24</v>
      </c>
      <c r="V372">
        <f>IF(Table1[[#This Row],[Churn]]="Yes",1,0)</f>
        <v>0</v>
      </c>
      <c r="W372" t="str">
        <f t="shared" si="5"/>
        <v>Established (25-48 Months)</v>
      </c>
    </row>
    <row r="373" spans="1:23" x14ac:dyDescent="0.2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 s="1">
        <v>85.65</v>
      </c>
      <c r="T373" s="1">
        <v>181.5</v>
      </c>
      <c r="U373" t="s">
        <v>23</v>
      </c>
      <c r="V373">
        <f>IF(Table1[[#This Row],[Churn]]="Yes",1,0)</f>
        <v>1</v>
      </c>
      <c r="W373" t="str">
        <f t="shared" si="5"/>
        <v>New (0-12 Months)</v>
      </c>
    </row>
    <row r="374" spans="1:23" x14ac:dyDescent="0.2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 s="1">
        <v>35.75</v>
      </c>
      <c r="T374" s="1">
        <v>830.8</v>
      </c>
      <c r="U374" t="s">
        <v>24</v>
      </c>
      <c r="V374">
        <f>IF(Table1[[#This Row],[Churn]]="Yes",1,0)</f>
        <v>0</v>
      </c>
      <c r="W374" t="str">
        <f t="shared" si="5"/>
        <v>Developing (13-24 Months)</v>
      </c>
    </row>
    <row r="375" spans="1:23" x14ac:dyDescent="0.2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 s="1">
        <v>99.75</v>
      </c>
      <c r="T375" s="1">
        <v>5608.4</v>
      </c>
      <c r="U375" t="s">
        <v>24</v>
      </c>
      <c r="V375">
        <f>IF(Table1[[#This Row],[Churn]]="Yes",1,0)</f>
        <v>0</v>
      </c>
      <c r="W375" t="str">
        <f t="shared" si="5"/>
        <v>Loyal (49-72 Months)</v>
      </c>
    </row>
    <row r="376" spans="1:23" x14ac:dyDescent="0.2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 s="1">
        <v>96.1</v>
      </c>
      <c r="T376" s="1">
        <v>3646.8</v>
      </c>
      <c r="U376" t="s">
        <v>24</v>
      </c>
      <c r="V376">
        <f>IF(Table1[[#This Row],[Churn]]="Yes",1,0)</f>
        <v>0</v>
      </c>
      <c r="W376" t="str">
        <f t="shared" si="5"/>
        <v>Established (25-48 Months)</v>
      </c>
    </row>
    <row r="377" spans="1:23" x14ac:dyDescent="0.2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 s="1">
        <v>85.1</v>
      </c>
      <c r="T377" s="1">
        <v>3662.25</v>
      </c>
      <c r="U377" t="s">
        <v>24</v>
      </c>
      <c r="V377">
        <f>IF(Table1[[#This Row],[Churn]]="Yes",1,0)</f>
        <v>0</v>
      </c>
      <c r="W377" t="str">
        <f t="shared" si="5"/>
        <v>Established (25-48 Months)</v>
      </c>
    </row>
    <row r="378" spans="1:23" x14ac:dyDescent="0.2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 s="1">
        <v>25.35</v>
      </c>
      <c r="T378" s="1">
        <v>25.35</v>
      </c>
      <c r="U378" t="s">
        <v>24</v>
      </c>
      <c r="V378">
        <f>IF(Table1[[#This Row],[Churn]]="Yes",1,0)</f>
        <v>0</v>
      </c>
      <c r="W378" t="str">
        <f t="shared" si="5"/>
        <v>New (0-12 Months)</v>
      </c>
    </row>
    <row r="379" spans="1:23" x14ac:dyDescent="0.2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 s="1">
        <v>104.95</v>
      </c>
      <c r="T379" s="1">
        <v>2566.5</v>
      </c>
      <c r="U379" t="s">
        <v>23</v>
      </c>
      <c r="V379">
        <f>IF(Table1[[#This Row],[Churn]]="Yes",1,0)</f>
        <v>1</v>
      </c>
      <c r="W379" t="str">
        <f t="shared" si="5"/>
        <v>Established (25-48 Months)</v>
      </c>
    </row>
    <row r="380" spans="1:23" x14ac:dyDescent="0.2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 s="1">
        <v>89.65</v>
      </c>
      <c r="T380" s="1">
        <v>5308.7</v>
      </c>
      <c r="U380" t="s">
        <v>24</v>
      </c>
      <c r="V380">
        <f>IF(Table1[[#This Row],[Churn]]="Yes",1,0)</f>
        <v>0</v>
      </c>
      <c r="W380" t="str">
        <f t="shared" si="5"/>
        <v>Loyal (49-72 Months)</v>
      </c>
    </row>
    <row r="381" spans="1:23" x14ac:dyDescent="0.2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 s="1">
        <v>86.75</v>
      </c>
      <c r="T381" s="1">
        <v>1410.25</v>
      </c>
      <c r="U381" t="s">
        <v>24</v>
      </c>
      <c r="V381">
        <f>IF(Table1[[#This Row],[Churn]]="Yes",1,0)</f>
        <v>0</v>
      </c>
      <c r="W381" t="str">
        <f t="shared" si="5"/>
        <v>Developing (13-24 Months)</v>
      </c>
    </row>
    <row r="382" spans="1:23" x14ac:dyDescent="0.2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 s="1">
        <v>86.2</v>
      </c>
      <c r="T382" s="1">
        <v>3339.05</v>
      </c>
      <c r="U382" t="s">
        <v>24</v>
      </c>
      <c r="V382">
        <f>IF(Table1[[#This Row],[Churn]]="Yes",1,0)</f>
        <v>0</v>
      </c>
      <c r="W382" t="str">
        <f t="shared" si="5"/>
        <v>Established (25-48 Months)</v>
      </c>
    </row>
    <row r="383" spans="1:23" x14ac:dyDescent="0.2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 s="1">
        <v>50.65</v>
      </c>
      <c r="T383" s="1">
        <v>50.65</v>
      </c>
      <c r="U383" t="s">
        <v>23</v>
      </c>
      <c r="V383">
        <f>IF(Table1[[#This Row],[Churn]]="Yes",1,0)</f>
        <v>1</v>
      </c>
      <c r="W383" t="str">
        <f t="shared" si="5"/>
        <v>New (0-12 Months)</v>
      </c>
    </row>
    <row r="384" spans="1:23" x14ac:dyDescent="0.2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 s="1">
        <v>64.8</v>
      </c>
      <c r="T384" s="1">
        <v>4732.3500000000004</v>
      </c>
      <c r="U384" t="s">
        <v>24</v>
      </c>
      <c r="V384">
        <f>IF(Table1[[#This Row],[Churn]]="Yes",1,0)</f>
        <v>0</v>
      </c>
      <c r="W384" t="str">
        <f t="shared" si="5"/>
        <v>Loyal (49-72 Months)</v>
      </c>
    </row>
    <row r="385" spans="1:23" x14ac:dyDescent="0.2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 s="1">
        <v>90.85</v>
      </c>
      <c r="T385" s="1">
        <v>90.85</v>
      </c>
      <c r="U385" t="s">
        <v>23</v>
      </c>
      <c r="V385">
        <f>IF(Table1[[#This Row],[Churn]]="Yes",1,0)</f>
        <v>1</v>
      </c>
      <c r="W385" t="str">
        <f t="shared" si="5"/>
        <v>New (0-12 Months)</v>
      </c>
    </row>
    <row r="386" spans="1:23" x14ac:dyDescent="0.2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 s="1">
        <v>108.1</v>
      </c>
      <c r="T386" s="1">
        <v>5067.45</v>
      </c>
      <c r="U386" t="s">
        <v>24</v>
      </c>
      <c r="V386">
        <f>IF(Table1[[#This Row],[Churn]]="Yes",1,0)</f>
        <v>0</v>
      </c>
      <c r="W386" t="str">
        <f t="shared" ref="W386:W449" si="6">IF(F386&lt;=12,"New (0-12 Months)",IF(F386&lt;=24,"Developing (13-24 Months)",IF(F386&lt;=48,"Established (25-48 Months)","Loyal (49-72 Months)")))</f>
        <v>Established (25-48 Months)</v>
      </c>
    </row>
    <row r="387" spans="1:23" x14ac:dyDescent="0.2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 s="1">
        <v>19.95</v>
      </c>
      <c r="T387" s="1">
        <v>214.75</v>
      </c>
      <c r="U387" t="s">
        <v>23</v>
      </c>
      <c r="V387">
        <f>IF(Table1[[#This Row],[Churn]]="Yes",1,0)</f>
        <v>1</v>
      </c>
      <c r="W387" t="str">
        <f t="shared" si="6"/>
        <v>New (0-12 Months)</v>
      </c>
    </row>
    <row r="388" spans="1:23" x14ac:dyDescent="0.2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 s="1">
        <v>85.45</v>
      </c>
      <c r="T388" s="1">
        <v>4874.7</v>
      </c>
      <c r="U388" t="s">
        <v>23</v>
      </c>
      <c r="V388">
        <f>IF(Table1[[#This Row],[Churn]]="Yes",1,0)</f>
        <v>1</v>
      </c>
      <c r="W388" t="str">
        <f t="shared" si="6"/>
        <v>Loyal (49-72 Months)</v>
      </c>
    </row>
    <row r="389" spans="1:23" x14ac:dyDescent="0.2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 s="1">
        <v>54.75</v>
      </c>
      <c r="T389" s="1">
        <v>2348.4499999999998</v>
      </c>
      <c r="U389" t="s">
        <v>24</v>
      </c>
      <c r="V389">
        <f>IF(Table1[[#This Row],[Churn]]="Yes",1,0)</f>
        <v>0</v>
      </c>
      <c r="W389" t="str">
        <f t="shared" si="6"/>
        <v>Established (25-48 Months)</v>
      </c>
    </row>
    <row r="390" spans="1:23" x14ac:dyDescent="0.2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 s="1">
        <v>90.4</v>
      </c>
      <c r="T390" s="1">
        <v>4063</v>
      </c>
      <c r="U390" t="s">
        <v>24</v>
      </c>
      <c r="V390">
        <f>IF(Table1[[#This Row],[Churn]]="Yes",1,0)</f>
        <v>0</v>
      </c>
      <c r="W390" t="str">
        <f t="shared" si="6"/>
        <v>Established (25-48 Months)</v>
      </c>
    </row>
    <row r="391" spans="1:23" x14ac:dyDescent="0.2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 s="1">
        <v>44</v>
      </c>
      <c r="T391" s="1">
        <v>44</v>
      </c>
      <c r="U391" t="s">
        <v>24</v>
      </c>
      <c r="V391">
        <f>IF(Table1[[#This Row],[Churn]]="Yes",1,0)</f>
        <v>0</v>
      </c>
      <c r="W391" t="str">
        <f t="shared" si="6"/>
        <v>New (0-12 Months)</v>
      </c>
    </row>
    <row r="392" spans="1:23" x14ac:dyDescent="0.2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 s="1">
        <v>95.6</v>
      </c>
      <c r="T392" s="1">
        <v>2595.25</v>
      </c>
      <c r="U392" t="s">
        <v>24</v>
      </c>
      <c r="V392">
        <f>IF(Table1[[#This Row],[Churn]]="Yes",1,0)</f>
        <v>0</v>
      </c>
      <c r="W392" t="str">
        <f t="shared" si="6"/>
        <v>Established (25-48 Months)</v>
      </c>
    </row>
    <row r="393" spans="1:23" x14ac:dyDescent="0.2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 s="1">
        <v>84.8</v>
      </c>
      <c r="T393" s="1">
        <v>2309.5500000000002</v>
      </c>
      <c r="U393" t="s">
        <v>24</v>
      </c>
      <c r="V393">
        <f>IF(Table1[[#This Row],[Churn]]="Yes",1,0)</f>
        <v>0</v>
      </c>
      <c r="W393" t="str">
        <f t="shared" si="6"/>
        <v>Established (25-48 Months)</v>
      </c>
    </row>
    <row r="394" spans="1:23" x14ac:dyDescent="0.2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 s="1">
        <v>44.3</v>
      </c>
      <c r="T394" s="1">
        <v>89.3</v>
      </c>
      <c r="U394" t="s">
        <v>24</v>
      </c>
      <c r="V394">
        <f>IF(Table1[[#This Row],[Churn]]="Yes",1,0)</f>
        <v>0</v>
      </c>
      <c r="W394" t="str">
        <f t="shared" si="6"/>
        <v>New (0-12 Months)</v>
      </c>
    </row>
    <row r="395" spans="1:23" x14ac:dyDescent="0.2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 s="1">
        <v>19.899999999999999</v>
      </c>
      <c r="T395" s="1">
        <v>367.55</v>
      </c>
      <c r="U395" t="s">
        <v>24</v>
      </c>
      <c r="V395">
        <f>IF(Table1[[#This Row],[Churn]]="Yes",1,0)</f>
        <v>0</v>
      </c>
      <c r="W395" t="str">
        <f t="shared" si="6"/>
        <v>Developing (13-24 Months)</v>
      </c>
    </row>
    <row r="396" spans="1:23" x14ac:dyDescent="0.2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 s="1">
        <v>95.05</v>
      </c>
      <c r="T396" s="1">
        <v>3944.5</v>
      </c>
      <c r="U396" t="s">
        <v>24</v>
      </c>
      <c r="V396">
        <f>IF(Table1[[#This Row],[Churn]]="Yes",1,0)</f>
        <v>0</v>
      </c>
      <c r="W396" t="str">
        <f t="shared" si="6"/>
        <v>Established (25-48 Months)</v>
      </c>
    </row>
    <row r="397" spans="1:23" x14ac:dyDescent="0.2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 s="1">
        <v>90.05</v>
      </c>
      <c r="T397" s="1">
        <v>5965.95</v>
      </c>
      <c r="U397" t="s">
        <v>24</v>
      </c>
      <c r="V397">
        <f>IF(Table1[[#This Row],[Churn]]="Yes",1,0)</f>
        <v>0</v>
      </c>
      <c r="W397" t="str">
        <f t="shared" si="6"/>
        <v>Loyal (49-72 Months)</v>
      </c>
    </row>
    <row r="398" spans="1:23" x14ac:dyDescent="0.2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 s="1">
        <v>109.9</v>
      </c>
      <c r="T398" s="1">
        <v>3694.7</v>
      </c>
      <c r="U398" t="s">
        <v>24</v>
      </c>
      <c r="V398">
        <f>IF(Table1[[#This Row],[Churn]]="Yes",1,0)</f>
        <v>0</v>
      </c>
      <c r="W398" t="str">
        <f t="shared" si="6"/>
        <v>Established (25-48 Months)</v>
      </c>
    </row>
    <row r="399" spans="1:23" x14ac:dyDescent="0.2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 s="1">
        <v>73.95</v>
      </c>
      <c r="T399" s="1">
        <v>2524.4499999999998</v>
      </c>
      <c r="U399" t="s">
        <v>23</v>
      </c>
      <c r="V399">
        <f>IF(Table1[[#This Row],[Churn]]="Yes",1,0)</f>
        <v>1</v>
      </c>
      <c r="W399" t="str">
        <f t="shared" si="6"/>
        <v>Established (25-48 Months)</v>
      </c>
    </row>
    <row r="400" spans="1:23" x14ac:dyDescent="0.2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 s="1">
        <v>54.6</v>
      </c>
      <c r="T400" s="1">
        <v>1803.7</v>
      </c>
      <c r="U400" t="s">
        <v>24</v>
      </c>
      <c r="V400">
        <f>IF(Table1[[#This Row],[Churn]]="Yes",1,0)</f>
        <v>0</v>
      </c>
      <c r="W400" t="str">
        <f t="shared" si="6"/>
        <v>Established (25-48 Months)</v>
      </c>
    </row>
    <row r="401" spans="1:23" x14ac:dyDescent="0.2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 s="1">
        <v>20.05</v>
      </c>
      <c r="T401" s="1">
        <v>415.1</v>
      </c>
      <c r="U401" t="s">
        <v>24</v>
      </c>
      <c r="V401">
        <f>IF(Table1[[#This Row],[Churn]]="Yes",1,0)</f>
        <v>0</v>
      </c>
      <c r="W401" t="str">
        <f t="shared" si="6"/>
        <v>Developing (13-24 Months)</v>
      </c>
    </row>
    <row r="402" spans="1:23" x14ac:dyDescent="0.2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 s="1">
        <v>19.75</v>
      </c>
      <c r="T402" s="1">
        <v>624.15</v>
      </c>
      <c r="U402" t="s">
        <v>24</v>
      </c>
      <c r="V402">
        <f>IF(Table1[[#This Row],[Churn]]="Yes",1,0)</f>
        <v>0</v>
      </c>
      <c r="W402" t="str">
        <f t="shared" si="6"/>
        <v>Established (25-48 Months)</v>
      </c>
    </row>
    <row r="403" spans="1:23" x14ac:dyDescent="0.2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 s="1">
        <v>20.05</v>
      </c>
      <c r="T403" s="1">
        <v>237.7</v>
      </c>
      <c r="U403" t="s">
        <v>24</v>
      </c>
      <c r="V403">
        <f>IF(Table1[[#This Row],[Churn]]="Yes",1,0)</f>
        <v>0</v>
      </c>
      <c r="W403" t="str">
        <f t="shared" si="6"/>
        <v>New (0-12 Months)</v>
      </c>
    </row>
    <row r="404" spans="1:23" x14ac:dyDescent="0.2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 s="1">
        <v>99.45</v>
      </c>
      <c r="T404" s="1">
        <v>7007.6</v>
      </c>
      <c r="U404" t="s">
        <v>23</v>
      </c>
      <c r="V404">
        <f>IF(Table1[[#This Row],[Churn]]="Yes",1,0)</f>
        <v>1</v>
      </c>
      <c r="W404" t="str">
        <f t="shared" si="6"/>
        <v>Loyal (49-72 Months)</v>
      </c>
    </row>
    <row r="405" spans="1:23" x14ac:dyDescent="0.2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 s="1">
        <v>55.9</v>
      </c>
      <c r="T405" s="1">
        <v>3848.8</v>
      </c>
      <c r="U405" t="s">
        <v>24</v>
      </c>
      <c r="V405">
        <f>IF(Table1[[#This Row],[Churn]]="Yes",1,0)</f>
        <v>0</v>
      </c>
      <c r="W405" t="str">
        <f t="shared" si="6"/>
        <v>Loyal (49-72 Months)</v>
      </c>
    </row>
    <row r="406" spans="1:23" x14ac:dyDescent="0.2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 s="1">
        <v>19.7</v>
      </c>
      <c r="T406" s="1">
        <v>419.4</v>
      </c>
      <c r="U406" t="s">
        <v>24</v>
      </c>
      <c r="V406">
        <f>IF(Table1[[#This Row],[Churn]]="Yes",1,0)</f>
        <v>0</v>
      </c>
      <c r="W406" t="str">
        <f t="shared" si="6"/>
        <v>Developing (13-24 Months)</v>
      </c>
    </row>
    <row r="407" spans="1:23" x14ac:dyDescent="0.2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 s="1">
        <v>19.8</v>
      </c>
      <c r="T407" s="1">
        <v>1468.75</v>
      </c>
      <c r="U407" t="s">
        <v>24</v>
      </c>
      <c r="V407">
        <f>IF(Table1[[#This Row],[Churn]]="Yes",1,0)</f>
        <v>0</v>
      </c>
      <c r="W407" t="str">
        <f t="shared" si="6"/>
        <v>Loyal (49-72 Months)</v>
      </c>
    </row>
    <row r="408" spans="1:23" x14ac:dyDescent="0.2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 s="1">
        <v>95.4</v>
      </c>
      <c r="T408" s="1">
        <v>5812</v>
      </c>
      <c r="U408" t="s">
        <v>24</v>
      </c>
      <c r="V408">
        <f>IF(Table1[[#This Row],[Churn]]="Yes",1,0)</f>
        <v>0</v>
      </c>
      <c r="W408" t="str">
        <f t="shared" si="6"/>
        <v>Loyal (49-72 Months)</v>
      </c>
    </row>
    <row r="409" spans="1:23" x14ac:dyDescent="0.2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 s="1">
        <v>93.95</v>
      </c>
      <c r="T409" s="1">
        <v>2861.45</v>
      </c>
      <c r="U409" t="s">
        <v>24</v>
      </c>
      <c r="V409">
        <f>IF(Table1[[#This Row],[Churn]]="Yes",1,0)</f>
        <v>0</v>
      </c>
      <c r="W409" t="str">
        <f t="shared" si="6"/>
        <v>Established (25-48 Months)</v>
      </c>
    </row>
    <row r="410" spans="1:23" x14ac:dyDescent="0.2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 s="1">
        <v>19.899999999999999</v>
      </c>
      <c r="T410" s="1">
        <v>19.899999999999999</v>
      </c>
      <c r="U410" t="s">
        <v>23</v>
      </c>
      <c r="V410">
        <f>IF(Table1[[#This Row],[Churn]]="Yes",1,0)</f>
        <v>1</v>
      </c>
      <c r="W410" t="str">
        <f t="shared" si="6"/>
        <v>New (0-12 Months)</v>
      </c>
    </row>
    <row r="411" spans="1:23" x14ac:dyDescent="0.2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 s="1">
        <v>19.600000000000001</v>
      </c>
      <c r="T411" s="1">
        <v>19.600000000000001</v>
      </c>
      <c r="U411" t="s">
        <v>23</v>
      </c>
      <c r="V411">
        <f>IF(Table1[[#This Row],[Churn]]="Yes",1,0)</f>
        <v>1</v>
      </c>
      <c r="W411" t="str">
        <f t="shared" si="6"/>
        <v>New (0-12 Months)</v>
      </c>
    </row>
    <row r="412" spans="1:23" x14ac:dyDescent="0.2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 s="1">
        <v>81.349999999999994</v>
      </c>
      <c r="T412" s="1">
        <v>233.7</v>
      </c>
      <c r="U412" t="s">
        <v>23</v>
      </c>
      <c r="V412">
        <f>IF(Table1[[#This Row],[Churn]]="Yes",1,0)</f>
        <v>1</v>
      </c>
      <c r="W412" t="str">
        <f t="shared" si="6"/>
        <v>New (0-12 Months)</v>
      </c>
    </row>
    <row r="413" spans="1:23" x14ac:dyDescent="0.2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 s="1">
        <v>24.45</v>
      </c>
      <c r="T413" s="1">
        <v>1066.1500000000001</v>
      </c>
      <c r="U413" t="s">
        <v>24</v>
      </c>
      <c r="V413">
        <f>IF(Table1[[#This Row],[Churn]]="Yes",1,0)</f>
        <v>0</v>
      </c>
      <c r="W413" t="str">
        <f t="shared" si="6"/>
        <v>Established (25-48 Months)</v>
      </c>
    </row>
    <row r="414" spans="1:23" x14ac:dyDescent="0.2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 s="1">
        <v>74.95</v>
      </c>
      <c r="T414" s="1">
        <v>2149.0500000000002</v>
      </c>
      <c r="U414" t="s">
        <v>24</v>
      </c>
      <c r="V414">
        <f>IF(Table1[[#This Row],[Churn]]="Yes",1,0)</f>
        <v>0</v>
      </c>
      <c r="W414" t="str">
        <f t="shared" si="6"/>
        <v>Established (25-48 Months)</v>
      </c>
    </row>
    <row r="415" spans="1:23" x14ac:dyDescent="0.2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 s="1">
        <v>87.35</v>
      </c>
      <c r="T415" s="1">
        <v>4473</v>
      </c>
      <c r="U415" t="s">
        <v>24</v>
      </c>
      <c r="V415">
        <f>IF(Table1[[#This Row],[Churn]]="Yes",1,0)</f>
        <v>0</v>
      </c>
      <c r="W415" t="str">
        <f t="shared" si="6"/>
        <v>Loyal (49-72 Months)</v>
      </c>
    </row>
    <row r="416" spans="1:23" x14ac:dyDescent="0.2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 s="1">
        <v>70.650000000000006</v>
      </c>
      <c r="T416" s="1">
        <v>3545.05</v>
      </c>
      <c r="U416" t="s">
        <v>24</v>
      </c>
      <c r="V416">
        <f>IF(Table1[[#This Row],[Churn]]="Yes",1,0)</f>
        <v>0</v>
      </c>
      <c r="W416" t="str">
        <f t="shared" si="6"/>
        <v>Established (25-48 Months)</v>
      </c>
    </row>
    <row r="417" spans="1:23" x14ac:dyDescent="0.2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 s="1">
        <v>73.25</v>
      </c>
      <c r="T417" s="1">
        <v>1195.75</v>
      </c>
      <c r="U417" t="s">
        <v>24</v>
      </c>
      <c r="V417">
        <f>IF(Table1[[#This Row],[Churn]]="Yes",1,0)</f>
        <v>0</v>
      </c>
      <c r="W417" t="str">
        <f t="shared" si="6"/>
        <v>Developing (13-24 Months)</v>
      </c>
    </row>
    <row r="418" spans="1:23" x14ac:dyDescent="0.2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 s="1">
        <v>98.7</v>
      </c>
      <c r="T418" s="1">
        <v>6858.9</v>
      </c>
      <c r="U418" t="s">
        <v>24</v>
      </c>
      <c r="V418">
        <f>IF(Table1[[#This Row],[Churn]]="Yes",1,0)</f>
        <v>0</v>
      </c>
      <c r="W418" t="str">
        <f t="shared" si="6"/>
        <v>Loyal (49-72 Months)</v>
      </c>
    </row>
    <row r="419" spans="1:23" x14ac:dyDescent="0.2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 s="1">
        <v>24.8</v>
      </c>
      <c r="T419" s="1">
        <v>1024.7</v>
      </c>
      <c r="U419" t="s">
        <v>24</v>
      </c>
      <c r="V419">
        <f>IF(Table1[[#This Row],[Churn]]="Yes",1,0)</f>
        <v>0</v>
      </c>
      <c r="W419" t="str">
        <f t="shared" si="6"/>
        <v>Established (25-48 Months)</v>
      </c>
    </row>
    <row r="420" spans="1:23" x14ac:dyDescent="0.2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 s="1">
        <v>83.3</v>
      </c>
      <c r="T420" s="1">
        <v>1845.9</v>
      </c>
      <c r="U420" t="s">
        <v>23</v>
      </c>
      <c r="V420">
        <f>IF(Table1[[#This Row],[Churn]]="Yes",1,0)</f>
        <v>1</v>
      </c>
      <c r="W420" t="str">
        <f t="shared" si="6"/>
        <v>Developing (13-24 Months)</v>
      </c>
    </row>
    <row r="421" spans="1:23" x14ac:dyDescent="0.2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 s="1">
        <v>75.3</v>
      </c>
      <c r="T421" s="1">
        <v>75.3</v>
      </c>
      <c r="U421" t="s">
        <v>23</v>
      </c>
      <c r="V421">
        <f>IF(Table1[[#This Row],[Churn]]="Yes",1,0)</f>
        <v>1</v>
      </c>
      <c r="W421" t="str">
        <f t="shared" si="6"/>
        <v>New (0-12 Months)</v>
      </c>
    </row>
    <row r="422" spans="1:23" x14ac:dyDescent="0.2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 s="1">
        <v>24.3</v>
      </c>
      <c r="T422" s="1">
        <v>132.25</v>
      </c>
      <c r="U422" t="s">
        <v>24</v>
      </c>
      <c r="V422">
        <f>IF(Table1[[#This Row],[Churn]]="Yes",1,0)</f>
        <v>0</v>
      </c>
      <c r="W422" t="str">
        <f t="shared" si="6"/>
        <v>New (0-12 Months)</v>
      </c>
    </row>
    <row r="423" spans="1:23" x14ac:dyDescent="0.2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 s="1">
        <v>69.849999999999994</v>
      </c>
      <c r="T423" s="1">
        <v>515.45000000000005</v>
      </c>
      <c r="U423" t="s">
        <v>24</v>
      </c>
      <c r="V423">
        <f>IF(Table1[[#This Row],[Churn]]="Yes",1,0)</f>
        <v>0</v>
      </c>
      <c r="W423" t="str">
        <f t="shared" si="6"/>
        <v>New (0-12 Months)</v>
      </c>
    </row>
    <row r="424" spans="1:23" x14ac:dyDescent="0.2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 s="1">
        <v>100.55</v>
      </c>
      <c r="T424" s="1">
        <v>2830.45</v>
      </c>
      <c r="U424" t="s">
        <v>24</v>
      </c>
      <c r="V424">
        <f>IF(Table1[[#This Row],[Churn]]="Yes",1,0)</f>
        <v>0</v>
      </c>
      <c r="W424" t="str">
        <f t="shared" si="6"/>
        <v>Established (25-48 Months)</v>
      </c>
    </row>
    <row r="425" spans="1:23" x14ac:dyDescent="0.2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 s="1">
        <v>25.7</v>
      </c>
      <c r="T425" s="1">
        <v>1110.5</v>
      </c>
      <c r="U425" t="s">
        <v>24</v>
      </c>
      <c r="V425">
        <f>IF(Table1[[#This Row],[Churn]]="Yes",1,0)</f>
        <v>0</v>
      </c>
      <c r="W425" t="str">
        <f t="shared" si="6"/>
        <v>Established (25-48 Months)</v>
      </c>
    </row>
    <row r="426" spans="1:23" x14ac:dyDescent="0.2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 s="1">
        <v>40.700000000000003</v>
      </c>
      <c r="T426" s="1">
        <v>449.3</v>
      </c>
      <c r="U426" t="s">
        <v>24</v>
      </c>
      <c r="V426">
        <f>IF(Table1[[#This Row],[Churn]]="Yes",1,0)</f>
        <v>0</v>
      </c>
      <c r="W426" t="str">
        <f t="shared" si="6"/>
        <v>New (0-12 Months)</v>
      </c>
    </row>
    <row r="427" spans="1:23" x14ac:dyDescent="0.2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 s="1">
        <v>51.65</v>
      </c>
      <c r="T427" s="1">
        <v>2838.55</v>
      </c>
      <c r="U427" t="s">
        <v>24</v>
      </c>
      <c r="V427">
        <f>IF(Table1[[#This Row],[Churn]]="Yes",1,0)</f>
        <v>0</v>
      </c>
      <c r="W427" t="str">
        <f t="shared" si="6"/>
        <v>Loyal (49-72 Months)</v>
      </c>
    </row>
    <row r="428" spans="1:23" x14ac:dyDescent="0.2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 s="1">
        <v>105.1</v>
      </c>
      <c r="T428" s="1">
        <v>5376.4</v>
      </c>
      <c r="U428" t="s">
        <v>24</v>
      </c>
      <c r="V428">
        <f>IF(Table1[[#This Row],[Churn]]="Yes",1,0)</f>
        <v>0</v>
      </c>
      <c r="W428" t="str">
        <f t="shared" si="6"/>
        <v>Loyal (49-72 Months)</v>
      </c>
    </row>
    <row r="429" spans="1:23" x14ac:dyDescent="0.2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 s="1">
        <v>85.95</v>
      </c>
      <c r="T429" s="1">
        <v>858.6</v>
      </c>
      <c r="U429" t="s">
        <v>24</v>
      </c>
      <c r="V429">
        <f>IF(Table1[[#This Row],[Churn]]="Yes",1,0)</f>
        <v>0</v>
      </c>
      <c r="W429" t="str">
        <f t="shared" si="6"/>
        <v>New (0-12 Months)</v>
      </c>
    </row>
    <row r="430" spans="1:23" x14ac:dyDescent="0.2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 s="1">
        <v>75.599999999999994</v>
      </c>
      <c r="T430" s="1">
        <v>1395.05</v>
      </c>
      <c r="U430" t="s">
        <v>24</v>
      </c>
      <c r="V430">
        <f>IF(Table1[[#This Row],[Churn]]="Yes",1,0)</f>
        <v>0</v>
      </c>
      <c r="W430" t="str">
        <f t="shared" si="6"/>
        <v>Developing (13-24 Months)</v>
      </c>
    </row>
    <row r="431" spans="1:23" x14ac:dyDescent="0.2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 s="1">
        <v>58.25</v>
      </c>
      <c r="T431" s="1">
        <v>3975.7</v>
      </c>
      <c r="U431" t="s">
        <v>24</v>
      </c>
      <c r="V431">
        <f>IF(Table1[[#This Row],[Churn]]="Yes",1,0)</f>
        <v>0</v>
      </c>
      <c r="W431" t="str">
        <f t="shared" si="6"/>
        <v>Loyal (49-72 Months)</v>
      </c>
    </row>
    <row r="432" spans="1:23" x14ac:dyDescent="0.2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 s="1">
        <v>19.399999999999999</v>
      </c>
      <c r="T432" s="1">
        <v>1182.55</v>
      </c>
      <c r="U432" t="s">
        <v>23</v>
      </c>
      <c r="V432">
        <f>IF(Table1[[#This Row],[Churn]]="Yes",1,0)</f>
        <v>1</v>
      </c>
      <c r="W432" t="str">
        <f t="shared" si="6"/>
        <v>Loyal (49-72 Months)</v>
      </c>
    </row>
    <row r="433" spans="1:23" x14ac:dyDescent="0.2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 s="1">
        <v>65.2</v>
      </c>
      <c r="T433" s="1">
        <v>4784.45</v>
      </c>
      <c r="U433" t="s">
        <v>24</v>
      </c>
      <c r="V433">
        <f>IF(Table1[[#This Row],[Churn]]="Yes",1,0)</f>
        <v>0</v>
      </c>
      <c r="W433" t="str">
        <f t="shared" si="6"/>
        <v>Loyal (49-72 Months)</v>
      </c>
    </row>
    <row r="434" spans="1:23" x14ac:dyDescent="0.2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 s="1">
        <v>53.45</v>
      </c>
      <c r="T434" s="1">
        <v>119.5</v>
      </c>
      <c r="U434" t="s">
        <v>24</v>
      </c>
      <c r="V434">
        <f>IF(Table1[[#This Row],[Churn]]="Yes",1,0)</f>
        <v>0</v>
      </c>
      <c r="W434" t="str">
        <f t="shared" si="6"/>
        <v>New (0-12 Months)</v>
      </c>
    </row>
    <row r="435" spans="1:23" x14ac:dyDescent="0.2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 s="1">
        <v>45.4</v>
      </c>
      <c r="T435" s="1">
        <v>518.9</v>
      </c>
      <c r="U435" t="s">
        <v>23</v>
      </c>
      <c r="V435">
        <f>IF(Table1[[#This Row],[Churn]]="Yes",1,0)</f>
        <v>1</v>
      </c>
      <c r="W435" t="str">
        <f t="shared" si="6"/>
        <v>New (0-12 Months)</v>
      </c>
    </row>
    <row r="436" spans="1:23" x14ac:dyDescent="0.2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 s="1">
        <v>19.75</v>
      </c>
      <c r="T436" s="1">
        <v>899.45</v>
      </c>
      <c r="U436" t="s">
        <v>24</v>
      </c>
      <c r="V436">
        <f>IF(Table1[[#This Row],[Churn]]="Yes",1,0)</f>
        <v>0</v>
      </c>
      <c r="W436" t="str">
        <f t="shared" si="6"/>
        <v>Established (25-48 Months)</v>
      </c>
    </row>
    <row r="437" spans="1:23" x14ac:dyDescent="0.2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 s="1">
        <v>44.45</v>
      </c>
      <c r="T437" s="1">
        <v>1183.8</v>
      </c>
      <c r="U437" t="s">
        <v>24</v>
      </c>
      <c r="V437">
        <f>IF(Table1[[#This Row],[Churn]]="Yes",1,0)</f>
        <v>0</v>
      </c>
      <c r="W437" t="str">
        <f t="shared" si="6"/>
        <v>Established (25-48 Months)</v>
      </c>
    </row>
    <row r="438" spans="1:23" x14ac:dyDescent="0.2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 s="1">
        <v>20.85</v>
      </c>
      <c r="T438" s="1">
        <v>720.05</v>
      </c>
      <c r="U438" t="s">
        <v>24</v>
      </c>
      <c r="V438">
        <f>IF(Table1[[#This Row],[Churn]]="Yes",1,0)</f>
        <v>0</v>
      </c>
      <c r="W438" t="str">
        <f t="shared" si="6"/>
        <v>Established (25-48 Months)</v>
      </c>
    </row>
    <row r="439" spans="1:23" x14ac:dyDescent="0.2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 s="1">
        <v>114.05</v>
      </c>
      <c r="T439" s="1">
        <v>8468.2000000000007</v>
      </c>
      <c r="U439" t="s">
        <v>24</v>
      </c>
      <c r="V439">
        <f>IF(Table1[[#This Row],[Churn]]="Yes",1,0)</f>
        <v>0</v>
      </c>
      <c r="W439" t="str">
        <f t="shared" si="6"/>
        <v>Loyal (49-72 Months)</v>
      </c>
    </row>
    <row r="440" spans="1:23" x14ac:dyDescent="0.2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 s="1">
        <v>89.85</v>
      </c>
      <c r="T440" s="1">
        <v>3161.2</v>
      </c>
      <c r="U440" t="s">
        <v>24</v>
      </c>
      <c r="V440">
        <f>IF(Table1[[#This Row],[Churn]]="Yes",1,0)</f>
        <v>0</v>
      </c>
      <c r="W440" t="str">
        <f t="shared" si="6"/>
        <v>Established (25-48 Months)</v>
      </c>
    </row>
    <row r="441" spans="1:23" x14ac:dyDescent="0.2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 s="1">
        <v>55.05</v>
      </c>
      <c r="T441" s="1">
        <v>55.05</v>
      </c>
      <c r="U441" t="s">
        <v>24</v>
      </c>
      <c r="V441">
        <f>IF(Table1[[#This Row],[Churn]]="Yes",1,0)</f>
        <v>0</v>
      </c>
      <c r="W441" t="str">
        <f t="shared" si="6"/>
        <v>New (0-12 Months)</v>
      </c>
    </row>
    <row r="442" spans="1:23" x14ac:dyDescent="0.2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 s="1">
        <v>112.95</v>
      </c>
      <c r="T442" s="1">
        <v>1882.55</v>
      </c>
      <c r="U442" t="s">
        <v>24</v>
      </c>
      <c r="V442">
        <f>IF(Table1[[#This Row],[Churn]]="Yes",1,0)</f>
        <v>0</v>
      </c>
      <c r="W442" t="str">
        <f t="shared" si="6"/>
        <v>Developing (13-24 Months)</v>
      </c>
    </row>
    <row r="443" spans="1:23" x14ac:dyDescent="0.2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 s="1">
        <v>101.55</v>
      </c>
      <c r="T443" s="1">
        <v>5070.3999999999996</v>
      </c>
      <c r="U443" t="s">
        <v>24</v>
      </c>
      <c r="V443">
        <f>IF(Table1[[#This Row],[Churn]]="Yes",1,0)</f>
        <v>0</v>
      </c>
      <c r="W443" t="str">
        <f t="shared" si="6"/>
        <v>Loyal (49-72 Months)</v>
      </c>
    </row>
    <row r="444" spans="1:23" x14ac:dyDescent="0.2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 s="1">
        <v>114.65</v>
      </c>
      <c r="T444" s="1">
        <v>6049.5</v>
      </c>
      <c r="U444" t="s">
        <v>24</v>
      </c>
      <c r="V444">
        <f>IF(Table1[[#This Row],[Churn]]="Yes",1,0)</f>
        <v>0</v>
      </c>
      <c r="W444" t="str">
        <f t="shared" si="6"/>
        <v>Loyal (49-72 Months)</v>
      </c>
    </row>
    <row r="445" spans="1:23" x14ac:dyDescent="0.2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 s="1">
        <v>64.8</v>
      </c>
      <c r="T445" s="1">
        <v>1166.7</v>
      </c>
      <c r="U445" t="s">
        <v>24</v>
      </c>
      <c r="V445">
        <f>IF(Table1[[#This Row],[Churn]]="Yes",1,0)</f>
        <v>0</v>
      </c>
      <c r="W445" t="str">
        <f t="shared" si="6"/>
        <v>Developing (13-24 Months)</v>
      </c>
    </row>
    <row r="446" spans="1:23" x14ac:dyDescent="0.2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 s="1">
        <v>80.400000000000006</v>
      </c>
      <c r="T446" s="1">
        <v>2937.65</v>
      </c>
      <c r="U446" t="s">
        <v>24</v>
      </c>
      <c r="V446">
        <f>IF(Table1[[#This Row],[Churn]]="Yes",1,0)</f>
        <v>0</v>
      </c>
      <c r="W446" t="str">
        <f t="shared" si="6"/>
        <v>Established (25-48 Months)</v>
      </c>
    </row>
    <row r="447" spans="1:23" x14ac:dyDescent="0.2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 s="1">
        <v>105.9</v>
      </c>
      <c r="T447" s="1">
        <v>6396.45</v>
      </c>
      <c r="U447" t="s">
        <v>23</v>
      </c>
      <c r="V447">
        <f>IF(Table1[[#This Row],[Churn]]="Yes",1,0)</f>
        <v>1</v>
      </c>
      <c r="W447" t="str">
        <f t="shared" si="6"/>
        <v>Loyal (49-72 Months)</v>
      </c>
    </row>
    <row r="448" spans="1:23" x14ac:dyDescent="0.2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 s="1">
        <v>69.55</v>
      </c>
      <c r="T448" s="1">
        <v>69.55</v>
      </c>
      <c r="U448" t="s">
        <v>23</v>
      </c>
      <c r="V448">
        <f>IF(Table1[[#This Row],[Churn]]="Yes",1,0)</f>
        <v>1</v>
      </c>
      <c r="W448" t="str">
        <f t="shared" si="6"/>
        <v>New (0-12 Months)</v>
      </c>
    </row>
    <row r="449" spans="1:23" x14ac:dyDescent="0.2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 s="1">
        <v>25.05</v>
      </c>
      <c r="T449" s="1">
        <v>1270.25</v>
      </c>
      <c r="U449" t="s">
        <v>24</v>
      </c>
      <c r="V449">
        <f>IF(Table1[[#This Row],[Churn]]="Yes",1,0)</f>
        <v>0</v>
      </c>
      <c r="W449" t="str">
        <f t="shared" si="6"/>
        <v>Loyal (49-72 Months)</v>
      </c>
    </row>
    <row r="450" spans="1:23" x14ac:dyDescent="0.2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 s="1">
        <v>94.75</v>
      </c>
      <c r="T450" s="1">
        <v>759.55</v>
      </c>
      <c r="U450" t="s">
        <v>24</v>
      </c>
      <c r="V450">
        <f>IF(Table1[[#This Row],[Churn]]="Yes",1,0)</f>
        <v>0</v>
      </c>
      <c r="W450" t="str">
        <f t="shared" ref="W450:W513" si="7">IF(F450&lt;=12,"New (0-12 Months)",IF(F450&lt;=24,"Developing (13-24 Months)",IF(F450&lt;=48,"Established (25-48 Months)","Loyal (49-72 Months)")))</f>
        <v>New (0-12 Months)</v>
      </c>
    </row>
    <row r="451" spans="1:23" x14ac:dyDescent="0.2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 s="1">
        <v>105.5</v>
      </c>
      <c r="T451" s="1">
        <v>7611.55</v>
      </c>
      <c r="U451" t="s">
        <v>24</v>
      </c>
      <c r="V451">
        <f>IF(Table1[[#This Row],[Churn]]="Yes",1,0)</f>
        <v>0</v>
      </c>
      <c r="W451" t="str">
        <f t="shared" si="7"/>
        <v>Loyal (49-72 Months)</v>
      </c>
    </row>
    <row r="452" spans="1:23" x14ac:dyDescent="0.2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 s="1">
        <v>24.7</v>
      </c>
      <c r="T452" s="1">
        <v>1642.75</v>
      </c>
      <c r="U452" t="s">
        <v>24</v>
      </c>
      <c r="V452">
        <f>IF(Table1[[#This Row],[Churn]]="Yes",1,0)</f>
        <v>0</v>
      </c>
      <c r="W452" t="str">
        <f t="shared" si="7"/>
        <v>Loyal (49-72 Months)</v>
      </c>
    </row>
    <row r="453" spans="1:23" x14ac:dyDescent="0.2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 s="1">
        <v>69.75</v>
      </c>
      <c r="T453" s="1">
        <v>1545.4</v>
      </c>
      <c r="U453" t="s">
        <v>24</v>
      </c>
      <c r="V453">
        <f>IF(Table1[[#This Row],[Churn]]="Yes",1,0)</f>
        <v>0</v>
      </c>
      <c r="W453" t="str">
        <f t="shared" si="7"/>
        <v>Developing (13-24 Months)</v>
      </c>
    </row>
    <row r="454" spans="1:23" x14ac:dyDescent="0.2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 s="1">
        <v>60.2</v>
      </c>
      <c r="T454" s="1">
        <v>3582.4</v>
      </c>
      <c r="U454" t="s">
        <v>24</v>
      </c>
      <c r="V454">
        <f>IF(Table1[[#This Row],[Churn]]="Yes",1,0)</f>
        <v>0</v>
      </c>
      <c r="W454" t="str">
        <f t="shared" si="7"/>
        <v>Loyal (49-72 Months)</v>
      </c>
    </row>
    <row r="455" spans="1:23" x14ac:dyDescent="0.2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 s="1">
        <v>81.05</v>
      </c>
      <c r="T455" s="1">
        <v>2227.1</v>
      </c>
      <c r="U455" t="s">
        <v>23</v>
      </c>
      <c r="V455">
        <f>IF(Table1[[#This Row],[Churn]]="Yes",1,0)</f>
        <v>1</v>
      </c>
      <c r="W455" t="str">
        <f t="shared" si="7"/>
        <v>Established (25-48 Months)</v>
      </c>
    </row>
    <row r="456" spans="1:23" x14ac:dyDescent="0.2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 s="1">
        <v>24.4</v>
      </c>
      <c r="T456" s="1">
        <v>1417.9</v>
      </c>
      <c r="U456" t="s">
        <v>24</v>
      </c>
      <c r="V456">
        <f>IF(Table1[[#This Row],[Churn]]="Yes",1,0)</f>
        <v>0</v>
      </c>
      <c r="W456" t="str">
        <f t="shared" si="7"/>
        <v>Loyal (49-72 Months)</v>
      </c>
    </row>
    <row r="457" spans="1:23" x14ac:dyDescent="0.2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 s="1">
        <v>104.15</v>
      </c>
      <c r="T457" s="1">
        <v>2494.65</v>
      </c>
      <c r="U457" t="s">
        <v>24</v>
      </c>
      <c r="V457">
        <f>IF(Table1[[#This Row],[Churn]]="Yes",1,0)</f>
        <v>0</v>
      </c>
      <c r="W457" t="str">
        <f t="shared" si="7"/>
        <v>Developing (13-24 Months)</v>
      </c>
    </row>
    <row r="458" spans="1:23" x14ac:dyDescent="0.2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 s="1">
        <v>92.9</v>
      </c>
      <c r="T458" s="1">
        <v>2768.35</v>
      </c>
      <c r="U458" t="s">
        <v>24</v>
      </c>
      <c r="V458">
        <f>IF(Table1[[#This Row],[Churn]]="Yes",1,0)</f>
        <v>0</v>
      </c>
      <c r="W458" t="str">
        <f t="shared" si="7"/>
        <v>Established (25-48 Months)</v>
      </c>
    </row>
    <row r="459" spans="1:23" x14ac:dyDescent="0.2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 s="1">
        <v>80.8</v>
      </c>
      <c r="T459" s="1">
        <v>2369.3000000000002</v>
      </c>
      <c r="U459" t="s">
        <v>24</v>
      </c>
      <c r="V459">
        <f>IF(Table1[[#This Row],[Churn]]="Yes",1,0)</f>
        <v>0</v>
      </c>
      <c r="W459" t="str">
        <f t="shared" si="7"/>
        <v>Established (25-48 Months)</v>
      </c>
    </row>
    <row r="460" spans="1:23" x14ac:dyDescent="0.2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 s="1">
        <v>20</v>
      </c>
      <c r="T460" s="1">
        <v>38</v>
      </c>
      <c r="U460" t="s">
        <v>24</v>
      </c>
      <c r="V460">
        <f>IF(Table1[[#This Row],[Churn]]="Yes",1,0)</f>
        <v>0</v>
      </c>
      <c r="W460" t="str">
        <f t="shared" si="7"/>
        <v>New (0-12 Months)</v>
      </c>
    </row>
    <row r="461" spans="1:23" x14ac:dyDescent="0.2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 s="1">
        <v>75.099999999999994</v>
      </c>
      <c r="T461" s="1">
        <v>75.099999999999994</v>
      </c>
      <c r="U461" t="s">
        <v>24</v>
      </c>
      <c r="V461">
        <f>IF(Table1[[#This Row],[Churn]]="Yes",1,0)</f>
        <v>0</v>
      </c>
      <c r="W461" t="str">
        <f t="shared" si="7"/>
        <v>New (0-12 Months)</v>
      </c>
    </row>
    <row r="462" spans="1:23" x14ac:dyDescent="0.2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 s="1">
        <v>19.649999999999999</v>
      </c>
      <c r="T462" s="1">
        <v>100.9</v>
      </c>
      <c r="U462" t="s">
        <v>24</v>
      </c>
      <c r="V462">
        <f>IF(Table1[[#This Row],[Churn]]="Yes",1,0)</f>
        <v>0</v>
      </c>
      <c r="W462" t="str">
        <f t="shared" si="7"/>
        <v>New (0-12 Months)</v>
      </c>
    </row>
    <row r="463" spans="1:23" x14ac:dyDescent="0.2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 s="1">
        <v>69.45</v>
      </c>
      <c r="T463" s="1">
        <v>1614.05</v>
      </c>
      <c r="U463" t="s">
        <v>24</v>
      </c>
      <c r="V463">
        <f>IF(Table1[[#This Row],[Churn]]="Yes",1,0)</f>
        <v>0</v>
      </c>
      <c r="W463" t="str">
        <f t="shared" si="7"/>
        <v>Developing (13-24 Months)</v>
      </c>
    </row>
    <row r="464" spans="1:23" x14ac:dyDescent="0.2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 s="1">
        <v>101.15</v>
      </c>
      <c r="T464" s="1">
        <v>385.9</v>
      </c>
      <c r="U464" t="s">
        <v>23</v>
      </c>
      <c r="V464">
        <f>IF(Table1[[#This Row],[Churn]]="Yes",1,0)</f>
        <v>1</v>
      </c>
      <c r="W464" t="str">
        <f t="shared" si="7"/>
        <v>New (0-12 Months)</v>
      </c>
    </row>
    <row r="465" spans="1:23" x14ac:dyDescent="0.2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 s="1">
        <v>99.8</v>
      </c>
      <c r="T465" s="1">
        <v>673.25</v>
      </c>
      <c r="U465" t="s">
        <v>23</v>
      </c>
      <c r="V465">
        <f>IF(Table1[[#This Row],[Churn]]="Yes",1,0)</f>
        <v>1</v>
      </c>
      <c r="W465" t="str">
        <f t="shared" si="7"/>
        <v>New (0-12 Months)</v>
      </c>
    </row>
    <row r="466" spans="1:23" x14ac:dyDescent="0.2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 s="1">
        <v>116.05</v>
      </c>
      <c r="T466" s="1">
        <v>8404.9</v>
      </c>
      <c r="U466" t="s">
        <v>24</v>
      </c>
      <c r="V466">
        <f>IF(Table1[[#This Row],[Churn]]="Yes",1,0)</f>
        <v>0</v>
      </c>
      <c r="W466" t="str">
        <f t="shared" si="7"/>
        <v>Loyal (49-72 Months)</v>
      </c>
    </row>
    <row r="467" spans="1:23" x14ac:dyDescent="0.2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 s="1">
        <v>40.049999999999997</v>
      </c>
      <c r="T467" s="1">
        <v>2799.75</v>
      </c>
      <c r="U467" t="s">
        <v>24</v>
      </c>
      <c r="V467">
        <f>IF(Table1[[#This Row],[Churn]]="Yes",1,0)</f>
        <v>0</v>
      </c>
      <c r="W467" t="str">
        <f t="shared" si="7"/>
        <v>Loyal (49-72 Months)</v>
      </c>
    </row>
    <row r="468" spans="1:23" x14ac:dyDescent="0.2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 s="1">
        <v>102.1</v>
      </c>
      <c r="T468" s="1">
        <v>6538.45</v>
      </c>
      <c r="U468" t="s">
        <v>24</v>
      </c>
      <c r="V468">
        <f>IF(Table1[[#This Row],[Churn]]="Yes",1,0)</f>
        <v>0</v>
      </c>
      <c r="W468" t="str">
        <f t="shared" si="7"/>
        <v>Loyal (49-72 Months)</v>
      </c>
    </row>
    <row r="469" spans="1:23" x14ac:dyDescent="0.2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 s="1">
        <v>89.7</v>
      </c>
      <c r="T469" s="1">
        <v>6588.95</v>
      </c>
      <c r="U469" t="s">
        <v>24</v>
      </c>
      <c r="V469">
        <f>IF(Table1[[#This Row],[Churn]]="Yes",1,0)</f>
        <v>0</v>
      </c>
      <c r="W469" t="str">
        <f t="shared" si="7"/>
        <v>Loyal (49-72 Months)</v>
      </c>
    </row>
    <row r="470" spans="1:23" x14ac:dyDescent="0.2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 s="1">
        <v>19.899999999999999</v>
      </c>
      <c r="T470" s="1">
        <v>868.1</v>
      </c>
      <c r="U470" t="s">
        <v>24</v>
      </c>
      <c r="V470">
        <f>IF(Table1[[#This Row],[Churn]]="Yes",1,0)</f>
        <v>0</v>
      </c>
      <c r="W470" t="str">
        <f t="shared" si="7"/>
        <v>Established (25-48 Months)</v>
      </c>
    </row>
    <row r="471" spans="1:23" x14ac:dyDescent="0.2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 s="1">
        <v>55.95</v>
      </c>
      <c r="T471" s="1">
        <v>734.35</v>
      </c>
      <c r="U471" t="s">
        <v>23</v>
      </c>
      <c r="V471">
        <f>IF(Table1[[#This Row],[Churn]]="Yes",1,0)</f>
        <v>1</v>
      </c>
      <c r="W471" t="str">
        <f t="shared" si="7"/>
        <v>Developing (13-24 Months)</v>
      </c>
    </row>
    <row r="472" spans="1:23" x14ac:dyDescent="0.2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 s="1">
        <v>20.65</v>
      </c>
      <c r="T472" s="1">
        <v>330.6</v>
      </c>
      <c r="U472" t="s">
        <v>24</v>
      </c>
      <c r="V472">
        <f>IF(Table1[[#This Row],[Churn]]="Yes",1,0)</f>
        <v>0</v>
      </c>
      <c r="W472" t="str">
        <f t="shared" si="7"/>
        <v>Developing (13-24 Months)</v>
      </c>
    </row>
    <row r="473" spans="1:23" x14ac:dyDescent="0.2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 s="1">
        <v>55</v>
      </c>
      <c r="T473" s="1">
        <v>55</v>
      </c>
      <c r="U473" t="s">
        <v>23</v>
      </c>
      <c r="V473">
        <f>IF(Table1[[#This Row],[Churn]]="Yes",1,0)</f>
        <v>1</v>
      </c>
      <c r="W473" t="str">
        <f t="shared" si="7"/>
        <v>New (0-12 Months)</v>
      </c>
    </row>
    <row r="474" spans="1:23" x14ac:dyDescent="0.2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 s="1">
        <v>70.05</v>
      </c>
      <c r="T474" s="1">
        <v>564.4</v>
      </c>
      <c r="U474" t="s">
        <v>24</v>
      </c>
      <c r="V474">
        <f>IF(Table1[[#This Row],[Churn]]="Yes",1,0)</f>
        <v>0</v>
      </c>
      <c r="W474" t="str">
        <f t="shared" si="7"/>
        <v>New (0-12 Months)</v>
      </c>
    </row>
    <row r="475" spans="1:23" x14ac:dyDescent="0.2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 s="1">
        <v>53.6</v>
      </c>
      <c r="T475" s="1">
        <v>1315.35</v>
      </c>
      <c r="U475" t="s">
        <v>24</v>
      </c>
      <c r="V475">
        <f>IF(Table1[[#This Row],[Churn]]="Yes",1,0)</f>
        <v>0</v>
      </c>
      <c r="W475" t="str">
        <f t="shared" si="7"/>
        <v>Developing (13-24 Months)</v>
      </c>
    </row>
    <row r="476" spans="1:23" x14ac:dyDescent="0.2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 s="1">
        <v>74.7</v>
      </c>
      <c r="T476" s="1">
        <v>74.7</v>
      </c>
      <c r="U476" t="s">
        <v>23</v>
      </c>
      <c r="V476">
        <f>IF(Table1[[#This Row],[Churn]]="Yes",1,0)</f>
        <v>1</v>
      </c>
      <c r="W476" t="str">
        <f t="shared" si="7"/>
        <v>New (0-12 Months)</v>
      </c>
    </row>
    <row r="477" spans="1:23" x14ac:dyDescent="0.2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 s="1">
        <v>80.25</v>
      </c>
      <c r="T477" s="1">
        <v>1861.5</v>
      </c>
      <c r="U477" t="s">
        <v>23</v>
      </c>
      <c r="V477">
        <f>IF(Table1[[#This Row],[Churn]]="Yes",1,0)</f>
        <v>1</v>
      </c>
      <c r="W477" t="str">
        <f t="shared" si="7"/>
        <v>Developing (13-24 Months)</v>
      </c>
    </row>
    <row r="478" spans="1:23" x14ac:dyDescent="0.2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 s="1">
        <v>76.05</v>
      </c>
      <c r="T478" s="1">
        <v>2747.2</v>
      </c>
      <c r="U478" t="s">
        <v>24</v>
      </c>
      <c r="V478">
        <f>IF(Table1[[#This Row],[Churn]]="Yes",1,0)</f>
        <v>0</v>
      </c>
      <c r="W478" t="str">
        <f t="shared" si="7"/>
        <v>Established (25-48 Months)</v>
      </c>
    </row>
    <row r="479" spans="1:23" x14ac:dyDescent="0.2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 s="1">
        <v>75.7</v>
      </c>
      <c r="T479" s="1">
        <v>554.04999999999995</v>
      </c>
      <c r="U479" t="s">
        <v>24</v>
      </c>
      <c r="V479">
        <f>IF(Table1[[#This Row],[Churn]]="Yes",1,0)</f>
        <v>0</v>
      </c>
      <c r="W479" t="str">
        <f t="shared" si="7"/>
        <v>New (0-12 Months)</v>
      </c>
    </row>
    <row r="480" spans="1:23" x14ac:dyDescent="0.2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 s="1">
        <v>96.1</v>
      </c>
      <c r="T480" s="1">
        <v>453.4</v>
      </c>
      <c r="U480" t="s">
        <v>23</v>
      </c>
      <c r="V480">
        <f>IF(Table1[[#This Row],[Churn]]="Yes",1,0)</f>
        <v>1</v>
      </c>
      <c r="W480" t="str">
        <f t="shared" si="7"/>
        <v>New (0-12 Months)</v>
      </c>
    </row>
    <row r="481" spans="1:23" x14ac:dyDescent="0.2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 s="1">
        <v>69</v>
      </c>
      <c r="T481" s="1">
        <v>994.8</v>
      </c>
      <c r="U481" t="s">
        <v>23</v>
      </c>
      <c r="V481">
        <f>IF(Table1[[#This Row],[Churn]]="Yes",1,0)</f>
        <v>1</v>
      </c>
      <c r="W481" t="str">
        <f t="shared" si="7"/>
        <v>Developing (13-24 Months)</v>
      </c>
    </row>
    <row r="482" spans="1:23" x14ac:dyDescent="0.2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 s="1">
        <v>19.649999999999999</v>
      </c>
      <c r="T482" s="1">
        <v>225.75</v>
      </c>
      <c r="U482" t="s">
        <v>24</v>
      </c>
      <c r="V482">
        <f>IF(Table1[[#This Row],[Churn]]="Yes",1,0)</f>
        <v>0</v>
      </c>
      <c r="W482" t="str">
        <f t="shared" si="7"/>
        <v>New (0-12 Months)</v>
      </c>
    </row>
    <row r="483" spans="1:23" x14ac:dyDescent="0.2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 s="1">
        <v>45.3</v>
      </c>
      <c r="T483" s="1">
        <v>2145</v>
      </c>
      <c r="U483" t="s">
        <v>23</v>
      </c>
      <c r="V483">
        <f>IF(Table1[[#This Row],[Churn]]="Yes",1,0)</f>
        <v>1</v>
      </c>
      <c r="W483" t="str">
        <f t="shared" si="7"/>
        <v>Established (25-48 Months)</v>
      </c>
    </row>
    <row r="484" spans="1:23" x14ac:dyDescent="0.2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 s="1">
        <v>81.45</v>
      </c>
      <c r="T484" s="1">
        <v>1671.6</v>
      </c>
      <c r="U484" t="s">
        <v>24</v>
      </c>
      <c r="V484">
        <f>IF(Table1[[#This Row],[Churn]]="Yes",1,0)</f>
        <v>0</v>
      </c>
      <c r="W484" t="str">
        <f t="shared" si="7"/>
        <v>Developing (13-24 Months)</v>
      </c>
    </row>
    <row r="485" spans="1:23" x14ac:dyDescent="0.2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 s="1">
        <v>108.5</v>
      </c>
      <c r="T485" s="1">
        <v>8003.8</v>
      </c>
      <c r="U485" t="s">
        <v>24</v>
      </c>
      <c r="V485">
        <f>IF(Table1[[#This Row],[Churn]]="Yes",1,0)</f>
        <v>0</v>
      </c>
      <c r="W485" t="str">
        <f t="shared" si="7"/>
        <v>Loyal (49-72 Months)</v>
      </c>
    </row>
    <row r="486" spans="1:23" x14ac:dyDescent="0.2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 s="1">
        <v>83.55</v>
      </c>
      <c r="T486" s="1">
        <v>680.05</v>
      </c>
      <c r="U486" t="s">
        <v>23</v>
      </c>
      <c r="V486">
        <f>IF(Table1[[#This Row],[Churn]]="Yes",1,0)</f>
        <v>1</v>
      </c>
      <c r="W486" t="str">
        <f t="shared" si="7"/>
        <v>New (0-12 Months)</v>
      </c>
    </row>
    <row r="487" spans="1:23" x14ac:dyDescent="0.2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 s="1">
        <v>84.5</v>
      </c>
      <c r="T487" s="1">
        <v>6130.85</v>
      </c>
      <c r="U487" t="s">
        <v>24</v>
      </c>
      <c r="V487">
        <f>IF(Table1[[#This Row],[Churn]]="Yes",1,0)</f>
        <v>0</v>
      </c>
      <c r="W487" t="str">
        <f t="shared" si="7"/>
        <v>Loyal (49-72 Months)</v>
      </c>
    </row>
    <row r="488" spans="1:23" x14ac:dyDescent="0.2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 s="1">
        <v>100.15</v>
      </c>
      <c r="T488" s="1">
        <v>1415</v>
      </c>
      <c r="U488" t="s">
        <v>24</v>
      </c>
      <c r="V488">
        <f>IF(Table1[[#This Row],[Churn]]="Yes",1,0)</f>
        <v>0</v>
      </c>
      <c r="W488" t="str">
        <f t="shared" si="7"/>
        <v>Developing (13-24 Months)</v>
      </c>
    </row>
    <row r="489" spans="1:23" x14ac:dyDescent="0.2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 s="1">
        <v>88.6</v>
      </c>
      <c r="T489" s="1">
        <v>6201.95</v>
      </c>
      <c r="U489" t="s">
        <v>24</v>
      </c>
      <c r="V489">
        <f>IF(Table1[[#This Row],[Churn]]="Yes",1,0)</f>
        <v>0</v>
      </c>
      <c r="W489" t="str">
        <f t="shared" si="7"/>
        <v>Loyal (49-72 Months)</v>
      </c>
    </row>
    <row r="490" spans="1:23" x14ac:dyDescent="0.2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 s="1">
        <v>52.55</v>
      </c>
      <c r="T490" s="1">
        <v>0</v>
      </c>
      <c r="U490" t="s">
        <v>24</v>
      </c>
      <c r="V490">
        <f>IF(Table1[[#This Row],[Churn]]="Yes",1,0)</f>
        <v>0</v>
      </c>
      <c r="W490" t="str">
        <f t="shared" si="7"/>
        <v>New (0-12 Months)</v>
      </c>
    </row>
    <row r="491" spans="1:23" x14ac:dyDescent="0.25">
      <c r="A491" t="s">
        <v>525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 s="1">
        <v>74.349999999999994</v>
      </c>
      <c r="T491" s="1">
        <v>74.349999999999994</v>
      </c>
      <c r="U491" t="s">
        <v>23</v>
      </c>
      <c r="V491">
        <f>IF(Table1[[#This Row],[Churn]]="Yes",1,0)</f>
        <v>1</v>
      </c>
      <c r="W491" t="str">
        <f t="shared" si="7"/>
        <v>New (0-12 Months)</v>
      </c>
    </row>
    <row r="492" spans="1:23" x14ac:dyDescent="0.25">
      <c r="A492" t="s">
        <v>526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 s="1">
        <v>104.8</v>
      </c>
      <c r="T492" s="1">
        <v>6597.25</v>
      </c>
      <c r="U492" t="s">
        <v>24</v>
      </c>
      <c r="V492">
        <f>IF(Table1[[#This Row],[Churn]]="Yes",1,0)</f>
        <v>0</v>
      </c>
      <c r="W492" t="str">
        <f t="shared" si="7"/>
        <v>Loyal (49-72 Months)</v>
      </c>
    </row>
    <row r="493" spans="1:23" x14ac:dyDescent="0.25">
      <c r="A493" t="s">
        <v>527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 s="1">
        <v>59</v>
      </c>
      <c r="T493" s="1">
        <v>114.15</v>
      </c>
      <c r="U493" t="s">
        <v>24</v>
      </c>
      <c r="V493">
        <f>IF(Table1[[#This Row],[Churn]]="Yes",1,0)</f>
        <v>0</v>
      </c>
      <c r="W493" t="str">
        <f t="shared" si="7"/>
        <v>New (0-12 Months)</v>
      </c>
    </row>
    <row r="494" spans="1:23" x14ac:dyDescent="0.25">
      <c r="A494" t="s">
        <v>528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 s="1">
        <v>74.400000000000006</v>
      </c>
      <c r="T494" s="1">
        <v>139.4</v>
      </c>
      <c r="U494" t="s">
        <v>23</v>
      </c>
      <c r="V494">
        <f>IF(Table1[[#This Row],[Churn]]="Yes",1,0)</f>
        <v>1</v>
      </c>
      <c r="W494" t="str">
        <f t="shared" si="7"/>
        <v>New (0-12 Months)</v>
      </c>
    </row>
    <row r="495" spans="1:23" x14ac:dyDescent="0.25">
      <c r="A495" t="s">
        <v>529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 s="1">
        <v>64.05</v>
      </c>
      <c r="T495" s="1">
        <v>3902.6</v>
      </c>
      <c r="U495" t="s">
        <v>24</v>
      </c>
      <c r="V495">
        <f>IF(Table1[[#This Row],[Churn]]="Yes",1,0)</f>
        <v>0</v>
      </c>
      <c r="W495" t="str">
        <f t="shared" si="7"/>
        <v>Loyal (49-72 Months)</v>
      </c>
    </row>
    <row r="496" spans="1:23" x14ac:dyDescent="0.25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 s="1">
        <v>20.399999999999999</v>
      </c>
      <c r="T496" s="1">
        <v>20.399999999999999</v>
      </c>
      <c r="U496" t="s">
        <v>24</v>
      </c>
      <c r="V496">
        <f>IF(Table1[[#This Row],[Churn]]="Yes",1,0)</f>
        <v>0</v>
      </c>
      <c r="W496" t="str">
        <f t="shared" si="7"/>
        <v>New (0-12 Months)</v>
      </c>
    </row>
    <row r="497" spans="1:23" x14ac:dyDescent="0.25">
      <c r="A497" t="s">
        <v>531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 s="1">
        <v>43.75</v>
      </c>
      <c r="T497" s="1">
        <v>903.6</v>
      </c>
      <c r="U497" t="s">
        <v>23</v>
      </c>
      <c r="V497">
        <f>IF(Table1[[#This Row],[Churn]]="Yes",1,0)</f>
        <v>1</v>
      </c>
      <c r="W497" t="str">
        <f t="shared" si="7"/>
        <v>Developing (13-24 Months)</v>
      </c>
    </row>
    <row r="498" spans="1:23" x14ac:dyDescent="0.25">
      <c r="A498" t="s">
        <v>532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 s="1">
        <v>60.9</v>
      </c>
      <c r="T498" s="1">
        <v>1785.65</v>
      </c>
      <c r="U498" t="s">
        <v>24</v>
      </c>
      <c r="V498">
        <f>IF(Table1[[#This Row],[Churn]]="Yes",1,0)</f>
        <v>0</v>
      </c>
      <c r="W498" t="str">
        <f t="shared" si="7"/>
        <v>Established (25-48 Months)</v>
      </c>
    </row>
    <row r="499" spans="1:23" x14ac:dyDescent="0.25">
      <c r="A499" t="s">
        <v>533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 s="1">
        <v>19.8</v>
      </c>
      <c r="T499" s="1">
        <v>1397.65</v>
      </c>
      <c r="U499" t="s">
        <v>24</v>
      </c>
      <c r="V499">
        <f>IF(Table1[[#This Row],[Churn]]="Yes",1,0)</f>
        <v>0</v>
      </c>
      <c r="W499" t="str">
        <f t="shared" si="7"/>
        <v>Loyal (49-72 Months)</v>
      </c>
    </row>
    <row r="500" spans="1:23" x14ac:dyDescent="0.25">
      <c r="A500" t="s">
        <v>534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 s="1">
        <v>28.45</v>
      </c>
      <c r="T500" s="1">
        <v>131.05000000000001</v>
      </c>
      <c r="U500" t="s">
        <v>23</v>
      </c>
      <c r="V500">
        <f>IF(Table1[[#This Row],[Churn]]="Yes",1,0)</f>
        <v>1</v>
      </c>
      <c r="W500" t="str">
        <f t="shared" si="7"/>
        <v>New (0-12 Months)</v>
      </c>
    </row>
    <row r="501" spans="1:23" x14ac:dyDescent="0.25">
      <c r="A501" t="s">
        <v>535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 s="1">
        <v>99.7</v>
      </c>
      <c r="T501" s="1">
        <v>1238.45</v>
      </c>
      <c r="U501" t="s">
        <v>23</v>
      </c>
      <c r="V501">
        <f>IF(Table1[[#This Row],[Churn]]="Yes",1,0)</f>
        <v>1</v>
      </c>
      <c r="W501" t="str">
        <f t="shared" si="7"/>
        <v>New (0-12 Months)</v>
      </c>
    </row>
    <row r="502" spans="1:23" x14ac:dyDescent="0.25">
      <c r="A502" t="s">
        <v>536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 s="1">
        <v>116.25</v>
      </c>
      <c r="T502" s="1">
        <v>3899.05</v>
      </c>
      <c r="U502" t="s">
        <v>24</v>
      </c>
      <c r="V502">
        <f>IF(Table1[[#This Row],[Churn]]="Yes",1,0)</f>
        <v>0</v>
      </c>
      <c r="W502" t="str">
        <f t="shared" si="7"/>
        <v>Established (25-48 Months)</v>
      </c>
    </row>
    <row r="503" spans="1:23" x14ac:dyDescent="0.25">
      <c r="A503" t="s">
        <v>537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 s="1">
        <v>80.7</v>
      </c>
      <c r="T503" s="1">
        <v>5676</v>
      </c>
      <c r="U503" t="s">
        <v>24</v>
      </c>
      <c r="V503">
        <f>IF(Table1[[#This Row],[Churn]]="Yes",1,0)</f>
        <v>0</v>
      </c>
      <c r="W503" t="str">
        <f t="shared" si="7"/>
        <v>Loyal (49-72 Months)</v>
      </c>
    </row>
    <row r="504" spans="1:23" x14ac:dyDescent="0.25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 s="1">
        <v>65.2</v>
      </c>
      <c r="T504" s="1">
        <v>4543.1499999999996</v>
      </c>
      <c r="U504" t="s">
        <v>24</v>
      </c>
      <c r="V504">
        <f>IF(Table1[[#This Row],[Churn]]="Yes",1,0)</f>
        <v>0</v>
      </c>
      <c r="W504" t="str">
        <f t="shared" si="7"/>
        <v>Loyal (49-72 Months)</v>
      </c>
    </row>
    <row r="505" spans="1:23" x14ac:dyDescent="0.25">
      <c r="A505" t="s">
        <v>539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 s="1">
        <v>84.05</v>
      </c>
      <c r="T505" s="1">
        <v>4326.8</v>
      </c>
      <c r="U505" t="s">
        <v>24</v>
      </c>
      <c r="V505">
        <f>IF(Table1[[#This Row],[Churn]]="Yes",1,0)</f>
        <v>0</v>
      </c>
      <c r="W505" t="str">
        <f t="shared" si="7"/>
        <v>Loyal (49-72 Months)</v>
      </c>
    </row>
    <row r="506" spans="1:23" x14ac:dyDescent="0.25">
      <c r="A506" t="s">
        <v>540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 s="1">
        <v>79.45</v>
      </c>
      <c r="T506" s="1">
        <v>5502.55</v>
      </c>
      <c r="U506" t="s">
        <v>24</v>
      </c>
      <c r="V506">
        <f>IF(Table1[[#This Row],[Churn]]="Yes",1,0)</f>
        <v>0</v>
      </c>
      <c r="W506" t="str">
        <f t="shared" si="7"/>
        <v>Loyal (49-72 Months)</v>
      </c>
    </row>
    <row r="507" spans="1:23" x14ac:dyDescent="0.25">
      <c r="A507" t="s">
        <v>541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 s="1">
        <v>94.1</v>
      </c>
      <c r="T507" s="1">
        <v>1782.4</v>
      </c>
      <c r="U507" t="s">
        <v>23</v>
      </c>
      <c r="V507">
        <f>IF(Table1[[#This Row],[Churn]]="Yes",1,0)</f>
        <v>1</v>
      </c>
      <c r="W507" t="str">
        <f t="shared" si="7"/>
        <v>Developing (13-24 Months)</v>
      </c>
    </row>
    <row r="508" spans="1:23" x14ac:dyDescent="0.25">
      <c r="A508" t="s">
        <v>542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 s="1">
        <v>78</v>
      </c>
      <c r="T508" s="1">
        <v>851.8</v>
      </c>
      <c r="U508" t="s">
        <v>24</v>
      </c>
      <c r="V508">
        <f>IF(Table1[[#This Row],[Churn]]="Yes",1,0)</f>
        <v>0</v>
      </c>
      <c r="W508" t="str">
        <f t="shared" si="7"/>
        <v>New (0-12 Months)</v>
      </c>
    </row>
    <row r="509" spans="1:23" x14ac:dyDescent="0.25">
      <c r="A509" t="s">
        <v>543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 s="1">
        <v>94.2</v>
      </c>
      <c r="T509" s="1">
        <v>167.5</v>
      </c>
      <c r="U509" t="s">
        <v>23</v>
      </c>
      <c r="V509">
        <f>IF(Table1[[#This Row],[Churn]]="Yes",1,0)</f>
        <v>1</v>
      </c>
      <c r="W509" t="str">
        <f t="shared" si="7"/>
        <v>New (0-12 Months)</v>
      </c>
    </row>
    <row r="510" spans="1:23" x14ac:dyDescent="0.25">
      <c r="A510" t="s">
        <v>544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 s="1">
        <v>80.5</v>
      </c>
      <c r="T510" s="1">
        <v>502.85</v>
      </c>
      <c r="U510" t="s">
        <v>23</v>
      </c>
      <c r="V510">
        <f>IF(Table1[[#This Row],[Churn]]="Yes",1,0)</f>
        <v>1</v>
      </c>
      <c r="W510" t="str">
        <f t="shared" si="7"/>
        <v>New (0-12 Months)</v>
      </c>
    </row>
    <row r="511" spans="1:23" x14ac:dyDescent="0.25">
      <c r="A511" t="s">
        <v>545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 s="1">
        <v>19.850000000000001</v>
      </c>
      <c r="T511" s="1">
        <v>19.850000000000001</v>
      </c>
      <c r="U511" t="s">
        <v>24</v>
      </c>
      <c r="V511">
        <f>IF(Table1[[#This Row],[Churn]]="Yes",1,0)</f>
        <v>0</v>
      </c>
      <c r="W511" t="str">
        <f t="shared" si="7"/>
        <v>New (0-12 Months)</v>
      </c>
    </row>
    <row r="512" spans="1:23" x14ac:dyDescent="0.25">
      <c r="A512" t="s">
        <v>546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 s="1">
        <v>94.3</v>
      </c>
      <c r="T512" s="1">
        <v>1818.3</v>
      </c>
      <c r="U512" t="s">
        <v>24</v>
      </c>
      <c r="V512">
        <f>IF(Table1[[#This Row],[Churn]]="Yes",1,0)</f>
        <v>0</v>
      </c>
      <c r="W512" t="str">
        <f t="shared" si="7"/>
        <v>Developing (13-24 Months)</v>
      </c>
    </row>
    <row r="513" spans="1:23" x14ac:dyDescent="0.25">
      <c r="A513" t="s">
        <v>547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 s="1">
        <v>106.45</v>
      </c>
      <c r="T513" s="1">
        <v>6300.15</v>
      </c>
      <c r="U513" t="s">
        <v>24</v>
      </c>
      <c r="V513">
        <f>IF(Table1[[#This Row],[Churn]]="Yes",1,0)</f>
        <v>0</v>
      </c>
      <c r="W513" t="str">
        <f t="shared" si="7"/>
        <v>Loyal (49-72 Months)</v>
      </c>
    </row>
    <row r="514" spans="1:23" x14ac:dyDescent="0.25">
      <c r="A514" t="s">
        <v>548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 s="1">
        <v>74.349999999999994</v>
      </c>
      <c r="T514" s="1">
        <v>334.8</v>
      </c>
      <c r="U514" t="s">
        <v>23</v>
      </c>
      <c r="V514">
        <f>IF(Table1[[#This Row],[Churn]]="Yes",1,0)</f>
        <v>1</v>
      </c>
      <c r="W514" t="str">
        <f t="shared" ref="W514:W577" si="8">IF(F514&lt;=12,"New (0-12 Months)",IF(F514&lt;=24,"Developing (13-24 Months)",IF(F514&lt;=48,"Established (25-48 Months)","Loyal (49-72 Months)")))</f>
        <v>New (0-12 Months)</v>
      </c>
    </row>
    <row r="515" spans="1:23" x14ac:dyDescent="0.25">
      <c r="A515" t="s">
        <v>549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 s="1">
        <v>105.45</v>
      </c>
      <c r="T515" s="1">
        <v>5916.95</v>
      </c>
      <c r="U515" t="s">
        <v>24</v>
      </c>
      <c r="V515">
        <f>IF(Table1[[#This Row],[Churn]]="Yes",1,0)</f>
        <v>0</v>
      </c>
      <c r="W515" t="str">
        <f t="shared" si="8"/>
        <v>Loyal (49-72 Months)</v>
      </c>
    </row>
    <row r="516" spans="1:23" x14ac:dyDescent="0.25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 s="1">
        <v>95</v>
      </c>
      <c r="T516" s="1">
        <v>2852.4</v>
      </c>
      <c r="U516" t="s">
        <v>24</v>
      </c>
      <c r="V516">
        <f>IF(Table1[[#This Row],[Churn]]="Yes",1,0)</f>
        <v>0</v>
      </c>
      <c r="W516" t="str">
        <f t="shared" si="8"/>
        <v>Established (25-48 Months)</v>
      </c>
    </row>
    <row r="517" spans="1:23" x14ac:dyDescent="0.25">
      <c r="A517" t="s">
        <v>551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 s="1">
        <v>104.8</v>
      </c>
      <c r="T517" s="1">
        <v>4131.95</v>
      </c>
      <c r="U517" t="s">
        <v>23</v>
      </c>
      <c r="V517">
        <f>IF(Table1[[#This Row],[Churn]]="Yes",1,0)</f>
        <v>1</v>
      </c>
      <c r="W517" t="str">
        <f t="shared" si="8"/>
        <v>Established (25-48 Months)</v>
      </c>
    </row>
    <row r="518" spans="1:23" x14ac:dyDescent="0.25">
      <c r="A518" t="s">
        <v>552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 s="1">
        <v>54.3</v>
      </c>
      <c r="T518" s="1">
        <v>1546.3</v>
      </c>
      <c r="U518" t="s">
        <v>24</v>
      </c>
      <c r="V518">
        <f>IF(Table1[[#This Row],[Churn]]="Yes",1,0)</f>
        <v>0</v>
      </c>
      <c r="W518" t="str">
        <f t="shared" si="8"/>
        <v>Established (25-48 Months)</v>
      </c>
    </row>
    <row r="519" spans="1:23" x14ac:dyDescent="0.25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 s="1">
        <v>70.05</v>
      </c>
      <c r="T519" s="1">
        <v>302.60000000000002</v>
      </c>
      <c r="U519" t="s">
        <v>24</v>
      </c>
      <c r="V519">
        <f>IF(Table1[[#This Row],[Churn]]="Yes",1,0)</f>
        <v>0</v>
      </c>
      <c r="W519" t="str">
        <f t="shared" si="8"/>
        <v>New (0-12 Months)</v>
      </c>
    </row>
    <row r="520" spans="1:23" x14ac:dyDescent="0.25">
      <c r="A520" t="s">
        <v>554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 s="1">
        <v>75.2</v>
      </c>
      <c r="T520" s="1">
        <v>1929.35</v>
      </c>
      <c r="U520" t="s">
        <v>23</v>
      </c>
      <c r="V520">
        <f>IF(Table1[[#This Row],[Churn]]="Yes",1,0)</f>
        <v>1</v>
      </c>
      <c r="W520" t="str">
        <f t="shared" si="8"/>
        <v>Established (25-48 Months)</v>
      </c>
    </row>
    <row r="521" spans="1:23" x14ac:dyDescent="0.25">
      <c r="A521" t="s">
        <v>555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 s="1">
        <v>20.05</v>
      </c>
      <c r="T521" s="1">
        <v>265.45</v>
      </c>
      <c r="U521" t="s">
        <v>24</v>
      </c>
      <c r="V521">
        <f>IF(Table1[[#This Row],[Churn]]="Yes",1,0)</f>
        <v>0</v>
      </c>
      <c r="W521" t="str">
        <f t="shared" si="8"/>
        <v>New (0-12 Months)</v>
      </c>
    </row>
    <row r="522" spans="1:23" x14ac:dyDescent="0.25">
      <c r="A522" t="s">
        <v>556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 s="1">
        <v>105.4</v>
      </c>
      <c r="T522" s="1">
        <v>6989.45</v>
      </c>
      <c r="U522" t="s">
        <v>24</v>
      </c>
      <c r="V522">
        <f>IF(Table1[[#This Row],[Churn]]="Yes",1,0)</f>
        <v>0</v>
      </c>
      <c r="W522" t="str">
        <f t="shared" si="8"/>
        <v>Loyal (49-72 Months)</v>
      </c>
    </row>
    <row r="523" spans="1:23" x14ac:dyDescent="0.25">
      <c r="A523" t="s">
        <v>557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 s="1">
        <v>51.6</v>
      </c>
      <c r="T523" s="1">
        <v>1442</v>
      </c>
      <c r="U523" t="s">
        <v>24</v>
      </c>
      <c r="V523">
        <f>IF(Table1[[#This Row],[Churn]]="Yes",1,0)</f>
        <v>0</v>
      </c>
      <c r="W523" t="str">
        <f t="shared" si="8"/>
        <v>Established (25-48 Months)</v>
      </c>
    </row>
    <row r="524" spans="1:23" x14ac:dyDescent="0.25">
      <c r="A524" t="s">
        <v>558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 s="1">
        <v>85.5</v>
      </c>
      <c r="T524" s="1">
        <v>4713.3999999999996</v>
      </c>
      <c r="U524" t="s">
        <v>24</v>
      </c>
      <c r="V524">
        <f>IF(Table1[[#This Row],[Churn]]="Yes",1,0)</f>
        <v>0</v>
      </c>
      <c r="W524" t="str">
        <f t="shared" si="8"/>
        <v>Loyal (49-72 Months)</v>
      </c>
    </row>
    <row r="525" spans="1:23" x14ac:dyDescent="0.25">
      <c r="A525" t="s">
        <v>559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 s="1">
        <v>75.599999999999994</v>
      </c>
      <c r="T525" s="1">
        <v>1758.6</v>
      </c>
      <c r="U525" t="s">
        <v>23</v>
      </c>
      <c r="V525">
        <f>IF(Table1[[#This Row],[Churn]]="Yes",1,0)</f>
        <v>1</v>
      </c>
      <c r="W525" t="str">
        <f t="shared" si="8"/>
        <v>Developing (13-24 Months)</v>
      </c>
    </row>
    <row r="526" spans="1:23" x14ac:dyDescent="0.25">
      <c r="A526" t="s">
        <v>560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 s="1">
        <v>100.05</v>
      </c>
      <c r="T526" s="1">
        <v>3480</v>
      </c>
      <c r="U526" t="s">
        <v>23</v>
      </c>
      <c r="V526">
        <f>IF(Table1[[#This Row],[Churn]]="Yes",1,0)</f>
        <v>1</v>
      </c>
      <c r="W526" t="str">
        <f t="shared" si="8"/>
        <v>Established (25-48 Months)</v>
      </c>
    </row>
    <row r="527" spans="1:23" x14ac:dyDescent="0.25">
      <c r="A527" t="s">
        <v>561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 s="1">
        <v>91.25</v>
      </c>
      <c r="T527" s="1">
        <v>4738.3</v>
      </c>
      <c r="U527" t="s">
        <v>24</v>
      </c>
      <c r="V527">
        <f>IF(Table1[[#This Row],[Churn]]="Yes",1,0)</f>
        <v>0</v>
      </c>
      <c r="W527" t="str">
        <f t="shared" si="8"/>
        <v>Loyal (49-72 Months)</v>
      </c>
    </row>
    <row r="528" spans="1:23" x14ac:dyDescent="0.25">
      <c r="A528" t="s">
        <v>562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 s="1">
        <v>115.75</v>
      </c>
      <c r="T528" s="1">
        <v>8399.15</v>
      </c>
      <c r="U528" t="s">
        <v>24</v>
      </c>
      <c r="V528">
        <f>IF(Table1[[#This Row],[Churn]]="Yes",1,0)</f>
        <v>0</v>
      </c>
      <c r="W528" t="str">
        <f t="shared" si="8"/>
        <v>Loyal (49-72 Months)</v>
      </c>
    </row>
    <row r="529" spans="1:23" x14ac:dyDescent="0.25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 s="1">
        <v>94.7</v>
      </c>
      <c r="T529" s="1">
        <v>5430.35</v>
      </c>
      <c r="U529" t="s">
        <v>24</v>
      </c>
      <c r="V529">
        <f>IF(Table1[[#This Row],[Churn]]="Yes",1,0)</f>
        <v>0</v>
      </c>
      <c r="W529" t="str">
        <f t="shared" si="8"/>
        <v>Loyal (49-72 Months)</v>
      </c>
    </row>
    <row r="530" spans="1:23" x14ac:dyDescent="0.25">
      <c r="A530" t="s">
        <v>564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 s="1">
        <v>19.600000000000001</v>
      </c>
      <c r="T530" s="1">
        <v>686.95</v>
      </c>
      <c r="U530" t="s">
        <v>24</v>
      </c>
      <c r="V530">
        <f>IF(Table1[[#This Row],[Churn]]="Yes",1,0)</f>
        <v>0</v>
      </c>
      <c r="W530" t="str">
        <f t="shared" si="8"/>
        <v>Established (25-48 Months)</v>
      </c>
    </row>
    <row r="531" spans="1:23" x14ac:dyDescent="0.25">
      <c r="A531" t="s">
        <v>565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 s="1">
        <v>99.9</v>
      </c>
      <c r="T531" s="1">
        <v>5706.3</v>
      </c>
      <c r="U531" t="s">
        <v>24</v>
      </c>
      <c r="V531">
        <f>IF(Table1[[#This Row],[Churn]]="Yes",1,0)</f>
        <v>0</v>
      </c>
      <c r="W531" t="str">
        <f t="shared" si="8"/>
        <v>Loyal (49-72 Months)</v>
      </c>
    </row>
    <row r="532" spans="1:23" x14ac:dyDescent="0.25">
      <c r="A532" t="s">
        <v>566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 s="1">
        <v>21.1</v>
      </c>
      <c r="T532" s="1">
        <v>490.65</v>
      </c>
      <c r="U532" t="s">
        <v>24</v>
      </c>
      <c r="V532">
        <f>IF(Table1[[#This Row],[Churn]]="Yes",1,0)</f>
        <v>0</v>
      </c>
      <c r="W532" t="str">
        <f t="shared" si="8"/>
        <v>Developing (13-24 Months)</v>
      </c>
    </row>
    <row r="533" spans="1:23" x14ac:dyDescent="0.25">
      <c r="A533" t="s">
        <v>567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 s="1">
        <v>20.05</v>
      </c>
      <c r="T533" s="1">
        <v>1360.25</v>
      </c>
      <c r="U533" t="s">
        <v>24</v>
      </c>
      <c r="V533">
        <f>IF(Table1[[#This Row],[Churn]]="Yes",1,0)</f>
        <v>0</v>
      </c>
      <c r="W533" t="str">
        <f t="shared" si="8"/>
        <v>Loyal (49-72 Months)</v>
      </c>
    </row>
    <row r="534" spans="1:23" x14ac:dyDescent="0.25">
      <c r="A534" t="s">
        <v>568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 s="1">
        <v>79.95</v>
      </c>
      <c r="T534" s="1">
        <v>174.45</v>
      </c>
      <c r="U534" t="s">
        <v>24</v>
      </c>
      <c r="V534">
        <f>IF(Table1[[#This Row],[Churn]]="Yes",1,0)</f>
        <v>0</v>
      </c>
      <c r="W534" t="str">
        <f t="shared" si="8"/>
        <v>New (0-12 Months)</v>
      </c>
    </row>
    <row r="535" spans="1:23" x14ac:dyDescent="0.25">
      <c r="A535" t="s">
        <v>569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 s="1">
        <v>107.15</v>
      </c>
      <c r="T535" s="1">
        <v>7379.8</v>
      </c>
      <c r="U535" t="s">
        <v>24</v>
      </c>
      <c r="V535">
        <f>IF(Table1[[#This Row],[Churn]]="Yes",1,0)</f>
        <v>0</v>
      </c>
      <c r="W535" t="str">
        <f t="shared" si="8"/>
        <v>Loyal (49-72 Months)</v>
      </c>
    </row>
    <row r="536" spans="1:23" x14ac:dyDescent="0.25">
      <c r="A536" t="s">
        <v>570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 s="1">
        <v>85</v>
      </c>
      <c r="T536" s="1">
        <v>85</v>
      </c>
      <c r="U536" t="s">
        <v>23</v>
      </c>
      <c r="V536">
        <f>IF(Table1[[#This Row],[Churn]]="Yes",1,0)</f>
        <v>1</v>
      </c>
      <c r="W536" t="str">
        <f t="shared" si="8"/>
        <v>New (0-12 Months)</v>
      </c>
    </row>
    <row r="537" spans="1:23" x14ac:dyDescent="0.25">
      <c r="A537" t="s">
        <v>571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 s="1">
        <v>89.55</v>
      </c>
      <c r="T537" s="1">
        <v>1021.75</v>
      </c>
      <c r="U537" t="s">
        <v>24</v>
      </c>
      <c r="V537">
        <f>IF(Table1[[#This Row],[Churn]]="Yes",1,0)</f>
        <v>0</v>
      </c>
      <c r="W537" t="str">
        <f t="shared" si="8"/>
        <v>New (0-12 Months)</v>
      </c>
    </row>
    <row r="538" spans="1:23" x14ac:dyDescent="0.25">
      <c r="A538" t="s">
        <v>572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 s="1">
        <v>81.55</v>
      </c>
      <c r="T538" s="1">
        <v>5029.05</v>
      </c>
      <c r="U538" t="s">
        <v>24</v>
      </c>
      <c r="V538">
        <f>IF(Table1[[#This Row],[Churn]]="Yes",1,0)</f>
        <v>0</v>
      </c>
      <c r="W538" t="str">
        <f t="shared" si="8"/>
        <v>Loyal (49-72 Months)</v>
      </c>
    </row>
    <row r="539" spans="1:23" x14ac:dyDescent="0.25">
      <c r="A539" t="s">
        <v>573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 s="1">
        <v>58.45</v>
      </c>
      <c r="T539" s="1">
        <v>1955.4</v>
      </c>
      <c r="U539" t="s">
        <v>24</v>
      </c>
      <c r="V539">
        <f>IF(Table1[[#This Row],[Churn]]="Yes",1,0)</f>
        <v>0</v>
      </c>
      <c r="W539" t="str">
        <f t="shared" si="8"/>
        <v>Established (25-48 Months)</v>
      </c>
    </row>
    <row r="540" spans="1:23" x14ac:dyDescent="0.25">
      <c r="A540" t="s">
        <v>574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 s="1">
        <v>95.65</v>
      </c>
      <c r="T540" s="1">
        <v>6744.2</v>
      </c>
      <c r="U540" t="s">
        <v>24</v>
      </c>
      <c r="V540">
        <f>IF(Table1[[#This Row],[Churn]]="Yes",1,0)</f>
        <v>0</v>
      </c>
      <c r="W540" t="str">
        <f t="shared" si="8"/>
        <v>Loyal (49-72 Months)</v>
      </c>
    </row>
    <row r="541" spans="1:23" x14ac:dyDescent="0.25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 s="1">
        <v>80.599999999999994</v>
      </c>
      <c r="T541" s="1">
        <v>4946.7</v>
      </c>
      <c r="U541" t="s">
        <v>24</v>
      </c>
      <c r="V541">
        <f>IF(Table1[[#This Row],[Churn]]="Yes",1,0)</f>
        <v>0</v>
      </c>
      <c r="W541" t="str">
        <f t="shared" si="8"/>
        <v>Loyal (49-72 Months)</v>
      </c>
    </row>
    <row r="542" spans="1:23" x14ac:dyDescent="0.25">
      <c r="A542" t="s">
        <v>576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 s="1">
        <v>113.1</v>
      </c>
      <c r="T542" s="1">
        <v>8248.5</v>
      </c>
      <c r="U542" t="s">
        <v>24</v>
      </c>
      <c r="V542">
        <f>IF(Table1[[#This Row],[Churn]]="Yes",1,0)</f>
        <v>0</v>
      </c>
      <c r="W542" t="str">
        <f t="shared" si="8"/>
        <v>Loyal (49-72 Months)</v>
      </c>
    </row>
    <row r="543" spans="1:23" x14ac:dyDescent="0.25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 s="1">
        <v>58.95</v>
      </c>
      <c r="T543" s="1">
        <v>601.6</v>
      </c>
      <c r="U543" t="s">
        <v>24</v>
      </c>
      <c r="V543">
        <f>IF(Table1[[#This Row],[Churn]]="Yes",1,0)</f>
        <v>0</v>
      </c>
      <c r="W543" t="str">
        <f t="shared" si="8"/>
        <v>New (0-12 Months)</v>
      </c>
    </row>
    <row r="544" spans="1:23" x14ac:dyDescent="0.25">
      <c r="A544" t="s">
        <v>578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 s="1">
        <v>19.55</v>
      </c>
      <c r="T544" s="1">
        <v>19.55</v>
      </c>
      <c r="U544" t="s">
        <v>24</v>
      </c>
      <c r="V544">
        <f>IF(Table1[[#This Row],[Churn]]="Yes",1,0)</f>
        <v>0</v>
      </c>
      <c r="W544" t="str">
        <f t="shared" si="8"/>
        <v>New (0-12 Months)</v>
      </c>
    </row>
    <row r="545" spans="1:23" x14ac:dyDescent="0.25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 s="1">
        <v>86.05</v>
      </c>
      <c r="T545" s="1">
        <v>834.1</v>
      </c>
      <c r="U545" t="s">
        <v>23</v>
      </c>
      <c r="V545">
        <f>IF(Table1[[#This Row],[Churn]]="Yes",1,0)</f>
        <v>1</v>
      </c>
      <c r="W545" t="str">
        <f t="shared" si="8"/>
        <v>New (0-12 Months)</v>
      </c>
    </row>
    <row r="546" spans="1:23" x14ac:dyDescent="0.25">
      <c r="A546" t="s">
        <v>580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 s="1">
        <v>45.55</v>
      </c>
      <c r="T546" s="1">
        <v>597</v>
      </c>
      <c r="U546" t="s">
        <v>23</v>
      </c>
      <c r="V546">
        <f>IF(Table1[[#This Row],[Churn]]="Yes",1,0)</f>
        <v>1</v>
      </c>
      <c r="W546" t="str">
        <f t="shared" si="8"/>
        <v>Developing (13-24 Months)</v>
      </c>
    </row>
    <row r="547" spans="1:23" x14ac:dyDescent="0.25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 s="1">
        <v>78.95</v>
      </c>
      <c r="T547" s="1">
        <v>2647.2</v>
      </c>
      <c r="U547" t="s">
        <v>24</v>
      </c>
      <c r="V547">
        <f>IF(Table1[[#This Row],[Churn]]="Yes",1,0)</f>
        <v>0</v>
      </c>
      <c r="W547" t="str">
        <f t="shared" si="8"/>
        <v>Established (25-48 Months)</v>
      </c>
    </row>
    <row r="548" spans="1:23" x14ac:dyDescent="0.25">
      <c r="A548" t="s">
        <v>582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 s="1">
        <v>86.3</v>
      </c>
      <c r="T548" s="1">
        <v>3266</v>
      </c>
      <c r="U548" t="s">
        <v>23</v>
      </c>
      <c r="V548">
        <f>IF(Table1[[#This Row],[Churn]]="Yes",1,0)</f>
        <v>1</v>
      </c>
      <c r="W548" t="str">
        <f t="shared" si="8"/>
        <v>Established (25-48 Months)</v>
      </c>
    </row>
    <row r="549" spans="1:23" x14ac:dyDescent="0.25">
      <c r="A549" t="s">
        <v>583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 s="1">
        <v>105.05</v>
      </c>
      <c r="T549" s="1">
        <v>6744.25</v>
      </c>
      <c r="U549" t="s">
        <v>24</v>
      </c>
      <c r="V549">
        <f>IF(Table1[[#This Row],[Churn]]="Yes",1,0)</f>
        <v>0</v>
      </c>
      <c r="W549" t="str">
        <f t="shared" si="8"/>
        <v>Loyal (49-72 Months)</v>
      </c>
    </row>
    <row r="550" spans="1:23" x14ac:dyDescent="0.25">
      <c r="A550" t="s">
        <v>584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 s="1">
        <v>101.9</v>
      </c>
      <c r="T550" s="1">
        <v>5265.5</v>
      </c>
      <c r="U550" t="s">
        <v>24</v>
      </c>
      <c r="V550">
        <f>IF(Table1[[#This Row],[Churn]]="Yes",1,0)</f>
        <v>0</v>
      </c>
      <c r="W550" t="str">
        <f t="shared" si="8"/>
        <v>Loyal (49-72 Months)</v>
      </c>
    </row>
    <row r="551" spans="1:23" x14ac:dyDescent="0.25">
      <c r="A551" t="s">
        <v>585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 s="1">
        <v>19.75</v>
      </c>
      <c r="T551" s="1">
        <v>311.60000000000002</v>
      </c>
      <c r="U551" t="s">
        <v>24</v>
      </c>
      <c r="V551">
        <f>IF(Table1[[#This Row],[Churn]]="Yes",1,0)</f>
        <v>0</v>
      </c>
      <c r="W551" t="str">
        <f t="shared" si="8"/>
        <v>Developing (13-24 Months)</v>
      </c>
    </row>
    <row r="552" spans="1:23" x14ac:dyDescent="0.25">
      <c r="A552" t="s">
        <v>586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 s="1">
        <v>110.3</v>
      </c>
      <c r="T552" s="1">
        <v>7966.9</v>
      </c>
      <c r="U552" t="s">
        <v>24</v>
      </c>
      <c r="V552">
        <f>IF(Table1[[#This Row],[Churn]]="Yes",1,0)</f>
        <v>0</v>
      </c>
      <c r="W552" t="str">
        <f t="shared" si="8"/>
        <v>Loyal (49-72 Months)</v>
      </c>
    </row>
    <row r="553" spans="1:23" x14ac:dyDescent="0.25">
      <c r="A553" t="s">
        <v>587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 s="1">
        <v>115.6</v>
      </c>
      <c r="T553" s="1">
        <v>8220.4</v>
      </c>
      <c r="U553" t="s">
        <v>24</v>
      </c>
      <c r="V553">
        <f>IF(Table1[[#This Row],[Churn]]="Yes",1,0)</f>
        <v>0</v>
      </c>
      <c r="W553" t="str">
        <f t="shared" si="8"/>
        <v>Loyal (49-72 Months)</v>
      </c>
    </row>
    <row r="554" spans="1:23" x14ac:dyDescent="0.25">
      <c r="A554" t="s">
        <v>588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 s="1">
        <v>19.350000000000001</v>
      </c>
      <c r="T554" s="1">
        <v>1153.25</v>
      </c>
      <c r="U554" t="s">
        <v>24</v>
      </c>
      <c r="V554">
        <f>IF(Table1[[#This Row],[Churn]]="Yes",1,0)</f>
        <v>0</v>
      </c>
      <c r="W554" t="str">
        <f t="shared" si="8"/>
        <v>Loyal (49-72 Months)</v>
      </c>
    </row>
    <row r="555" spans="1:23" x14ac:dyDescent="0.25">
      <c r="A555" t="s">
        <v>589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 s="1">
        <v>25.6</v>
      </c>
      <c r="T555" s="1">
        <v>514.75</v>
      </c>
      <c r="U555" t="s">
        <v>24</v>
      </c>
      <c r="V555">
        <f>IF(Table1[[#This Row],[Churn]]="Yes",1,0)</f>
        <v>0</v>
      </c>
      <c r="W555" t="str">
        <f t="shared" si="8"/>
        <v>Developing (13-24 Months)</v>
      </c>
    </row>
    <row r="556" spans="1:23" x14ac:dyDescent="0.25">
      <c r="A556" t="s">
        <v>590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 s="1">
        <v>80.349999999999994</v>
      </c>
      <c r="T556" s="1">
        <v>2596.15</v>
      </c>
      <c r="U556" t="s">
        <v>23</v>
      </c>
      <c r="V556">
        <f>IF(Table1[[#This Row],[Churn]]="Yes",1,0)</f>
        <v>1</v>
      </c>
      <c r="W556" t="str">
        <f t="shared" si="8"/>
        <v>Established (25-48 Months)</v>
      </c>
    </row>
    <row r="557" spans="1:23" x14ac:dyDescent="0.25">
      <c r="A557" t="s">
        <v>591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 s="1">
        <v>68.75</v>
      </c>
      <c r="T557" s="1">
        <v>3808</v>
      </c>
      <c r="U557" t="s">
        <v>24</v>
      </c>
      <c r="V557">
        <f>IF(Table1[[#This Row],[Churn]]="Yes",1,0)</f>
        <v>0</v>
      </c>
      <c r="W557" t="str">
        <f t="shared" si="8"/>
        <v>Loyal (49-72 Months)</v>
      </c>
    </row>
    <row r="558" spans="1:23" x14ac:dyDescent="0.25">
      <c r="A558" t="s">
        <v>592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 s="1">
        <v>19.899999999999999</v>
      </c>
      <c r="T558" s="1">
        <v>19.899999999999999</v>
      </c>
      <c r="U558" t="s">
        <v>24</v>
      </c>
      <c r="V558">
        <f>IF(Table1[[#This Row],[Churn]]="Yes",1,0)</f>
        <v>0</v>
      </c>
      <c r="W558" t="str">
        <f t="shared" si="8"/>
        <v>New (0-12 Months)</v>
      </c>
    </row>
    <row r="559" spans="1:23" x14ac:dyDescent="0.25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 s="1">
        <v>70.599999999999994</v>
      </c>
      <c r="T559" s="1">
        <v>2708.2</v>
      </c>
      <c r="U559" t="s">
        <v>24</v>
      </c>
      <c r="V559">
        <f>IF(Table1[[#This Row],[Churn]]="Yes",1,0)</f>
        <v>0</v>
      </c>
      <c r="W559" t="str">
        <f t="shared" si="8"/>
        <v>Established (25-48 Months)</v>
      </c>
    </row>
    <row r="560" spans="1:23" x14ac:dyDescent="0.25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 s="1">
        <v>70.2</v>
      </c>
      <c r="T560" s="1">
        <v>760.05</v>
      </c>
      <c r="U560" t="s">
        <v>24</v>
      </c>
      <c r="V560">
        <f>IF(Table1[[#This Row],[Churn]]="Yes",1,0)</f>
        <v>0</v>
      </c>
      <c r="W560" t="str">
        <f t="shared" si="8"/>
        <v>New (0-12 Months)</v>
      </c>
    </row>
    <row r="561" spans="1:23" x14ac:dyDescent="0.25">
      <c r="A561" t="s">
        <v>595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 s="1">
        <v>49.3</v>
      </c>
      <c r="T561" s="1">
        <v>49.3</v>
      </c>
      <c r="U561" t="s">
        <v>24</v>
      </c>
      <c r="V561">
        <f>IF(Table1[[#This Row],[Churn]]="Yes",1,0)</f>
        <v>0</v>
      </c>
      <c r="W561" t="str">
        <f t="shared" si="8"/>
        <v>New (0-12 Months)</v>
      </c>
    </row>
    <row r="562" spans="1:23" x14ac:dyDescent="0.25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 s="1">
        <v>107.25</v>
      </c>
      <c r="T562" s="1">
        <v>6033.3</v>
      </c>
      <c r="U562" t="s">
        <v>24</v>
      </c>
      <c r="V562">
        <f>IF(Table1[[#This Row],[Churn]]="Yes",1,0)</f>
        <v>0</v>
      </c>
      <c r="W562" t="str">
        <f t="shared" si="8"/>
        <v>Loyal (49-72 Months)</v>
      </c>
    </row>
    <row r="563" spans="1:23" x14ac:dyDescent="0.25">
      <c r="A563" t="s">
        <v>597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 s="1">
        <v>23.6</v>
      </c>
      <c r="T563" s="1">
        <v>89.05</v>
      </c>
      <c r="U563" t="s">
        <v>24</v>
      </c>
      <c r="V563">
        <f>IF(Table1[[#This Row],[Churn]]="Yes",1,0)</f>
        <v>0</v>
      </c>
      <c r="W563" t="str">
        <f t="shared" si="8"/>
        <v>New (0-12 Months)</v>
      </c>
    </row>
    <row r="564" spans="1:23" x14ac:dyDescent="0.25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 s="1">
        <v>69.7</v>
      </c>
      <c r="T564" s="1">
        <v>516.15</v>
      </c>
      <c r="U564" t="s">
        <v>24</v>
      </c>
      <c r="V564">
        <f>IF(Table1[[#This Row],[Churn]]="Yes",1,0)</f>
        <v>0</v>
      </c>
      <c r="W564" t="str">
        <f t="shared" si="8"/>
        <v>New (0-12 Months)</v>
      </c>
    </row>
    <row r="565" spans="1:23" x14ac:dyDescent="0.25">
      <c r="A565" t="s">
        <v>599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 s="1">
        <v>99.5</v>
      </c>
      <c r="T565" s="1">
        <v>5861.75</v>
      </c>
      <c r="U565" t="s">
        <v>24</v>
      </c>
      <c r="V565">
        <f>IF(Table1[[#This Row],[Churn]]="Yes",1,0)</f>
        <v>0</v>
      </c>
      <c r="W565" t="str">
        <f t="shared" si="8"/>
        <v>Loyal (49-72 Months)</v>
      </c>
    </row>
    <row r="566" spans="1:23" x14ac:dyDescent="0.25">
      <c r="A566" t="s">
        <v>600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 s="1">
        <v>64.3</v>
      </c>
      <c r="T566" s="1">
        <v>445.95</v>
      </c>
      <c r="U566" t="s">
        <v>24</v>
      </c>
      <c r="V566">
        <f>IF(Table1[[#This Row],[Churn]]="Yes",1,0)</f>
        <v>0</v>
      </c>
      <c r="W566" t="str">
        <f t="shared" si="8"/>
        <v>New (0-12 Months)</v>
      </c>
    </row>
    <row r="567" spans="1:23" x14ac:dyDescent="0.25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 s="1">
        <v>70.849999999999994</v>
      </c>
      <c r="T567" s="1">
        <v>4973.3999999999996</v>
      </c>
      <c r="U567" t="s">
        <v>24</v>
      </c>
      <c r="V567">
        <f>IF(Table1[[#This Row],[Churn]]="Yes",1,0)</f>
        <v>0</v>
      </c>
      <c r="W567" t="str">
        <f t="shared" si="8"/>
        <v>Loyal (49-72 Months)</v>
      </c>
    </row>
    <row r="568" spans="1:23" x14ac:dyDescent="0.25">
      <c r="A568" t="s">
        <v>602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 s="1">
        <v>101.9</v>
      </c>
      <c r="T568" s="1">
        <v>1667.25</v>
      </c>
      <c r="U568" t="s">
        <v>24</v>
      </c>
      <c r="V568">
        <f>IF(Table1[[#This Row],[Churn]]="Yes",1,0)</f>
        <v>0</v>
      </c>
      <c r="W568" t="str">
        <f t="shared" si="8"/>
        <v>Developing (13-24 Months)</v>
      </c>
    </row>
    <row r="569" spans="1:23" x14ac:dyDescent="0.25">
      <c r="A569" t="s">
        <v>603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 s="1">
        <v>73.5</v>
      </c>
      <c r="T569" s="1">
        <v>5357.75</v>
      </c>
      <c r="U569" t="s">
        <v>24</v>
      </c>
      <c r="V569">
        <f>IF(Table1[[#This Row],[Churn]]="Yes",1,0)</f>
        <v>0</v>
      </c>
      <c r="W569" t="str">
        <f t="shared" si="8"/>
        <v>Loyal (49-72 Months)</v>
      </c>
    </row>
    <row r="570" spans="1:23" x14ac:dyDescent="0.25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 s="1">
        <v>100.25</v>
      </c>
      <c r="T570" s="1">
        <v>3527.6</v>
      </c>
      <c r="U570" t="s">
        <v>23</v>
      </c>
      <c r="V570">
        <f>IF(Table1[[#This Row],[Churn]]="Yes",1,0)</f>
        <v>1</v>
      </c>
      <c r="W570" t="str">
        <f t="shared" si="8"/>
        <v>Established (25-48 Months)</v>
      </c>
    </row>
    <row r="571" spans="1:23" x14ac:dyDescent="0.25">
      <c r="A571" t="s">
        <v>605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 s="1">
        <v>40.4</v>
      </c>
      <c r="T571" s="1">
        <v>422.6</v>
      </c>
      <c r="U571" t="s">
        <v>24</v>
      </c>
      <c r="V571">
        <f>IF(Table1[[#This Row],[Churn]]="Yes",1,0)</f>
        <v>0</v>
      </c>
      <c r="W571" t="str">
        <f t="shared" si="8"/>
        <v>New (0-12 Months)</v>
      </c>
    </row>
    <row r="572" spans="1:23" x14ac:dyDescent="0.25">
      <c r="A572" t="s">
        <v>606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 s="1">
        <v>19.25</v>
      </c>
      <c r="T572" s="1">
        <v>1103.25</v>
      </c>
      <c r="U572" t="s">
        <v>24</v>
      </c>
      <c r="V572">
        <f>IF(Table1[[#This Row],[Churn]]="Yes",1,0)</f>
        <v>0</v>
      </c>
      <c r="W572" t="str">
        <f t="shared" si="8"/>
        <v>Loyal (49-72 Months)</v>
      </c>
    </row>
    <row r="573" spans="1:23" x14ac:dyDescent="0.25">
      <c r="A573" t="s">
        <v>607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 s="1">
        <v>59.6</v>
      </c>
      <c r="T573" s="1">
        <v>2754</v>
      </c>
      <c r="U573" t="s">
        <v>24</v>
      </c>
      <c r="V573">
        <f>IF(Table1[[#This Row],[Churn]]="Yes",1,0)</f>
        <v>0</v>
      </c>
      <c r="W573" t="str">
        <f t="shared" si="8"/>
        <v>Established (25-48 Months)</v>
      </c>
    </row>
    <row r="574" spans="1:23" x14ac:dyDescent="0.25">
      <c r="A574" t="s">
        <v>608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 s="1">
        <v>64.900000000000006</v>
      </c>
      <c r="T574" s="1">
        <v>697.25</v>
      </c>
      <c r="U574" t="s">
        <v>24</v>
      </c>
      <c r="V574">
        <f>IF(Table1[[#This Row],[Churn]]="Yes",1,0)</f>
        <v>0</v>
      </c>
      <c r="W574" t="str">
        <f t="shared" si="8"/>
        <v>New (0-12 Months)</v>
      </c>
    </row>
    <row r="575" spans="1:23" x14ac:dyDescent="0.25">
      <c r="A575" t="s">
        <v>609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 s="1">
        <v>100.3</v>
      </c>
      <c r="T575" s="1">
        <v>5614.45</v>
      </c>
      <c r="U575" t="s">
        <v>23</v>
      </c>
      <c r="V575">
        <f>IF(Table1[[#This Row],[Churn]]="Yes",1,0)</f>
        <v>1</v>
      </c>
      <c r="W575" t="str">
        <f t="shared" si="8"/>
        <v>Loyal (49-72 Months)</v>
      </c>
    </row>
    <row r="576" spans="1:23" x14ac:dyDescent="0.25">
      <c r="A576" t="s">
        <v>610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 s="1">
        <v>110.85</v>
      </c>
      <c r="T576" s="1">
        <v>3204.4</v>
      </c>
      <c r="U576" t="s">
        <v>24</v>
      </c>
      <c r="V576">
        <f>IF(Table1[[#This Row],[Churn]]="Yes",1,0)</f>
        <v>0</v>
      </c>
      <c r="W576" t="str">
        <f t="shared" si="8"/>
        <v>Established (25-48 Months)</v>
      </c>
    </row>
    <row r="577" spans="1:23" x14ac:dyDescent="0.25">
      <c r="A577" t="s">
        <v>611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 s="1">
        <v>81.05</v>
      </c>
      <c r="T577" s="1">
        <v>4747.6499999999996</v>
      </c>
      <c r="U577" t="s">
        <v>24</v>
      </c>
      <c r="V577">
        <f>IF(Table1[[#This Row],[Churn]]="Yes",1,0)</f>
        <v>0</v>
      </c>
      <c r="W577" t="str">
        <f t="shared" si="8"/>
        <v>Loyal (49-72 Months)</v>
      </c>
    </row>
    <row r="578" spans="1:23" x14ac:dyDescent="0.25">
      <c r="A578" t="s">
        <v>612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 s="1">
        <v>98.05</v>
      </c>
      <c r="T578" s="1">
        <v>3082.1</v>
      </c>
      <c r="U578" t="s">
        <v>24</v>
      </c>
      <c r="V578">
        <f>IF(Table1[[#This Row],[Churn]]="Yes",1,0)</f>
        <v>0</v>
      </c>
      <c r="W578" t="str">
        <f t="shared" ref="W578:W641" si="9">IF(F578&lt;=12,"New (0-12 Months)",IF(F578&lt;=24,"Developing (13-24 Months)",IF(F578&lt;=48,"Established (25-48 Months)","Loyal (49-72 Months)")))</f>
        <v>Established (25-48 Months)</v>
      </c>
    </row>
    <row r="579" spans="1:23" x14ac:dyDescent="0.25">
      <c r="A579" t="s">
        <v>613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 s="1">
        <v>70.5</v>
      </c>
      <c r="T579" s="1">
        <v>597.9</v>
      </c>
      <c r="U579" t="s">
        <v>24</v>
      </c>
      <c r="V579">
        <f>IF(Table1[[#This Row],[Churn]]="Yes",1,0)</f>
        <v>0</v>
      </c>
      <c r="W579" t="str">
        <f t="shared" si="9"/>
        <v>New (0-12 Months)</v>
      </c>
    </row>
    <row r="580" spans="1:23" x14ac:dyDescent="0.25">
      <c r="A580" t="s">
        <v>614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 s="1">
        <v>94.55</v>
      </c>
      <c r="T580" s="1">
        <v>3365.4</v>
      </c>
      <c r="U580" t="s">
        <v>24</v>
      </c>
      <c r="V580">
        <f>IF(Table1[[#This Row],[Churn]]="Yes",1,0)</f>
        <v>0</v>
      </c>
      <c r="W580" t="str">
        <f t="shared" si="9"/>
        <v>Established (25-48 Months)</v>
      </c>
    </row>
    <row r="581" spans="1:23" x14ac:dyDescent="0.25">
      <c r="A581" t="s">
        <v>615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 s="1">
        <v>19.649999999999999</v>
      </c>
      <c r="T581" s="1">
        <v>38.799999999999997</v>
      </c>
      <c r="U581" t="s">
        <v>24</v>
      </c>
      <c r="V581">
        <f>IF(Table1[[#This Row],[Churn]]="Yes",1,0)</f>
        <v>0</v>
      </c>
      <c r="W581" t="str">
        <f t="shared" si="9"/>
        <v>New (0-12 Months)</v>
      </c>
    </row>
    <row r="582" spans="1:23" x14ac:dyDescent="0.25">
      <c r="A582" t="s">
        <v>616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 s="1">
        <v>19</v>
      </c>
      <c r="T582" s="1">
        <v>233.55</v>
      </c>
      <c r="U582" t="s">
        <v>23</v>
      </c>
      <c r="V582">
        <f>IF(Table1[[#This Row],[Churn]]="Yes",1,0)</f>
        <v>1</v>
      </c>
      <c r="W582" t="str">
        <f t="shared" si="9"/>
        <v>New (0-12 Months)</v>
      </c>
    </row>
    <row r="583" spans="1:23" x14ac:dyDescent="0.25">
      <c r="A583" t="s">
        <v>617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 s="1">
        <v>75.3</v>
      </c>
      <c r="T583" s="1">
        <v>75.3</v>
      </c>
      <c r="U583" t="s">
        <v>23</v>
      </c>
      <c r="V583">
        <f>IF(Table1[[#This Row],[Churn]]="Yes",1,0)</f>
        <v>1</v>
      </c>
      <c r="W583" t="str">
        <f t="shared" si="9"/>
        <v>New (0-12 Months)</v>
      </c>
    </row>
    <row r="584" spans="1:23" x14ac:dyDescent="0.25">
      <c r="A584" t="s">
        <v>618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 s="1">
        <v>89.2</v>
      </c>
      <c r="T584" s="1">
        <v>346.2</v>
      </c>
      <c r="U584" t="s">
        <v>23</v>
      </c>
      <c r="V584">
        <f>IF(Table1[[#This Row],[Churn]]="Yes",1,0)</f>
        <v>1</v>
      </c>
      <c r="W584" t="str">
        <f t="shared" si="9"/>
        <v>New (0-12 Months)</v>
      </c>
    </row>
    <row r="585" spans="1:23" x14ac:dyDescent="0.25">
      <c r="A585" t="s">
        <v>619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 s="1">
        <v>19</v>
      </c>
      <c r="T585" s="1">
        <v>19</v>
      </c>
      <c r="U585" t="s">
        <v>24</v>
      </c>
      <c r="V585">
        <f>IF(Table1[[#This Row],[Churn]]="Yes",1,0)</f>
        <v>0</v>
      </c>
      <c r="W585" t="str">
        <f t="shared" si="9"/>
        <v>New (0-12 Months)</v>
      </c>
    </row>
    <row r="586" spans="1:23" x14ac:dyDescent="0.25">
      <c r="A586" t="s">
        <v>620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 s="1">
        <v>20</v>
      </c>
      <c r="T586" s="1">
        <v>61.7</v>
      </c>
      <c r="U586" t="s">
        <v>24</v>
      </c>
      <c r="V586">
        <f>IF(Table1[[#This Row],[Churn]]="Yes",1,0)</f>
        <v>0</v>
      </c>
      <c r="W586" t="str">
        <f t="shared" si="9"/>
        <v>New (0-12 Months)</v>
      </c>
    </row>
    <row r="587" spans="1:23" x14ac:dyDescent="0.25">
      <c r="A587" t="s">
        <v>621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 s="1">
        <v>85.7</v>
      </c>
      <c r="T587" s="1">
        <v>85.7</v>
      </c>
      <c r="U587" t="s">
        <v>23</v>
      </c>
      <c r="V587">
        <f>IF(Table1[[#This Row],[Churn]]="Yes",1,0)</f>
        <v>1</v>
      </c>
      <c r="W587" t="str">
        <f t="shared" si="9"/>
        <v>New (0-12 Months)</v>
      </c>
    </row>
    <row r="588" spans="1:23" x14ac:dyDescent="0.25">
      <c r="A588" t="s">
        <v>622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 s="1">
        <v>63.25</v>
      </c>
      <c r="T588" s="1">
        <v>3342.45</v>
      </c>
      <c r="U588" t="s">
        <v>24</v>
      </c>
      <c r="V588">
        <f>IF(Table1[[#This Row],[Churn]]="Yes",1,0)</f>
        <v>0</v>
      </c>
      <c r="W588" t="str">
        <f t="shared" si="9"/>
        <v>Loyal (49-72 Months)</v>
      </c>
    </row>
    <row r="589" spans="1:23" x14ac:dyDescent="0.25">
      <c r="A589" t="s">
        <v>623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 s="1">
        <v>20.100000000000001</v>
      </c>
      <c r="T589" s="1">
        <v>85.1</v>
      </c>
      <c r="U589" t="s">
        <v>24</v>
      </c>
      <c r="V589">
        <f>IF(Table1[[#This Row],[Churn]]="Yes",1,0)</f>
        <v>0</v>
      </c>
      <c r="W589" t="str">
        <f t="shared" si="9"/>
        <v>New (0-12 Months)</v>
      </c>
    </row>
    <row r="590" spans="1:23" x14ac:dyDescent="0.25">
      <c r="A590" t="s">
        <v>624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 s="1">
        <v>99.15</v>
      </c>
      <c r="T590" s="1">
        <v>7422.1</v>
      </c>
      <c r="U590" t="s">
        <v>24</v>
      </c>
      <c r="V590">
        <f>IF(Table1[[#This Row],[Churn]]="Yes",1,0)</f>
        <v>0</v>
      </c>
      <c r="W590" t="str">
        <f t="shared" si="9"/>
        <v>Loyal (49-72 Months)</v>
      </c>
    </row>
    <row r="591" spans="1:23" x14ac:dyDescent="0.25">
      <c r="A591" t="s">
        <v>625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 s="1">
        <v>90.4</v>
      </c>
      <c r="T591" s="1">
        <v>6668.05</v>
      </c>
      <c r="U591" t="s">
        <v>24</v>
      </c>
      <c r="V591">
        <f>IF(Table1[[#This Row],[Churn]]="Yes",1,0)</f>
        <v>0</v>
      </c>
      <c r="W591" t="str">
        <f t="shared" si="9"/>
        <v>Loyal (49-72 Months)</v>
      </c>
    </row>
    <row r="592" spans="1:23" x14ac:dyDescent="0.25">
      <c r="A592" t="s">
        <v>626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 s="1">
        <v>111.9</v>
      </c>
      <c r="T592" s="1">
        <v>8071.05</v>
      </c>
      <c r="U592" t="s">
        <v>24</v>
      </c>
      <c r="V592">
        <f>IF(Table1[[#This Row],[Churn]]="Yes",1,0)</f>
        <v>0</v>
      </c>
      <c r="W592" t="str">
        <f t="shared" si="9"/>
        <v>Loyal (49-72 Months)</v>
      </c>
    </row>
    <row r="593" spans="1:23" x14ac:dyDescent="0.25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 s="1">
        <v>24.9</v>
      </c>
      <c r="T593" s="1">
        <v>1174.8</v>
      </c>
      <c r="U593" t="s">
        <v>24</v>
      </c>
      <c r="V593">
        <f>IF(Table1[[#This Row],[Churn]]="Yes",1,0)</f>
        <v>0</v>
      </c>
      <c r="W593" t="str">
        <f t="shared" si="9"/>
        <v>Established (25-48 Months)</v>
      </c>
    </row>
    <row r="594" spans="1:23" x14ac:dyDescent="0.25">
      <c r="A594" t="s">
        <v>628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 s="1">
        <v>83.5</v>
      </c>
      <c r="T594" s="1">
        <v>5435</v>
      </c>
      <c r="U594" t="s">
        <v>24</v>
      </c>
      <c r="V594">
        <f>IF(Table1[[#This Row],[Churn]]="Yes",1,0)</f>
        <v>0</v>
      </c>
      <c r="W594" t="str">
        <f t="shared" si="9"/>
        <v>Loyal (49-72 Months)</v>
      </c>
    </row>
    <row r="595" spans="1:23" x14ac:dyDescent="0.25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 s="1">
        <v>84.3</v>
      </c>
      <c r="T595" s="1">
        <v>2438.6</v>
      </c>
      <c r="U595" t="s">
        <v>24</v>
      </c>
      <c r="V595">
        <f>IF(Table1[[#This Row],[Churn]]="Yes",1,0)</f>
        <v>0</v>
      </c>
      <c r="W595" t="str">
        <f t="shared" si="9"/>
        <v>Established (25-48 Months)</v>
      </c>
    </row>
    <row r="596" spans="1:23" x14ac:dyDescent="0.25">
      <c r="A596" t="s">
        <v>630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 s="1">
        <v>45.6</v>
      </c>
      <c r="T596" s="1">
        <v>45.6</v>
      </c>
      <c r="U596" t="s">
        <v>24</v>
      </c>
      <c r="V596">
        <f>IF(Table1[[#This Row],[Churn]]="Yes",1,0)</f>
        <v>0</v>
      </c>
      <c r="W596" t="str">
        <f t="shared" si="9"/>
        <v>New (0-12 Months)</v>
      </c>
    </row>
    <row r="597" spans="1:23" x14ac:dyDescent="0.25">
      <c r="A597" t="s">
        <v>631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 s="1">
        <v>61.65</v>
      </c>
      <c r="T597" s="1">
        <v>713.75</v>
      </c>
      <c r="U597" t="s">
        <v>23</v>
      </c>
      <c r="V597">
        <f>IF(Table1[[#This Row],[Churn]]="Yes",1,0)</f>
        <v>1</v>
      </c>
      <c r="W597" t="str">
        <f t="shared" si="9"/>
        <v>New (0-12 Months)</v>
      </c>
    </row>
    <row r="598" spans="1:23" x14ac:dyDescent="0.25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 s="1">
        <v>54.85</v>
      </c>
      <c r="T598" s="1">
        <v>916.15</v>
      </c>
      <c r="U598" t="s">
        <v>24</v>
      </c>
      <c r="V598">
        <f>IF(Table1[[#This Row],[Churn]]="Yes",1,0)</f>
        <v>0</v>
      </c>
      <c r="W598" t="str">
        <f t="shared" si="9"/>
        <v>Developing (13-24 Months)</v>
      </c>
    </row>
    <row r="599" spans="1:23" x14ac:dyDescent="0.25">
      <c r="A599" t="s">
        <v>633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 s="1">
        <v>65.55</v>
      </c>
      <c r="T599" s="1">
        <v>237.2</v>
      </c>
      <c r="U599" t="s">
        <v>24</v>
      </c>
      <c r="V599">
        <f>IF(Table1[[#This Row],[Churn]]="Yes",1,0)</f>
        <v>0</v>
      </c>
      <c r="W599" t="str">
        <f t="shared" si="9"/>
        <v>New (0-12 Months)</v>
      </c>
    </row>
    <row r="600" spans="1:23" x14ac:dyDescent="0.25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 s="1">
        <v>90.35</v>
      </c>
      <c r="T600" s="1">
        <v>4614.55</v>
      </c>
      <c r="U600" t="s">
        <v>24</v>
      </c>
      <c r="V600">
        <f>IF(Table1[[#This Row],[Churn]]="Yes",1,0)</f>
        <v>0</v>
      </c>
      <c r="W600" t="str">
        <f t="shared" si="9"/>
        <v>Loyal (49-72 Months)</v>
      </c>
    </row>
    <row r="601" spans="1:23" x14ac:dyDescent="0.25">
      <c r="A601" t="s">
        <v>635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 s="1">
        <v>20.399999999999999</v>
      </c>
      <c r="T601" s="1">
        <v>1414.45</v>
      </c>
      <c r="U601" t="s">
        <v>24</v>
      </c>
      <c r="V601">
        <f>IF(Table1[[#This Row],[Churn]]="Yes",1,0)</f>
        <v>0</v>
      </c>
      <c r="W601" t="str">
        <f t="shared" si="9"/>
        <v>Loyal (49-72 Months)</v>
      </c>
    </row>
    <row r="602" spans="1:23" x14ac:dyDescent="0.25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 s="1">
        <v>74.55</v>
      </c>
      <c r="T602" s="1">
        <v>1170.5</v>
      </c>
      <c r="U602" t="s">
        <v>24</v>
      </c>
      <c r="V602">
        <f>IF(Table1[[#This Row],[Churn]]="Yes",1,0)</f>
        <v>0</v>
      </c>
      <c r="W602" t="str">
        <f t="shared" si="9"/>
        <v>Developing (13-24 Months)</v>
      </c>
    </row>
    <row r="603" spans="1:23" x14ac:dyDescent="0.25">
      <c r="A603" t="s">
        <v>637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 s="1">
        <v>19.95</v>
      </c>
      <c r="T603" s="1">
        <v>47.7</v>
      </c>
      <c r="U603" t="s">
        <v>24</v>
      </c>
      <c r="V603">
        <f>IF(Table1[[#This Row],[Churn]]="Yes",1,0)</f>
        <v>0</v>
      </c>
      <c r="W603" t="str">
        <f t="shared" si="9"/>
        <v>New (0-12 Months)</v>
      </c>
    </row>
    <row r="604" spans="1:23" x14ac:dyDescent="0.25">
      <c r="A604" t="s">
        <v>638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 s="1">
        <v>74.25</v>
      </c>
      <c r="T604" s="1">
        <v>4859.25</v>
      </c>
      <c r="U604" t="s">
        <v>24</v>
      </c>
      <c r="V604">
        <f>IF(Table1[[#This Row],[Churn]]="Yes",1,0)</f>
        <v>0</v>
      </c>
      <c r="W604" t="str">
        <f t="shared" si="9"/>
        <v>Loyal (49-72 Months)</v>
      </c>
    </row>
    <row r="605" spans="1:23" x14ac:dyDescent="0.25">
      <c r="A605" t="s">
        <v>639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 s="1">
        <v>108.65</v>
      </c>
      <c r="T605" s="1">
        <v>4903.2</v>
      </c>
      <c r="U605" t="s">
        <v>24</v>
      </c>
      <c r="V605">
        <f>IF(Table1[[#This Row],[Churn]]="Yes",1,0)</f>
        <v>0</v>
      </c>
      <c r="W605" t="str">
        <f t="shared" si="9"/>
        <v>Established (25-48 Months)</v>
      </c>
    </row>
    <row r="606" spans="1:23" x14ac:dyDescent="0.25">
      <c r="A606" t="s">
        <v>640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 s="1">
        <v>109.55</v>
      </c>
      <c r="T606" s="1">
        <v>3608</v>
      </c>
      <c r="U606" t="s">
        <v>24</v>
      </c>
      <c r="V606">
        <f>IF(Table1[[#This Row],[Churn]]="Yes",1,0)</f>
        <v>0</v>
      </c>
      <c r="W606" t="str">
        <f t="shared" si="9"/>
        <v>Established (25-48 Months)</v>
      </c>
    </row>
    <row r="607" spans="1:23" x14ac:dyDescent="0.25">
      <c r="A607" t="s">
        <v>641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 s="1">
        <v>86.65</v>
      </c>
      <c r="T607" s="1">
        <v>6094.25</v>
      </c>
      <c r="U607" t="s">
        <v>24</v>
      </c>
      <c r="V607">
        <f>IF(Table1[[#This Row],[Churn]]="Yes",1,0)</f>
        <v>0</v>
      </c>
      <c r="W607" t="str">
        <f t="shared" si="9"/>
        <v>Loyal (49-72 Months)</v>
      </c>
    </row>
    <row r="608" spans="1:23" x14ac:dyDescent="0.25">
      <c r="A608" t="s">
        <v>642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 s="1">
        <v>81</v>
      </c>
      <c r="T608" s="1">
        <v>3084.9</v>
      </c>
      <c r="U608" t="s">
        <v>24</v>
      </c>
      <c r="V608">
        <f>IF(Table1[[#This Row],[Churn]]="Yes",1,0)</f>
        <v>0</v>
      </c>
      <c r="W608" t="str">
        <f t="shared" si="9"/>
        <v>Established (25-48 Months)</v>
      </c>
    </row>
    <row r="609" spans="1:23" x14ac:dyDescent="0.25">
      <c r="A609" t="s">
        <v>643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 s="1">
        <v>47.85</v>
      </c>
      <c r="T609" s="1">
        <v>2356.75</v>
      </c>
      <c r="U609" t="s">
        <v>24</v>
      </c>
      <c r="V609">
        <f>IF(Table1[[#This Row],[Churn]]="Yes",1,0)</f>
        <v>0</v>
      </c>
      <c r="W609" t="str">
        <f t="shared" si="9"/>
        <v>Loyal (49-72 Months)</v>
      </c>
    </row>
    <row r="610" spans="1:23" x14ac:dyDescent="0.25">
      <c r="A610" t="s">
        <v>644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 s="1">
        <v>114.55</v>
      </c>
      <c r="T610" s="1">
        <v>8306.0499999999993</v>
      </c>
      <c r="U610" t="s">
        <v>24</v>
      </c>
      <c r="V610">
        <f>IF(Table1[[#This Row],[Churn]]="Yes",1,0)</f>
        <v>0</v>
      </c>
      <c r="W610" t="str">
        <f t="shared" si="9"/>
        <v>Loyal (49-72 Months)</v>
      </c>
    </row>
    <row r="611" spans="1:23" x14ac:dyDescent="0.25">
      <c r="A611" t="s">
        <v>645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 s="1">
        <v>105.25</v>
      </c>
      <c r="T611" s="1">
        <v>6786.4</v>
      </c>
      <c r="U611" t="s">
        <v>23</v>
      </c>
      <c r="V611">
        <f>IF(Table1[[#This Row],[Churn]]="Yes",1,0)</f>
        <v>1</v>
      </c>
      <c r="W611" t="str">
        <f t="shared" si="9"/>
        <v>Loyal (49-72 Months)</v>
      </c>
    </row>
    <row r="612" spans="1:23" x14ac:dyDescent="0.25">
      <c r="A612" t="s">
        <v>646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 s="1">
        <v>29.95</v>
      </c>
      <c r="T612" s="1">
        <v>248.95</v>
      </c>
      <c r="U612" t="s">
        <v>23</v>
      </c>
      <c r="V612">
        <f>IF(Table1[[#This Row],[Churn]]="Yes",1,0)</f>
        <v>1</v>
      </c>
      <c r="W612" t="str">
        <f t="shared" si="9"/>
        <v>New (0-12 Months)</v>
      </c>
    </row>
    <row r="613" spans="1:23" x14ac:dyDescent="0.25">
      <c r="A613" t="s">
        <v>647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 s="1">
        <v>65</v>
      </c>
      <c r="T613" s="1">
        <v>663.05</v>
      </c>
      <c r="U613" t="s">
        <v>23</v>
      </c>
      <c r="V613">
        <f>IF(Table1[[#This Row],[Churn]]="Yes",1,0)</f>
        <v>1</v>
      </c>
      <c r="W613" t="str">
        <f t="shared" si="9"/>
        <v>New (0-12 Months)</v>
      </c>
    </row>
    <row r="614" spans="1:23" x14ac:dyDescent="0.25">
      <c r="A614" t="s">
        <v>648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 s="1">
        <v>20.55</v>
      </c>
      <c r="T614" s="1">
        <v>1357.1</v>
      </c>
      <c r="U614" t="s">
        <v>24</v>
      </c>
      <c r="V614">
        <f>IF(Table1[[#This Row],[Churn]]="Yes",1,0)</f>
        <v>0</v>
      </c>
      <c r="W614" t="str">
        <f t="shared" si="9"/>
        <v>Loyal (49-72 Months)</v>
      </c>
    </row>
    <row r="615" spans="1:23" x14ac:dyDescent="0.25">
      <c r="A615" t="s">
        <v>649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 s="1">
        <v>109.8</v>
      </c>
      <c r="T615" s="1">
        <v>4860.3500000000004</v>
      </c>
      <c r="U615" t="s">
        <v>24</v>
      </c>
      <c r="V615">
        <f>IF(Table1[[#This Row],[Churn]]="Yes",1,0)</f>
        <v>0</v>
      </c>
      <c r="W615" t="str">
        <f t="shared" si="9"/>
        <v>Established (25-48 Months)</v>
      </c>
    </row>
    <row r="616" spans="1:23" x14ac:dyDescent="0.25">
      <c r="A616" t="s">
        <v>650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 s="1">
        <v>69.5</v>
      </c>
      <c r="T616" s="1">
        <v>3418.2</v>
      </c>
      <c r="U616" t="s">
        <v>24</v>
      </c>
      <c r="V616">
        <f>IF(Table1[[#This Row],[Churn]]="Yes",1,0)</f>
        <v>0</v>
      </c>
      <c r="W616" t="str">
        <f t="shared" si="9"/>
        <v>Loyal (49-72 Months)</v>
      </c>
    </row>
    <row r="617" spans="1:23" x14ac:dyDescent="0.25">
      <c r="A617" t="s">
        <v>651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 s="1">
        <v>48.85</v>
      </c>
      <c r="T617" s="1">
        <v>631.4</v>
      </c>
      <c r="U617" t="s">
        <v>24</v>
      </c>
      <c r="V617">
        <f>IF(Table1[[#This Row],[Churn]]="Yes",1,0)</f>
        <v>0</v>
      </c>
      <c r="W617" t="str">
        <f t="shared" si="9"/>
        <v>Developing (13-24 Months)</v>
      </c>
    </row>
    <row r="618" spans="1:23" x14ac:dyDescent="0.25">
      <c r="A618" t="s">
        <v>652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 s="1">
        <v>25.25</v>
      </c>
      <c r="T618" s="1">
        <v>186.3</v>
      </c>
      <c r="U618" t="s">
        <v>24</v>
      </c>
      <c r="V618">
        <f>IF(Table1[[#This Row],[Churn]]="Yes",1,0)</f>
        <v>0</v>
      </c>
      <c r="W618" t="str">
        <f t="shared" si="9"/>
        <v>New (0-12 Months)</v>
      </c>
    </row>
    <row r="619" spans="1:23" x14ac:dyDescent="0.25">
      <c r="A619" t="s">
        <v>653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 s="1">
        <v>102.85</v>
      </c>
      <c r="T619" s="1">
        <v>6976.75</v>
      </c>
      <c r="U619" t="s">
        <v>24</v>
      </c>
      <c r="V619">
        <f>IF(Table1[[#This Row],[Churn]]="Yes",1,0)</f>
        <v>0</v>
      </c>
      <c r="W619" t="str">
        <f t="shared" si="9"/>
        <v>Loyal (49-72 Months)</v>
      </c>
    </row>
    <row r="620" spans="1:23" x14ac:dyDescent="0.25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 s="1">
        <v>87.55</v>
      </c>
      <c r="T620" s="1">
        <v>4884.8500000000004</v>
      </c>
      <c r="U620" t="s">
        <v>24</v>
      </c>
      <c r="V620">
        <f>IF(Table1[[#This Row],[Churn]]="Yes",1,0)</f>
        <v>0</v>
      </c>
      <c r="W620" t="str">
        <f t="shared" si="9"/>
        <v>Loyal (49-72 Months)</v>
      </c>
    </row>
    <row r="621" spans="1:23" x14ac:dyDescent="0.25">
      <c r="A621" t="s">
        <v>655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 s="1">
        <v>78.55</v>
      </c>
      <c r="T621" s="1">
        <v>522.95000000000005</v>
      </c>
      <c r="U621" t="s">
        <v>24</v>
      </c>
      <c r="V621">
        <f>IF(Table1[[#This Row],[Churn]]="Yes",1,0)</f>
        <v>0</v>
      </c>
      <c r="W621" t="str">
        <f t="shared" si="9"/>
        <v>New (0-12 Months)</v>
      </c>
    </row>
    <row r="622" spans="1:23" x14ac:dyDescent="0.25">
      <c r="A622" t="s">
        <v>656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 s="1">
        <v>34.549999999999997</v>
      </c>
      <c r="T622" s="1">
        <v>362.6</v>
      </c>
      <c r="U622" t="s">
        <v>24</v>
      </c>
      <c r="V622">
        <f>IF(Table1[[#This Row],[Churn]]="Yes",1,0)</f>
        <v>0</v>
      </c>
      <c r="W622" t="str">
        <f t="shared" si="9"/>
        <v>New (0-12 Months)</v>
      </c>
    </row>
    <row r="623" spans="1:23" x14ac:dyDescent="0.25">
      <c r="A623" t="s">
        <v>657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 s="1">
        <v>92.05</v>
      </c>
      <c r="T623" s="1">
        <v>5755.8</v>
      </c>
      <c r="U623" t="s">
        <v>24</v>
      </c>
      <c r="V623">
        <f>IF(Table1[[#This Row],[Churn]]="Yes",1,0)</f>
        <v>0</v>
      </c>
      <c r="W623" t="str">
        <f t="shared" si="9"/>
        <v>Loyal (49-72 Months)</v>
      </c>
    </row>
    <row r="624" spans="1:23" x14ac:dyDescent="0.25">
      <c r="A624" t="s">
        <v>658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 s="1">
        <v>85.05</v>
      </c>
      <c r="T624" s="1">
        <v>3355.65</v>
      </c>
      <c r="U624" t="s">
        <v>24</v>
      </c>
      <c r="V624">
        <f>IF(Table1[[#This Row],[Churn]]="Yes",1,0)</f>
        <v>0</v>
      </c>
      <c r="W624" t="str">
        <f t="shared" si="9"/>
        <v>Established (25-48 Months)</v>
      </c>
    </row>
    <row r="625" spans="1:23" x14ac:dyDescent="0.25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 s="1">
        <v>19.7</v>
      </c>
      <c r="T625" s="1">
        <v>406.95</v>
      </c>
      <c r="U625" t="s">
        <v>24</v>
      </c>
      <c r="V625">
        <f>IF(Table1[[#This Row],[Churn]]="Yes",1,0)</f>
        <v>0</v>
      </c>
      <c r="W625" t="str">
        <f t="shared" si="9"/>
        <v>Developing (13-24 Months)</v>
      </c>
    </row>
    <row r="626" spans="1:23" x14ac:dyDescent="0.25">
      <c r="A626" t="s">
        <v>660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 s="1">
        <v>20</v>
      </c>
      <c r="T626" s="1">
        <v>137.6</v>
      </c>
      <c r="U626" t="s">
        <v>23</v>
      </c>
      <c r="V626">
        <f>IF(Table1[[#This Row],[Churn]]="Yes",1,0)</f>
        <v>1</v>
      </c>
      <c r="W626" t="str">
        <f t="shared" si="9"/>
        <v>New (0-12 Months)</v>
      </c>
    </row>
    <row r="627" spans="1:23" x14ac:dyDescent="0.25">
      <c r="A627" t="s">
        <v>661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 s="1">
        <v>95.15</v>
      </c>
      <c r="T627" s="1">
        <v>2395.6999999999998</v>
      </c>
      <c r="U627" t="s">
        <v>24</v>
      </c>
      <c r="V627">
        <f>IF(Table1[[#This Row],[Churn]]="Yes",1,0)</f>
        <v>0</v>
      </c>
      <c r="W627" t="str">
        <f t="shared" si="9"/>
        <v>Established (25-48 Months)</v>
      </c>
    </row>
    <row r="628" spans="1:23" x14ac:dyDescent="0.25">
      <c r="A628" t="s">
        <v>662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 s="1">
        <v>84.25</v>
      </c>
      <c r="T628" s="1">
        <v>1968.1</v>
      </c>
      <c r="U628" t="s">
        <v>24</v>
      </c>
      <c r="V628">
        <f>IF(Table1[[#This Row],[Churn]]="Yes",1,0)</f>
        <v>0</v>
      </c>
      <c r="W628" t="str">
        <f t="shared" si="9"/>
        <v>Developing (13-24 Months)</v>
      </c>
    </row>
    <row r="629" spans="1:23" x14ac:dyDescent="0.25">
      <c r="A629" t="s">
        <v>663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 s="1">
        <v>104.6</v>
      </c>
      <c r="T629" s="1">
        <v>6819.45</v>
      </c>
      <c r="U629" t="s">
        <v>24</v>
      </c>
      <c r="V629">
        <f>IF(Table1[[#This Row],[Churn]]="Yes",1,0)</f>
        <v>0</v>
      </c>
      <c r="W629" t="str">
        <f t="shared" si="9"/>
        <v>Loyal (49-72 Months)</v>
      </c>
    </row>
    <row r="630" spans="1:23" x14ac:dyDescent="0.25">
      <c r="A630" t="s">
        <v>664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 s="1">
        <v>111.65</v>
      </c>
      <c r="T630" s="1">
        <v>7943.45</v>
      </c>
      <c r="U630" t="s">
        <v>24</v>
      </c>
      <c r="V630">
        <f>IF(Table1[[#This Row],[Churn]]="Yes",1,0)</f>
        <v>0</v>
      </c>
      <c r="W630" t="str">
        <f t="shared" si="9"/>
        <v>Loyal (49-72 Months)</v>
      </c>
    </row>
    <row r="631" spans="1:23" x14ac:dyDescent="0.25">
      <c r="A631" t="s">
        <v>665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 s="1">
        <v>90.05</v>
      </c>
      <c r="T631" s="1">
        <v>4547.25</v>
      </c>
      <c r="U631" t="s">
        <v>23</v>
      </c>
      <c r="V631">
        <f>IF(Table1[[#This Row],[Churn]]="Yes",1,0)</f>
        <v>1</v>
      </c>
      <c r="W631" t="str">
        <f t="shared" si="9"/>
        <v>Loyal (49-72 Months)</v>
      </c>
    </row>
    <row r="632" spans="1:23" x14ac:dyDescent="0.25">
      <c r="A632" t="s">
        <v>666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 s="1">
        <v>110.75</v>
      </c>
      <c r="T632" s="1">
        <v>4687.8999999999996</v>
      </c>
      <c r="U632" t="s">
        <v>23</v>
      </c>
      <c r="V632">
        <f>IF(Table1[[#This Row],[Churn]]="Yes",1,0)</f>
        <v>1</v>
      </c>
      <c r="W632" t="str">
        <f t="shared" si="9"/>
        <v>Established (25-48 Months)</v>
      </c>
    </row>
    <row r="633" spans="1:23" x14ac:dyDescent="0.25">
      <c r="A633" t="s">
        <v>667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 s="1">
        <v>55</v>
      </c>
      <c r="T633" s="1">
        <v>2473.9499999999998</v>
      </c>
      <c r="U633" t="s">
        <v>24</v>
      </c>
      <c r="V633">
        <f>IF(Table1[[#This Row],[Churn]]="Yes",1,0)</f>
        <v>0</v>
      </c>
      <c r="W633" t="str">
        <f t="shared" si="9"/>
        <v>Established (25-48 Months)</v>
      </c>
    </row>
    <row r="634" spans="1:23" x14ac:dyDescent="0.25">
      <c r="A634" t="s">
        <v>668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 s="1">
        <v>89.85</v>
      </c>
      <c r="T634" s="1">
        <v>6562.9</v>
      </c>
      <c r="U634" t="s">
        <v>24</v>
      </c>
      <c r="V634">
        <f>IF(Table1[[#This Row],[Churn]]="Yes",1,0)</f>
        <v>0</v>
      </c>
      <c r="W634" t="str">
        <f t="shared" si="9"/>
        <v>Loyal (49-72 Months)</v>
      </c>
    </row>
    <row r="635" spans="1:23" x14ac:dyDescent="0.25">
      <c r="A635" t="s">
        <v>669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 s="1">
        <v>20.350000000000001</v>
      </c>
      <c r="T635" s="1">
        <v>176.3</v>
      </c>
      <c r="U635" t="s">
        <v>24</v>
      </c>
      <c r="V635">
        <f>IF(Table1[[#This Row],[Churn]]="Yes",1,0)</f>
        <v>0</v>
      </c>
      <c r="W635" t="str">
        <f t="shared" si="9"/>
        <v>New (0-12 Months)</v>
      </c>
    </row>
    <row r="636" spans="1:23" x14ac:dyDescent="0.25">
      <c r="A636" t="s">
        <v>670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 s="1">
        <v>54.55</v>
      </c>
      <c r="T636" s="1">
        <v>2236.1999999999998</v>
      </c>
      <c r="U636" t="s">
        <v>24</v>
      </c>
      <c r="V636">
        <f>IF(Table1[[#This Row],[Churn]]="Yes",1,0)</f>
        <v>0</v>
      </c>
      <c r="W636" t="str">
        <f t="shared" si="9"/>
        <v>Established (25-48 Months)</v>
      </c>
    </row>
    <row r="637" spans="1:23" x14ac:dyDescent="0.25">
      <c r="A637" t="s">
        <v>671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 s="1">
        <v>105.5</v>
      </c>
      <c r="T637" s="1">
        <v>6985.65</v>
      </c>
      <c r="U637" t="s">
        <v>23</v>
      </c>
      <c r="V637">
        <f>IF(Table1[[#This Row],[Churn]]="Yes",1,0)</f>
        <v>1</v>
      </c>
      <c r="W637" t="str">
        <f t="shared" si="9"/>
        <v>Loyal (49-72 Months)</v>
      </c>
    </row>
    <row r="638" spans="1:23" x14ac:dyDescent="0.25">
      <c r="A638" t="s">
        <v>672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 s="1">
        <v>99.45</v>
      </c>
      <c r="T638" s="1">
        <v>3109.9</v>
      </c>
      <c r="U638" t="s">
        <v>24</v>
      </c>
      <c r="V638">
        <f>IF(Table1[[#This Row],[Churn]]="Yes",1,0)</f>
        <v>0</v>
      </c>
      <c r="W638" t="str">
        <f t="shared" si="9"/>
        <v>Established (25-48 Months)</v>
      </c>
    </row>
    <row r="639" spans="1:23" x14ac:dyDescent="0.25">
      <c r="A639" t="s">
        <v>673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 s="1">
        <v>70.900000000000006</v>
      </c>
      <c r="T639" s="1">
        <v>4911.3500000000004</v>
      </c>
      <c r="U639" t="s">
        <v>24</v>
      </c>
      <c r="V639">
        <f>IF(Table1[[#This Row],[Churn]]="Yes",1,0)</f>
        <v>0</v>
      </c>
      <c r="W639" t="str">
        <f t="shared" si="9"/>
        <v>Loyal (49-72 Months)</v>
      </c>
    </row>
    <row r="640" spans="1:23" x14ac:dyDescent="0.25">
      <c r="A640" t="s">
        <v>674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 s="1">
        <v>104.55</v>
      </c>
      <c r="T640" s="1">
        <v>5794.65</v>
      </c>
      <c r="U640" t="s">
        <v>23</v>
      </c>
      <c r="V640">
        <f>IF(Table1[[#This Row],[Churn]]="Yes",1,0)</f>
        <v>1</v>
      </c>
      <c r="W640" t="str">
        <f t="shared" si="9"/>
        <v>Loyal (49-72 Months)</v>
      </c>
    </row>
    <row r="641" spans="1:23" x14ac:dyDescent="0.25">
      <c r="A641" t="s">
        <v>675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 s="1">
        <v>85.25</v>
      </c>
      <c r="T641" s="1">
        <v>855.3</v>
      </c>
      <c r="U641" t="s">
        <v>23</v>
      </c>
      <c r="V641">
        <f>IF(Table1[[#This Row],[Churn]]="Yes",1,0)</f>
        <v>1</v>
      </c>
      <c r="W641" t="str">
        <f t="shared" si="9"/>
        <v>New (0-12 Months)</v>
      </c>
    </row>
    <row r="642" spans="1:23" x14ac:dyDescent="0.25">
      <c r="A642" t="s">
        <v>676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 s="1">
        <v>25.4</v>
      </c>
      <c r="T642" s="1">
        <v>1620.2</v>
      </c>
      <c r="U642" t="s">
        <v>24</v>
      </c>
      <c r="V642">
        <f>IF(Table1[[#This Row],[Churn]]="Yes",1,0)</f>
        <v>0</v>
      </c>
      <c r="W642" t="str">
        <f t="shared" ref="W642:W705" si="10">IF(F642&lt;=12,"New (0-12 Months)",IF(F642&lt;=24,"Developing (13-24 Months)",IF(F642&lt;=48,"Established (25-48 Months)","Loyal (49-72 Months)")))</f>
        <v>Loyal (49-72 Months)</v>
      </c>
    </row>
    <row r="643" spans="1:23" x14ac:dyDescent="0.25">
      <c r="A643" t="s">
        <v>677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 s="1">
        <v>56.15</v>
      </c>
      <c r="T643" s="1">
        <v>2499.3000000000002</v>
      </c>
      <c r="U643" t="s">
        <v>23</v>
      </c>
      <c r="V643">
        <f>IF(Table1[[#This Row],[Churn]]="Yes",1,0)</f>
        <v>1</v>
      </c>
      <c r="W643" t="str">
        <f t="shared" si="10"/>
        <v>Established (25-48 Months)</v>
      </c>
    </row>
    <row r="644" spans="1:23" x14ac:dyDescent="0.25">
      <c r="A644" t="s">
        <v>678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 s="1">
        <v>89.55</v>
      </c>
      <c r="T644" s="1">
        <v>89.55</v>
      </c>
      <c r="U644" t="s">
        <v>23</v>
      </c>
      <c r="V644">
        <f>IF(Table1[[#This Row],[Churn]]="Yes",1,0)</f>
        <v>1</v>
      </c>
      <c r="W644" t="str">
        <f t="shared" si="10"/>
        <v>New (0-12 Months)</v>
      </c>
    </row>
    <row r="645" spans="1:23" x14ac:dyDescent="0.25">
      <c r="A645" t="s">
        <v>679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 s="1">
        <v>89.85</v>
      </c>
      <c r="T645" s="1">
        <v>4287.2</v>
      </c>
      <c r="U645" t="s">
        <v>24</v>
      </c>
      <c r="V645">
        <f>IF(Table1[[#This Row],[Churn]]="Yes",1,0)</f>
        <v>0</v>
      </c>
      <c r="W645" t="str">
        <f t="shared" si="10"/>
        <v>Loyal (49-72 Months)</v>
      </c>
    </row>
    <row r="646" spans="1:23" x14ac:dyDescent="0.25">
      <c r="A646" t="s">
        <v>680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 s="1">
        <v>25.25</v>
      </c>
      <c r="T646" s="1">
        <v>394.85</v>
      </c>
      <c r="U646" t="s">
        <v>24</v>
      </c>
      <c r="V646">
        <f>IF(Table1[[#This Row],[Churn]]="Yes",1,0)</f>
        <v>0</v>
      </c>
      <c r="W646" t="str">
        <f t="shared" si="10"/>
        <v>Developing (13-24 Months)</v>
      </c>
    </row>
    <row r="647" spans="1:23" x14ac:dyDescent="0.25">
      <c r="A647" t="s">
        <v>681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 s="1">
        <v>94.55</v>
      </c>
      <c r="T647" s="1">
        <v>1899.65</v>
      </c>
      <c r="U647" t="s">
        <v>23</v>
      </c>
      <c r="V647">
        <f>IF(Table1[[#This Row],[Churn]]="Yes",1,0)</f>
        <v>1</v>
      </c>
      <c r="W647" t="str">
        <f t="shared" si="10"/>
        <v>Developing (13-24 Months)</v>
      </c>
    </row>
    <row r="648" spans="1:23" x14ac:dyDescent="0.25">
      <c r="A648" t="s">
        <v>682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 s="1">
        <v>45.7</v>
      </c>
      <c r="T648" s="1">
        <v>45.7</v>
      </c>
      <c r="U648" t="s">
        <v>23</v>
      </c>
      <c r="V648">
        <f>IF(Table1[[#This Row],[Churn]]="Yes",1,0)</f>
        <v>1</v>
      </c>
      <c r="W648" t="str">
        <f t="shared" si="10"/>
        <v>New (0-12 Months)</v>
      </c>
    </row>
    <row r="649" spans="1:23" x14ac:dyDescent="0.25">
      <c r="A649" t="s">
        <v>683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 s="1">
        <v>69.650000000000006</v>
      </c>
      <c r="T649" s="1">
        <v>3442.15</v>
      </c>
      <c r="U649" t="s">
        <v>24</v>
      </c>
      <c r="V649">
        <f>IF(Table1[[#This Row],[Churn]]="Yes",1,0)</f>
        <v>0</v>
      </c>
      <c r="W649" t="str">
        <f t="shared" si="10"/>
        <v>Loyal (49-72 Months)</v>
      </c>
    </row>
    <row r="650" spans="1:23" x14ac:dyDescent="0.25">
      <c r="A650" t="s">
        <v>684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 s="1">
        <v>89.5</v>
      </c>
      <c r="T650" s="1">
        <v>161.5</v>
      </c>
      <c r="U650" t="s">
        <v>23</v>
      </c>
      <c r="V650">
        <f>IF(Table1[[#This Row],[Churn]]="Yes",1,0)</f>
        <v>1</v>
      </c>
      <c r="W650" t="str">
        <f t="shared" si="10"/>
        <v>New (0-12 Months)</v>
      </c>
    </row>
    <row r="651" spans="1:23" x14ac:dyDescent="0.25">
      <c r="A651" t="s">
        <v>685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 s="1">
        <v>70</v>
      </c>
      <c r="T651" s="1">
        <v>1732.6</v>
      </c>
      <c r="U651" t="s">
        <v>24</v>
      </c>
      <c r="V651">
        <f>IF(Table1[[#This Row],[Churn]]="Yes",1,0)</f>
        <v>0</v>
      </c>
      <c r="W651" t="str">
        <f t="shared" si="10"/>
        <v>Developing (13-24 Months)</v>
      </c>
    </row>
    <row r="652" spans="1:23" x14ac:dyDescent="0.25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 s="1">
        <v>69.55</v>
      </c>
      <c r="T652" s="1">
        <v>222.3</v>
      </c>
      <c r="U652" t="s">
        <v>23</v>
      </c>
      <c r="V652">
        <f>IF(Table1[[#This Row],[Churn]]="Yes",1,0)</f>
        <v>1</v>
      </c>
      <c r="W652" t="str">
        <f t="shared" si="10"/>
        <v>New (0-12 Months)</v>
      </c>
    </row>
    <row r="653" spans="1:23" x14ac:dyDescent="0.25">
      <c r="A653" t="s">
        <v>687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 s="1">
        <v>74.599999999999994</v>
      </c>
      <c r="T653" s="1">
        <v>74.599999999999994</v>
      </c>
      <c r="U653" t="s">
        <v>23</v>
      </c>
      <c r="V653">
        <f>IF(Table1[[#This Row],[Churn]]="Yes",1,0)</f>
        <v>1</v>
      </c>
      <c r="W653" t="str">
        <f t="shared" si="10"/>
        <v>New (0-12 Months)</v>
      </c>
    </row>
    <row r="654" spans="1:23" x14ac:dyDescent="0.25">
      <c r="A654" t="s">
        <v>688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 s="1">
        <v>20.100000000000001</v>
      </c>
      <c r="T654" s="1">
        <v>655.29999999999995</v>
      </c>
      <c r="U654" t="s">
        <v>24</v>
      </c>
      <c r="V654">
        <f>IF(Table1[[#This Row],[Churn]]="Yes",1,0)</f>
        <v>0</v>
      </c>
      <c r="W654" t="str">
        <f t="shared" si="10"/>
        <v>Established (25-48 Months)</v>
      </c>
    </row>
    <row r="655" spans="1:23" x14ac:dyDescent="0.25">
      <c r="A655" t="s">
        <v>689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 s="1">
        <v>24.8</v>
      </c>
      <c r="T655" s="1">
        <v>475.25</v>
      </c>
      <c r="U655" t="s">
        <v>24</v>
      </c>
      <c r="V655">
        <f>IF(Table1[[#This Row],[Churn]]="Yes",1,0)</f>
        <v>0</v>
      </c>
      <c r="W655" t="str">
        <f t="shared" si="10"/>
        <v>Developing (13-24 Months)</v>
      </c>
    </row>
    <row r="656" spans="1:23" x14ac:dyDescent="0.25">
      <c r="A656" t="s">
        <v>690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 s="1">
        <v>19.649999999999999</v>
      </c>
      <c r="T656" s="1">
        <v>164.3</v>
      </c>
      <c r="U656" t="s">
        <v>23</v>
      </c>
      <c r="V656">
        <f>IF(Table1[[#This Row],[Churn]]="Yes",1,0)</f>
        <v>1</v>
      </c>
      <c r="W656" t="str">
        <f t="shared" si="10"/>
        <v>New (0-12 Months)</v>
      </c>
    </row>
    <row r="657" spans="1:23" x14ac:dyDescent="0.25">
      <c r="A657" t="s">
        <v>691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 s="1">
        <v>95.1</v>
      </c>
      <c r="T657" s="1">
        <v>865.1</v>
      </c>
      <c r="U657" t="s">
        <v>24</v>
      </c>
      <c r="V657">
        <f>IF(Table1[[#This Row],[Churn]]="Yes",1,0)</f>
        <v>0</v>
      </c>
      <c r="W657" t="str">
        <f t="shared" si="10"/>
        <v>New (0-12 Months)</v>
      </c>
    </row>
    <row r="658" spans="1:23" x14ac:dyDescent="0.25">
      <c r="A658" t="s">
        <v>692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 s="1">
        <v>88.85</v>
      </c>
      <c r="T658" s="1">
        <v>6132.7</v>
      </c>
      <c r="U658" t="s">
        <v>24</v>
      </c>
      <c r="V658">
        <f>IF(Table1[[#This Row],[Churn]]="Yes",1,0)</f>
        <v>0</v>
      </c>
      <c r="W658" t="str">
        <f t="shared" si="10"/>
        <v>Loyal (49-72 Months)</v>
      </c>
    </row>
    <row r="659" spans="1:23" x14ac:dyDescent="0.25">
      <c r="A659" t="s">
        <v>693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 s="1">
        <v>78.8</v>
      </c>
      <c r="T659" s="1">
        <v>3597.5</v>
      </c>
      <c r="U659" t="s">
        <v>24</v>
      </c>
      <c r="V659">
        <f>IF(Table1[[#This Row],[Churn]]="Yes",1,0)</f>
        <v>0</v>
      </c>
      <c r="W659" t="str">
        <f t="shared" si="10"/>
        <v>Established (25-48 Months)</v>
      </c>
    </row>
    <row r="660" spans="1:23" x14ac:dyDescent="0.25">
      <c r="A660" t="s">
        <v>694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 s="1">
        <v>19.850000000000001</v>
      </c>
      <c r="T660" s="1">
        <v>35.9</v>
      </c>
      <c r="U660" t="s">
        <v>23</v>
      </c>
      <c r="V660">
        <f>IF(Table1[[#This Row],[Churn]]="Yes",1,0)</f>
        <v>1</v>
      </c>
      <c r="W660" t="str">
        <f t="shared" si="10"/>
        <v>New (0-12 Months)</v>
      </c>
    </row>
    <row r="661" spans="1:23" x14ac:dyDescent="0.25">
      <c r="A661" t="s">
        <v>695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 s="1">
        <v>20.350000000000001</v>
      </c>
      <c r="T661" s="1">
        <v>697.65</v>
      </c>
      <c r="U661" t="s">
        <v>24</v>
      </c>
      <c r="V661">
        <f>IF(Table1[[#This Row],[Churn]]="Yes",1,0)</f>
        <v>0</v>
      </c>
      <c r="W661" t="str">
        <f t="shared" si="10"/>
        <v>Established (25-48 Months)</v>
      </c>
    </row>
    <row r="662" spans="1:23" x14ac:dyDescent="0.25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 s="1">
        <v>24.25</v>
      </c>
      <c r="T662" s="1">
        <v>96.05</v>
      </c>
      <c r="U662" t="s">
        <v>23</v>
      </c>
      <c r="V662">
        <f>IF(Table1[[#This Row],[Churn]]="Yes",1,0)</f>
        <v>1</v>
      </c>
      <c r="W662" t="str">
        <f t="shared" si="10"/>
        <v>New (0-12 Months)</v>
      </c>
    </row>
    <row r="663" spans="1:23" x14ac:dyDescent="0.25">
      <c r="A663" t="s">
        <v>697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 s="1">
        <v>45.25</v>
      </c>
      <c r="T663" s="1">
        <v>428.7</v>
      </c>
      <c r="U663" t="s">
        <v>24</v>
      </c>
      <c r="V663">
        <f>IF(Table1[[#This Row],[Churn]]="Yes",1,0)</f>
        <v>0</v>
      </c>
      <c r="W663" t="str">
        <f t="shared" si="10"/>
        <v>New (0-12 Months)</v>
      </c>
    </row>
    <row r="664" spans="1:23" x14ac:dyDescent="0.25">
      <c r="A664" t="s">
        <v>698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 s="1">
        <v>20.05</v>
      </c>
      <c r="T664" s="1">
        <v>20.05</v>
      </c>
      <c r="U664" t="s">
        <v>24</v>
      </c>
      <c r="V664">
        <f>IF(Table1[[#This Row],[Churn]]="Yes",1,0)</f>
        <v>0</v>
      </c>
      <c r="W664" t="str">
        <f t="shared" si="10"/>
        <v>New (0-12 Months)</v>
      </c>
    </row>
    <row r="665" spans="1:23" x14ac:dyDescent="0.25">
      <c r="A665" t="s">
        <v>699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 s="1">
        <v>69.55</v>
      </c>
      <c r="T665" s="1">
        <v>4459.1499999999996</v>
      </c>
      <c r="U665" t="s">
        <v>24</v>
      </c>
      <c r="V665">
        <f>IF(Table1[[#This Row],[Churn]]="Yes",1,0)</f>
        <v>0</v>
      </c>
      <c r="W665" t="str">
        <f t="shared" si="10"/>
        <v>Loyal (49-72 Months)</v>
      </c>
    </row>
    <row r="666" spans="1:23" x14ac:dyDescent="0.25">
      <c r="A666" t="s">
        <v>700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 s="1">
        <v>19.5</v>
      </c>
      <c r="T666" s="1">
        <v>1167.5999999999999</v>
      </c>
      <c r="U666" t="s">
        <v>24</v>
      </c>
      <c r="V666">
        <f>IF(Table1[[#This Row],[Churn]]="Yes",1,0)</f>
        <v>0</v>
      </c>
      <c r="W666" t="str">
        <f t="shared" si="10"/>
        <v>Loyal (49-72 Months)</v>
      </c>
    </row>
    <row r="667" spans="1:23" x14ac:dyDescent="0.25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 s="1">
        <v>74.75</v>
      </c>
      <c r="T667" s="1">
        <v>238.1</v>
      </c>
      <c r="U667" t="s">
        <v>24</v>
      </c>
      <c r="V667">
        <f>IF(Table1[[#This Row],[Churn]]="Yes",1,0)</f>
        <v>0</v>
      </c>
      <c r="W667" t="str">
        <f t="shared" si="10"/>
        <v>New (0-12 Months)</v>
      </c>
    </row>
    <row r="668" spans="1:23" x14ac:dyDescent="0.25">
      <c r="A668" t="s">
        <v>702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 s="1">
        <v>69.650000000000006</v>
      </c>
      <c r="T668" s="1">
        <v>145.15</v>
      </c>
      <c r="U668" t="s">
        <v>23</v>
      </c>
      <c r="V668">
        <f>IF(Table1[[#This Row],[Churn]]="Yes",1,0)</f>
        <v>1</v>
      </c>
      <c r="W668" t="str">
        <f t="shared" si="10"/>
        <v>New (0-12 Months)</v>
      </c>
    </row>
    <row r="669" spans="1:23" x14ac:dyDescent="0.25">
      <c r="A669" t="s">
        <v>703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 s="1">
        <v>30.2</v>
      </c>
      <c r="T669" s="1">
        <v>1453.1</v>
      </c>
      <c r="U669" t="s">
        <v>24</v>
      </c>
      <c r="V669">
        <f>IF(Table1[[#This Row],[Churn]]="Yes",1,0)</f>
        <v>0</v>
      </c>
      <c r="W669" t="str">
        <f t="shared" si="10"/>
        <v>Loyal (49-72 Months)</v>
      </c>
    </row>
    <row r="670" spans="1:23" x14ac:dyDescent="0.25">
      <c r="A670" t="s">
        <v>704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 s="1">
        <v>45.65</v>
      </c>
      <c r="T670" s="1">
        <v>191.05</v>
      </c>
      <c r="U670" t="s">
        <v>23</v>
      </c>
      <c r="V670">
        <f>IF(Table1[[#This Row],[Churn]]="Yes",1,0)</f>
        <v>1</v>
      </c>
      <c r="W670" t="str">
        <f t="shared" si="10"/>
        <v>New (0-12 Months)</v>
      </c>
    </row>
    <row r="671" spans="1:23" x14ac:dyDescent="0.25">
      <c r="A671" t="s">
        <v>705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 s="1">
        <v>57.8</v>
      </c>
      <c r="T671" s="1">
        <v>4039.3</v>
      </c>
      <c r="U671" t="s">
        <v>24</v>
      </c>
      <c r="V671">
        <f>IF(Table1[[#This Row],[Churn]]="Yes",1,0)</f>
        <v>0</v>
      </c>
      <c r="W671" t="str">
        <f t="shared" si="10"/>
        <v>Loyal (49-72 Months)</v>
      </c>
    </row>
    <row r="672" spans="1:23" x14ac:dyDescent="0.25">
      <c r="A672" t="s">
        <v>706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 s="1">
        <v>19.850000000000001</v>
      </c>
      <c r="T672" s="1">
        <v>1039.45</v>
      </c>
      <c r="U672" t="s">
        <v>24</v>
      </c>
      <c r="V672">
        <f>IF(Table1[[#This Row],[Churn]]="Yes",1,0)</f>
        <v>0</v>
      </c>
      <c r="W672" t="str">
        <f t="shared" si="10"/>
        <v>Loyal (49-72 Months)</v>
      </c>
    </row>
    <row r="673" spans="1:23" x14ac:dyDescent="0.25">
      <c r="A673" t="s">
        <v>707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 s="1">
        <v>25.55</v>
      </c>
      <c r="T673" s="1">
        <v>1336.1</v>
      </c>
      <c r="U673" t="s">
        <v>24</v>
      </c>
      <c r="V673">
        <f>IF(Table1[[#This Row],[Churn]]="Yes",1,0)</f>
        <v>0</v>
      </c>
      <c r="W673" t="str">
        <f t="shared" si="10"/>
        <v>Loyal (49-72 Months)</v>
      </c>
    </row>
    <row r="674" spans="1:23" x14ac:dyDescent="0.25">
      <c r="A674" t="s">
        <v>708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 s="1">
        <v>75.05</v>
      </c>
      <c r="T674" s="1">
        <v>75.05</v>
      </c>
      <c r="U674" t="s">
        <v>23</v>
      </c>
      <c r="V674">
        <f>IF(Table1[[#This Row],[Churn]]="Yes",1,0)</f>
        <v>1</v>
      </c>
      <c r="W674" t="str">
        <f t="shared" si="10"/>
        <v>New (0-12 Months)</v>
      </c>
    </row>
    <row r="675" spans="1:23" x14ac:dyDescent="0.25">
      <c r="A675" t="s">
        <v>709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 s="1">
        <v>24.85</v>
      </c>
      <c r="T675" s="1">
        <v>493.4</v>
      </c>
      <c r="U675" t="s">
        <v>24</v>
      </c>
      <c r="V675">
        <f>IF(Table1[[#This Row],[Churn]]="Yes",1,0)</f>
        <v>0</v>
      </c>
      <c r="W675" t="str">
        <f t="shared" si="10"/>
        <v>Developing (13-24 Months)</v>
      </c>
    </row>
    <row r="676" spans="1:23" x14ac:dyDescent="0.25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 s="1">
        <v>49.15</v>
      </c>
      <c r="T676" s="1">
        <v>2550.9</v>
      </c>
      <c r="U676" t="s">
        <v>23</v>
      </c>
      <c r="V676">
        <f>IF(Table1[[#This Row],[Churn]]="Yes",1,0)</f>
        <v>1</v>
      </c>
      <c r="W676" t="str">
        <f t="shared" si="10"/>
        <v>Loyal (49-72 Months)</v>
      </c>
    </row>
    <row r="677" spans="1:23" x14ac:dyDescent="0.25">
      <c r="A677" t="s">
        <v>711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 s="1">
        <v>110.35</v>
      </c>
      <c r="T677" s="1">
        <v>7246.15</v>
      </c>
      <c r="U677" t="s">
        <v>24</v>
      </c>
      <c r="V677">
        <f>IF(Table1[[#This Row],[Churn]]="Yes",1,0)</f>
        <v>0</v>
      </c>
      <c r="W677" t="str">
        <f t="shared" si="10"/>
        <v>Loyal (49-72 Months)</v>
      </c>
    </row>
    <row r="678" spans="1:23" x14ac:dyDescent="0.25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 s="1">
        <v>24.55</v>
      </c>
      <c r="T678" s="1">
        <v>1203.95</v>
      </c>
      <c r="U678" t="s">
        <v>24</v>
      </c>
      <c r="V678">
        <f>IF(Table1[[#This Row],[Churn]]="Yes",1,0)</f>
        <v>0</v>
      </c>
      <c r="W678" t="str">
        <f t="shared" si="10"/>
        <v>Established (25-48 Months)</v>
      </c>
    </row>
    <row r="679" spans="1:23" x14ac:dyDescent="0.25">
      <c r="A679" t="s">
        <v>713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 s="1">
        <v>34.700000000000003</v>
      </c>
      <c r="T679" s="1">
        <v>62.25</v>
      </c>
      <c r="U679" t="s">
        <v>23</v>
      </c>
      <c r="V679">
        <f>IF(Table1[[#This Row],[Churn]]="Yes",1,0)</f>
        <v>1</v>
      </c>
      <c r="W679" t="str">
        <f t="shared" si="10"/>
        <v>New (0-12 Months)</v>
      </c>
    </row>
    <row r="680" spans="1:23" x14ac:dyDescent="0.25">
      <c r="A680" t="s">
        <v>714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 s="1">
        <v>107.95</v>
      </c>
      <c r="T680" s="1">
        <v>313.60000000000002</v>
      </c>
      <c r="U680" t="s">
        <v>24</v>
      </c>
      <c r="V680">
        <f>IF(Table1[[#This Row],[Churn]]="Yes",1,0)</f>
        <v>0</v>
      </c>
      <c r="W680" t="str">
        <f t="shared" si="10"/>
        <v>New (0-12 Months)</v>
      </c>
    </row>
    <row r="681" spans="1:23" x14ac:dyDescent="0.25">
      <c r="A681" t="s">
        <v>715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 s="1">
        <v>81.400000000000006</v>
      </c>
      <c r="T681" s="1">
        <v>3775.85</v>
      </c>
      <c r="U681" t="s">
        <v>24</v>
      </c>
      <c r="V681">
        <f>IF(Table1[[#This Row],[Churn]]="Yes",1,0)</f>
        <v>0</v>
      </c>
      <c r="W681" t="str">
        <f t="shared" si="10"/>
        <v>Established (25-48 Months)</v>
      </c>
    </row>
    <row r="682" spans="1:23" x14ac:dyDescent="0.25">
      <c r="A682" t="s">
        <v>716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 s="1">
        <v>80</v>
      </c>
      <c r="T682" s="1">
        <v>80</v>
      </c>
      <c r="U682" t="s">
        <v>23</v>
      </c>
      <c r="V682">
        <f>IF(Table1[[#This Row],[Churn]]="Yes",1,0)</f>
        <v>1</v>
      </c>
      <c r="W682" t="str">
        <f t="shared" si="10"/>
        <v>New (0-12 Months)</v>
      </c>
    </row>
    <row r="683" spans="1:23" x14ac:dyDescent="0.25">
      <c r="A683" t="s">
        <v>717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 s="1">
        <v>73.8</v>
      </c>
      <c r="T683" s="1">
        <v>4616.05</v>
      </c>
      <c r="U683" t="s">
        <v>24</v>
      </c>
      <c r="V683">
        <f>IF(Table1[[#This Row],[Churn]]="Yes",1,0)</f>
        <v>0</v>
      </c>
      <c r="W683" t="str">
        <f t="shared" si="10"/>
        <v>Loyal (49-72 Months)</v>
      </c>
    </row>
    <row r="684" spans="1:23" x14ac:dyDescent="0.25">
      <c r="A684" t="s">
        <v>718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 s="1">
        <v>64.400000000000006</v>
      </c>
      <c r="T684" s="1">
        <v>195.65</v>
      </c>
      <c r="U684" t="s">
        <v>24</v>
      </c>
      <c r="V684">
        <f>IF(Table1[[#This Row],[Churn]]="Yes",1,0)</f>
        <v>0</v>
      </c>
      <c r="W684" t="str">
        <f t="shared" si="10"/>
        <v>New (0-12 Months)</v>
      </c>
    </row>
    <row r="685" spans="1:23" x14ac:dyDescent="0.25">
      <c r="A685" t="s">
        <v>719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 s="1">
        <v>103.75</v>
      </c>
      <c r="T685" s="1">
        <v>4188.3999999999996</v>
      </c>
      <c r="U685" t="s">
        <v>24</v>
      </c>
      <c r="V685">
        <f>IF(Table1[[#This Row],[Churn]]="Yes",1,0)</f>
        <v>0</v>
      </c>
      <c r="W685" t="str">
        <f t="shared" si="10"/>
        <v>Established (25-48 Months)</v>
      </c>
    </row>
    <row r="686" spans="1:23" x14ac:dyDescent="0.25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 s="1">
        <v>71.099999999999994</v>
      </c>
      <c r="T686" s="1">
        <v>71.099999999999994</v>
      </c>
      <c r="U686" t="s">
        <v>24</v>
      </c>
      <c r="V686">
        <f>IF(Table1[[#This Row],[Churn]]="Yes",1,0)</f>
        <v>0</v>
      </c>
      <c r="W686" t="str">
        <f t="shared" si="10"/>
        <v>New (0-12 Months)</v>
      </c>
    </row>
    <row r="687" spans="1:23" x14ac:dyDescent="0.25">
      <c r="A687" t="s">
        <v>721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 s="1">
        <v>49.9</v>
      </c>
      <c r="T687" s="1">
        <v>49.9</v>
      </c>
      <c r="U687" t="s">
        <v>24</v>
      </c>
      <c r="V687">
        <f>IF(Table1[[#This Row],[Churn]]="Yes",1,0)</f>
        <v>0</v>
      </c>
      <c r="W687" t="str">
        <f t="shared" si="10"/>
        <v>New (0-12 Months)</v>
      </c>
    </row>
    <row r="688" spans="1:23" x14ac:dyDescent="0.25">
      <c r="A688" t="s">
        <v>722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 s="1">
        <v>24.6</v>
      </c>
      <c r="T688" s="1">
        <v>1266.4000000000001</v>
      </c>
      <c r="U688" t="s">
        <v>24</v>
      </c>
      <c r="V688">
        <f>IF(Table1[[#This Row],[Churn]]="Yes",1,0)</f>
        <v>0</v>
      </c>
      <c r="W688" t="str">
        <f t="shared" si="10"/>
        <v>Loyal (49-72 Months)</v>
      </c>
    </row>
    <row r="689" spans="1:23" x14ac:dyDescent="0.25">
      <c r="A689" t="s">
        <v>723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 s="1">
        <v>49.25</v>
      </c>
      <c r="T689" s="1">
        <v>91.1</v>
      </c>
      <c r="U689" t="s">
        <v>23</v>
      </c>
      <c r="V689">
        <f>IF(Table1[[#This Row],[Churn]]="Yes",1,0)</f>
        <v>1</v>
      </c>
      <c r="W689" t="str">
        <f t="shared" si="10"/>
        <v>New (0-12 Months)</v>
      </c>
    </row>
    <row r="690" spans="1:23" x14ac:dyDescent="0.25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 s="1">
        <v>30.1</v>
      </c>
      <c r="T690" s="1">
        <v>1623.4</v>
      </c>
      <c r="U690" t="s">
        <v>24</v>
      </c>
      <c r="V690">
        <f>IF(Table1[[#This Row],[Churn]]="Yes",1,0)</f>
        <v>0</v>
      </c>
      <c r="W690" t="str">
        <f t="shared" si="10"/>
        <v>Loyal (49-72 Months)</v>
      </c>
    </row>
    <row r="691" spans="1:23" x14ac:dyDescent="0.25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 s="1">
        <v>83.4</v>
      </c>
      <c r="T691" s="1">
        <v>4149.45</v>
      </c>
      <c r="U691" t="s">
        <v>24</v>
      </c>
      <c r="V691">
        <f>IF(Table1[[#This Row],[Churn]]="Yes",1,0)</f>
        <v>0</v>
      </c>
      <c r="W691" t="str">
        <f t="shared" si="10"/>
        <v>Loyal (49-72 Months)</v>
      </c>
    </row>
    <row r="692" spans="1:23" x14ac:dyDescent="0.25">
      <c r="A692" t="s">
        <v>726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 s="1">
        <v>20.45</v>
      </c>
      <c r="T692" s="1">
        <v>20.45</v>
      </c>
      <c r="U692" t="s">
        <v>24</v>
      </c>
      <c r="V692">
        <f>IF(Table1[[#This Row],[Churn]]="Yes",1,0)</f>
        <v>0</v>
      </c>
      <c r="W692" t="str">
        <f t="shared" si="10"/>
        <v>New (0-12 Months)</v>
      </c>
    </row>
    <row r="693" spans="1:23" x14ac:dyDescent="0.25">
      <c r="A693" t="s">
        <v>727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 s="1">
        <v>75.25</v>
      </c>
      <c r="T693" s="1">
        <v>2344.5</v>
      </c>
      <c r="U693" t="s">
        <v>24</v>
      </c>
      <c r="V693">
        <f>IF(Table1[[#This Row],[Churn]]="Yes",1,0)</f>
        <v>0</v>
      </c>
      <c r="W693" t="str">
        <f t="shared" si="10"/>
        <v>Established (25-48 Months)</v>
      </c>
    </row>
    <row r="694" spans="1:23" x14ac:dyDescent="0.25">
      <c r="A694" t="s">
        <v>728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 s="1">
        <v>20.55</v>
      </c>
      <c r="T694" s="1">
        <v>1013.05</v>
      </c>
      <c r="U694" t="s">
        <v>24</v>
      </c>
      <c r="V694">
        <f>IF(Table1[[#This Row],[Churn]]="Yes",1,0)</f>
        <v>0</v>
      </c>
      <c r="W694" t="str">
        <f t="shared" si="10"/>
        <v>Established (25-48 Months)</v>
      </c>
    </row>
    <row r="695" spans="1:23" x14ac:dyDescent="0.25">
      <c r="A695" t="s">
        <v>729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 s="1">
        <v>75.099999999999994</v>
      </c>
      <c r="T695" s="1">
        <v>270.7</v>
      </c>
      <c r="U695" t="s">
        <v>23</v>
      </c>
      <c r="V695">
        <f>IF(Table1[[#This Row],[Churn]]="Yes",1,0)</f>
        <v>1</v>
      </c>
      <c r="W695" t="str">
        <f t="shared" si="10"/>
        <v>New (0-12 Months)</v>
      </c>
    </row>
    <row r="696" spans="1:23" x14ac:dyDescent="0.25">
      <c r="A696" t="s">
        <v>730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 s="1">
        <v>20.05</v>
      </c>
      <c r="T696" s="1">
        <v>417</v>
      </c>
      <c r="U696" t="s">
        <v>24</v>
      </c>
      <c r="V696">
        <f>IF(Table1[[#This Row],[Churn]]="Yes",1,0)</f>
        <v>0</v>
      </c>
      <c r="W696" t="str">
        <f t="shared" si="10"/>
        <v>Developing (13-24 Months)</v>
      </c>
    </row>
    <row r="697" spans="1:23" x14ac:dyDescent="0.25">
      <c r="A697" t="s">
        <v>731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 s="1">
        <v>20.65</v>
      </c>
      <c r="T697" s="1">
        <v>20.65</v>
      </c>
      <c r="U697" t="s">
        <v>24</v>
      </c>
      <c r="V697">
        <f>IF(Table1[[#This Row],[Churn]]="Yes",1,0)</f>
        <v>0</v>
      </c>
      <c r="W697" t="str">
        <f t="shared" si="10"/>
        <v>New (0-12 Months)</v>
      </c>
    </row>
    <row r="698" spans="1:23" x14ac:dyDescent="0.25">
      <c r="A698" t="s">
        <v>732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 s="1">
        <v>85.15</v>
      </c>
      <c r="T698" s="1">
        <v>6316.2</v>
      </c>
      <c r="U698" t="s">
        <v>24</v>
      </c>
      <c r="V698">
        <f>IF(Table1[[#This Row],[Churn]]="Yes",1,0)</f>
        <v>0</v>
      </c>
      <c r="W698" t="str">
        <f t="shared" si="10"/>
        <v>Loyal (49-72 Months)</v>
      </c>
    </row>
    <row r="699" spans="1:23" x14ac:dyDescent="0.25">
      <c r="A699" t="s">
        <v>733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 s="1">
        <v>50.15</v>
      </c>
      <c r="T699" s="1">
        <v>168.15</v>
      </c>
      <c r="U699" t="s">
        <v>23</v>
      </c>
      <c r="V699">
        <f>IF(Table1[[#This Row],[Churn]]="Yes",1,0)</f>
        <v>1</v>
      </c>
      <c r="W699" t="str">
        <f t="shared" si="10"/>
        <v>New (0-12 Months)</v>
      </c>
    </row>
    <row r="700" spans="1:23" x14ac:dyDescent="0.25">
      <c r="A700" t="s">
        <v>734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 s="1">
        <v>84.95</v>
      </c>
      <c r="T700" s="1">
        <v>4018.05</v>
      </c>
      <c r="U700" t="s">
        <v>24</v>
      </c>
      <c r="V700">
        <f>IF(Table1[[#This Row],[Churn]]="Yes",1,0)</f>
        <v>0</v>
      </c>
      <c r="W700" t="str">
        <f t="shared" si="10"/>
        <v>Established (25-48 Months)</v>
      </c>
    </row>
    <row r="701" spans="1:23" x14ac:dyDescent="0.25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 s="1">
        <v>66.5</v>
      </c>
      <c r="T701" s="1">
        <v>4811.6000000000004</v>
      </c>
      <c r="U701" t="s">
        <v>24</v>
      </c>
      <c r="V701">
        <f>IF(Table1[[#This Row],[Churn]]="Yes",1,0)</f>
        <v>0</v>
      </c>
      <c r="W701" t="str">
        <f t="shared" si="10"/>
        <v>Loyal (49-72 Months)</v>
      </c>
    </row>
    <row r="702" spans="1:23" x14ac:dyDescent="0.25">
      <c r="A702" t="s">
        <v>736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 s="1">
        <v>63.3</v>
      </c>
      <c r="T702" s="1">
        <v>4189.7</v>
      </c>
      <c r="U702" t="s">
        <v>24</v>
      </c>
      <c r="V702">
        <f>IF(Table1[[#This Row],[Churn]]="Yes",1,0)</f>
        <v>0</v>
      </c>
      <c r="W702" t="str">
        <f t="shared" si="10"/>
        <v>Loyal (49-72 Months)</v>
      </c>
    </row>
    <row r="703" spans="1:23" x14ac:dyDescent="0.25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 s="1">
        <v>83.15</v>
      </c>
      <c r="T703" s="1">
        <v>2848.45</v>
      </c>
      <c r="U703" t="s">
        <v>24</v>
      </c>
      <c r="V703">
        <f>IF(Table1[[#This Row],[Churn]]="Yes",1,0)</f>
        <v>0</v>
      </c>
      <c r="W703" t="str">
        <f t="shared" si="10"/>
        <v>Established (25-48 Months)</v>
      </c>
    </row>
    <row r="704" spans="1:23" x14ac:dyDescent="0.25">
      <c r="A704" t="s">
        <v>738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 s="1">
        <v>84.9</v>
      </c>
      <c r="T704" s="1">
        <v>2516.1999999999998</v>
      </c>
      <c r="U704" t="s">
        <v>24</v>
      </c>
      <c r="V704">
        <f>IF(Table1[[#This Row],[Churn]]="Yes",1,0)</f>
        <v>0</v>
      </c>
      <c r="W704" t="str">
        <f t="shared" si="10"/>
        <v>Established (25-48 Months)</v>
      </c>
    </row>
    <row r="705" spans="1:23" x14ac:dyDescent="0.25">
      <c r="A705" t="s">
        <v>739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 s="1">
        <v>20.55</v>
      </c>
      <c r="T705" s="1">
        <v>33.6</v>
      </c>
      <c r="U705" t="s">
        <v>24</v>
      </c>
      <c r="V705">
        <f>IF(Table1[[#This Row],[Churn]]="Yes",1,0)</f>
        <v>0</v>
      </c>
      <c r="W705" t="str">
        <f t="shared" si="10"/>
        <v>New (0-12 Months)</v>
      </c>
    </row>
    <row r="706" spans="1:23" x14ac:dyDescent="0.25">
      <c r="A706" t="s">
        <v>740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 s="1">
        <v>49.25</v>
      </c>
      <c r="T706" s="1">
        <v>208.45</v>
      </c>
      <c r="U706" t="s">
        <v>24</v>
      </c>
      <c r="V706">
        <f>IF(Table1[[#This Row],[Churn]]="Yes",1,0)</f>
        <v>0</v>
      </c>
      <c r="W706" t="str">
        <f t="shared" ref="W706:W769" si="11">IF(F706&lt;=12,"New (0-12 Months)",IF(F706&lt;=24,"Developing (13-24 Months)",IF(F706&lt;=48,"Established (25-48 Months)","Loyal (49-72 Months)")))</f>
        <v>New (0-12 Months)</v>
      </c>
    </row>
    <row r="707" spans="1:23" x14ac:dyDescent="0.25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 s="1">
        <v>79.849999999999994</v>
      </c>
      <c r="T707" s="1">
        <v>2015.35</v>
      </c>
      <c r="U707" t="s">
        <v>23</v>
      </c>
      <c r="V707">
        <f>IF(Table1[[#This Row],[Churn]]="Yes",1,0)</f>
        <v>1</v>
      </c>
      <c r="W707" t="str">
        <f t="shared" si="11"/>
        <v>Established (25-48 Months)</v>
      </c>
    </row>
    <row r="708" spans="1:23" x14ac:dyDescent="0.25">
      <c r="A708" t="s">
        <v>742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 s="1">
        <v>59.6</v>
      </c>
      <c r="T708" s="1">
        <v>3739.8</v>
      </c>
      <c r="U708" t="s">
        <v>24</v>
      </c>
      <c r="V708">
        <f>IF(Table1[[#This Row],[Churn]]="Yes",1,0)</f>
        <v>0</v>
      </c>
      <c r="W708" t="str">
        <f t="shared" si="11"/>
        <v>Loyal (49-72 Months)</v>
      </c>
    </row>
    <row r="709" spans="1:23" x14ac:dyDescent="0.25">
      <c r="A709" t="s">
        <v>743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 s="1">
        <v>104.65</v>
      </c>
      <c r="T709" s="1">
        <v>2964</v>
      </c>
      <c r="U709" t="s">
        <v>24</v>
      </c>
      <c r="V709">
        <f>IF(Table1[[#This Row],[Churn]]="Yes",1,0)</f>
        <v>0</v>
      </c>
      <c r="W709" t="str">
        <f t="shared" si="11"/>
        <v>Established (25-48 Months)</v>
      </c>
    </row>
    <row r="710" spans="1:23" x14ac:dyDescent="0.25">
      <c r="A710" t="s">
        <v>744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 s="1">
        <v>75.3</v>
      </c>
      <c r="T710" s="1">
        <v>2263.4</v>
      </c>
      <c r="U710" t="s">
        <v>24</v>
      </c>
      <c r="V710">
        <f>IF(Table1[[#This Row],[Churn]]="Yes",1,0)</f>
        <v>0</v>
      </c>
      <c r="W710" t="str">
        <f t="shared" si="11"/>
        <v>Established (25-48 Months)</v>
      </c>
    </row>
    <row r="711" spans="1:23" x14ac:dyDescent="0.25">
      <c r="A711" t="s">
        <v>745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 s="1">
        <v>80.099999999999994</v>
      </c>
      <c r="T711" s="1">
        <v>2211.8000000000002</v>
      </c>
      <c r="U711" t="s">
        <v>24</v>
      </c>
      <c r="V711">
        <f>IF(Table1[[#This Row],[Churn]]="Yes",1,0)</f>
        <v>0</v>
      </c>
      <c r="W711" t="str">
        <f t="shared" si="11"/>
        <v>Established (25-48 Months)</v>
      </c>
    </row>
    <row r="712" spans="1:23" x14ac:dyDescent="0.25">
      <c r="A712" t="s">
        <v>746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 s="1">
        <v>19.55</v>
      </c>
      <c r="T712" s="1">
        <v>19.55</v>
      </c>
      <c r="U712" t="s">
        <v>23</v>
      </c>
      <c r="V712">
        <f>IF(Table1[[#This Row],[Churn]]="Yes",1,0)</f>
        <v>1</v>
      </c>
      <c r="W712" t="str">
        <f t="shared" si="11"/>
        <v>New (0-12 Months)</v>
      </c>
    </row>
    <row r="713" spans="1:23" x14ac:dyDescent="0.25">
      <c r="A713" t="s">
        <v>747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 s="1">
        <v>81</v>
      </c>
      <c r="T713" s="1">
        <v>1683.7</v>
      </c>
      <c r="U713" t="s">
        <v>24</v>
      </c>
      <c r="V713">
        <f>IF(Table1[[#This Row],[Churn]]="Yes",1,0)</f>
        <v>0</v>
      </c>
      <c r="W713" t="str">
        <f t="shared" si="11"/>
        <v>Developing (13-24 Months)</v>
      </c>
    </row>
    <row r="714" spans="1:23" x14ac:dyDescent="0.25">
      <c r="A714" t="s">
        <v>748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 s="1">
        <v>24.7</v>
      </c>
      <c r="T714" s="1">
        <v>1519</v>
      </c>
      <c r="U714" t="s">
        <v>24</v>
      </c>
      <c r="V714">
        <f>IF(Table1[[#This Row],[Churn]]="Yes",1,0)</f>
        <v>0</v>
      </c>
      <c r="W714" t="str">
        <f t="shared" si="11"/>
        <v>Loyal (49-72 Months)</v>
      </c>
    </row>
    <row r="715" spans="1:23" x14ac:dyDescent="0.25">
      <c r="A715" t="s">
        <v>749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 s="1">
        <v>86</v>
      </c>
      <c r="T715" s="1">
        <v>1164.05</v>
      </c>
      <c r="U715" t="s">
        <v>24</v>
      </c>
      <c r="V715">
        <f>IF(Table1[[#This Row],[Churn]]="Yes",1,0)</f>
        <v>0</v>
      </c>
      <c r="W715" t="str">
        <f t="shared" si="11"/>
        <v>Developing (13-24 Months)</v>
      </c>
    </row>
    <row r="716" spans="1:23" x14ac:dyDescent="0.25">
      <c r="A716" t="s">
        <v>750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 s="1">
        <v>25.4</v>
      </c>
      <c r="T716" s="1">
        <v>1710.9</v>
      </c>
      <c r="U716" t="s">
        <v>24</v>
      </c>
      <c r="V716">
        <f>IF(Table1[[#This Row],[Churn]]="Yes",1,0)</f>
        <v>0</v>
      </c>
      <c r="W716" t="str">
        <f t="shared" si="11"/>
        <v>Loyal (49-72 Months)</v>
      </c>
    </row>
    <row r="717" spans="1:23" x14ac:dyDescent="0.25">
      <c r="A717" t="s">
        <v>751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 s="1">
        <v>89.15</v>
      </c>
      <c r="T717" s="1">
        <v>4245.55</v>
      </c>
      <c r="U717" t="s">
        <v>24</v>
      </c>
      <c r="V717">
        <f>IF(Table1[[#This Row],[Churn]]="Yes",1,0)</f>
        <v>0</v>
      </c>
      <c r="W717" t="str">
        <f t="shared" si="11"/>
        <v>Established (25-48 Months)</v>
      </c>
    </row>
    <row r="718" spans="1:23" x14ac:dyDescent="0.25">
      <c r="A718" t="s">
        <v>752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 s="1">
        <v>58.25</v>
      </c>
      <c r="T718" s="1">
        <v>4145.8999999999996</v>
      </c>
      <c r="U718" t="s">
        <v>24</v>
      </c>
      <c r="V718">
        <f>IF(Table1[[#This Row],[Churn]]="Yes",1,0)</f>
        <v>0</v>
      </c>
      <c r="W718" t="str">
        <f t="shared" si="11"/>
        <v>Loyal (49-72 Months)</v>
      </c>
    </row>
    <row r="719" spans="1:23" x14ac:dyDescent="0.25">
      <c r="A719" t="s">
        <v>753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 s="1">
        <v>85.65</v>
      </c>
      <c r="T719" s="1">
        <v>2664.3</v>
      </c>
      <c r="U719" t="s">
        <v>24</v>
      </c>
      <c r="V719">
        <f>IF(Table1[[#This Row],[Churn]]="Yes",1,0)</f>
        <v>0</v>
      </c>
      <c r="W719" t="str">
        <f t="shared" si="11"/>
        <v>Established (25-48 Months)</v>
      </c>
    </row>
    <row r="720" spans="1:23" x14ac:dyDescent="0.25">
      <c r="A720" t="s">
        <v>754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 s="1">
        <v>50.35</v>
      </c>
      <c r="T720" s="1">
        <v>1277.5</v>
      </c>
      <c r="U720" t="s">
        <v>24</v>
      </c>
      <c r="V720">
        <f>IF(Table1[[#This Row],[Churn]]="Yes",1,0)</f>
        <v>0</v>
      </c>
      <c r="W720" t="str">
        <f t="shared" si="11"/>
        <v>Established (25-48 Months)</v>
      </c>
    </row>
    <row r="721" spans="1:23" x14ac:dyDescent="0.25">
      <c r="A721" t="s">
        <v>755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 s="1">
        <v>80.349999999999994</v>
      </c>
      <c r="T721" s="1">
        <v>5589.3</v>
      </c>
      <c r="U721" t="s">
        <v>24</v>
      </c>
      <c r="V721">
        <f>IF(Table1[[#This Row],[Churn]]="Yes",1,0)</f>
        <v>0</v>
      </c>
      <c r="W721" t="str">
        <f t="shared" si="11"/>
        <v>Loyal (49-72 Months)</v>
      </c>
    </row>
    <row r="722" spans="1:23" x14ac:dyDescent="0.25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 s="1">
        <v>20.2</v>
      </c>
      <c r="T722" s="1">
        <v>34.75</v>
      </c>
      <c r="U722" t="s">
        <v>24</v>
      </c>
      <c r="V722">
        <f>IF(Table1[[#This Row],[Churn]]="Yes",1,0)</f>
        <v>0</v>
      </c>
      <c r="W722" t="str">
        <f t="shared" si="11"/>
        <v>New (0-12 Months)</v>
      </c>
    </row>
    <row r="723" spans="1:23" x14ac:dyDescent="0.25">
      <c r="A723" t="s">
        <v>757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 s="1">
        <v>20.55</v>
      </c>
      <c r="T723" s="1">
        <v>1305.95</v>
      </c>
      <c r="U723" t="s">
        <v>24</v>
      </c>
      <c r="V723">
        <f>IF(Table1[[#This Row],[Churn]]="Yes",1,0)</f>
        <v>0</v>
      </c>
      <c r="W723" t="str">
        <f t="shared" si="11"/>
        <v>Loyal (49-72 Months)</v>
      </c>
    </row>
    <row r="724" spans="1:23" x14ac:dyDescent="0.25">
      <c r="A724" t="s">
        <v>758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 s="1">
        <v>85.95</v>
      </c>
      <c r="T724" s="1">
        <v>381.3</v>
      </c>
      <c r="U724" t="s">
        <v>23</v>
      </c>
      <c r="V724">
        <f>IF(Table1[[#This Row],[Churn]]="Yes",1,0)</f>
        <v>1</v>
      </c>
      <c r="W724" t="str">
        <f t="shared" si="11"/>
        <v>New (0-12 Months)</v>
      </c>
    </row>
    <row r="725" spans="1:23" x14ac:dyDescent="0.25">
      <c r="A725" t="s">
        <v>759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 s="1">
        <v>45.35</v>
      </c>
      <c r="T725" s="1">
        <v>141.5</v>
      </c>
      <c r="U725" t="s">
        <v>23</v>
      </c>
      <c r="V725">
        <f>IF(Table1[[#This Row],[Churn]]="Yes",1,0)</f>
        <v>1</v>
      </c>
      <c r="W725" t="str">
        <f t="shared" si="11"/>
        <v>New (0-12 Months)</v>
      </c>
    </row>
    <row r="726" spans="1:23" x14ac:dyDescent="0.25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 s="1">
        <v>94.5</v>
      </c>
      <c r="T726" s="1">
        <v>3105.55</v>
      </c>
      <c r="U726" t="s">
        <v>23</v>
      </c>
      <c r="V726">
        <f>IF(Table1[[#This Row],[Churn]]="Yes",1,0)</f>
        <v>1</v>
      </c>
      <c r="W726" t="str">
        <f t="shared" si="11"/>
        <v>Established (25-48 Months)</v>
      </c>
    </row>
    <row r="727" spans="1:23" x14ac:dyDescent="0.25">
      <c r="A727" t="s">
        <v>761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 s="1">
        <v>21.25</v>
      </c>
      <c r="T727" s="1">
        <v>204.55</v>
      </c>
      <c r="U727" t="s">
        <v>24</v>
      </c>
      <c r="V727">
        <f>IF(Table1[[#This Row],[Churn]]="Yes",1,0)</f>
        <v>0</v>
      </c>
      <c r="W727" t="str">
        <f t="shared" si="11"/>
        <v>New (0-12 Months)</v>
      </c>
    </row>
    <row r="728" spans="1:23" x14ac:dyDescent="0.25">
      <c r="A728" t="s">
        <v>762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 s="1">
        <v>26.25</v>
      </c>
      <c r="T728" s="1">
        <v>605.9</v>
      </c>
      <c r="U728" t="s">
        <v>24</v>
      </c>
      <c r="V728">
        <f>IF(Table1[[#This Row],[Churn]]="Yes",1,0)</f>
        <v>0</v>
      </c>
      <c r="W728" t="str">
        <f t="shared" si="11"/>
        <v>Developing (13-24 Months)</v>
      </c>
    </row>
    <row r="729" spans="1:23" x14ac:dyDescent="0.25">
      <c r="A729" t="s">
        <v>763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 s="1">
        <v>80.849999999999994</v>
      </c>
      <c r="T729" s="1">
        <v>356.1</v>
      </c>
      <c r="U729" t="s">
        <v>24</v>
      </c>
      <c r="V729">
        <f>IF(Table1[[#This Row],[Churn]]="Yes",1,0)</f>
        <v>0</v>
      </c>
      <c r="W729" t="str">
        <f t="shared" si="11"/>
        <v>New (0-12 Months)</v>
      </c>
    </row>
    <row r="730" spans="1:23" x14ac:dyDescent="0.25">
      <c r="A730" t="s">
        <v>764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 s="1">
        <v>91.7</v>
      </c>
      <c r="T730" s="1">
        <v>2758.15</v>
      </c>
      <c r="U730" t="s">
        <v>23</v>
      </c>
      <c r="V730">
        <f>IF(Table1[[#This Row],[Churn]]="Yes",1,0)</f>
        <v>1</v>
      </c>
      <c r="W730" t="str">
        <f t="shared" si="11"/>
        <v>Established (25-48 Months)</v>
      </c>
    </row>
    <row r="731" spans="1:23" x14ac:dyDescent="0.25">
      <c r="A731" t="s">
        <v>765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 s="1">
        <v>74.2</v>
      </c>
      <c r="T731" s="1">
        <v>4805.6499999999996</v>
      </c>
      <c r="U731" t="s">
        <v>24</v>
      </c>
      <c r="V731">
        <f>IF(Table1[[#This Row],[Churn]]="Yes",1,0)</f>
        <v>0</v>
      </c>
      <c r="W731" t="str">
        <f t="shared" si="11"/>
        <v>Loyal (49-72 Months)</v>
      </c>
    </row>
    <row r="732" spans="1:23" x14ac:dyDescent="0.25">
      <c r="A732" t="s">
        <v>766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 s="1">
        <v>87.25</v>
      </c>
      <c r="T732" s="1">
        <v>3941.7</v>
      </c>
      <c r="U732" t="s">
        <v>23</v>
      </c>
      <c r="V732">
        <f>IF(Table1[[#This Row],[Churn]]="Yes",1,0)</f>
        <v>1</v>
      </c>
      <c r="W732" t="str">
        <f t="shared" si="11"/>
        <v>Established (25-48 Months)</v>
      </c>
    </row>
    <row r="733" spans="1:23" x14ac:dyDescent="0.25">
      <c r="A733" t="s">
        <v>767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 s="1">
        <v>20.350000000000001</v>
      </c>
      <c r="T733" s="1">
        <v>92.75</v>
      </c>
      <c r="U733" t="s">
        <v>24</v>
      </c>
      <c r="V733">
        <f>IF(Table1[[#This Row],[Churn]]="Yes",1,0)</f>
        <v>0</v>
      </c>
      <c r="W733" t="str">
        <f t="shared" si="11"/>
        <v>New (0-12 Months)</v>
      </c>
    </row>
    <row r="734" spans="1:23" x14ac:dyDescent="0.25">
      <c r="A734" t="s">
        <v>768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 s="1">
        <v>75.5</v>
      </c>
      <c r="T734" s="1">
        <v>1901.05</v>
      </c>
      <c r="U734" t="s">
        <v>24</v>
      </c>
      <c r="V734">
        <f>IF(Table1[[#This Row],[Churn]]="Yes",1,0)</f>
        <v>0</v>
      </c>
      <c r="W734" t="str">
        <f t="shared" si="11"/>
        <v>Established (25-48 Months)</v>
      </c>
    </row>
    <row r="735" spans="1:23" x14ac:dyDescent="0.25">
      <c r="A735" t="s">
        <v>769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 s="1">
        <v>79.05</v>
      </c>
      <c r="T735" s="1">
        <v>5730.7</v>
      </c>
      <c r="U735" t="s">
        <v>24</v>
      </c>
      <c r="V735">
        <f>IF(Table1[[#This Row],[Churn]]="Yes",1,0)</f>
        <v>0</v>
      </c>
      <c r="W735" t="str">
        <f t="shared" si="11"/>
        <v>Loyal (49-72 Months)</v>
      </c>
    </row>
    <row r="736" spans="1:23" x14ac:dyDescent="0.25">
      <c r="A736" t="s">
        <v>770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 s="1">
        <v>90.15</v>
      </c>
      <c r="T736" s="1">
        <v>2423.4</v>
      </c>
      <c r="U736" t="s">
        <v>24</v>
      </c>
      <c r="V736">
        <f>IF(Table1[[#This Row],[Churn]]="Yes",1,0)</f>
        <v>0</v>
      </c>
      <c r="W736" t="str">
        <f t="shared" si="11"/>
        <v>Established (25-48 Months)</v>
      </c>
    </row>
    <row r="737" spans="1:23" x14ac:dyDescent="0.25">
      <c r="A737" t="s">
        <v>771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 s="1">
        <v>50.6</v>
      </c>
      <c r="T737" s="1">
        <v>1653.45</v>
      </c>
      <c r="U737" t="s">
        <v>24</v>
      </c>
      <c r="V737">
        <f>IF(Table1[[#This Row],[Churn]]="Yes",1,0)</f>
        <v>0</v>
      </c>
      <c r="W737" t="str">
        <f t="shared" si="11"/>
        <v>Established (25-48 Months)</v>
      </c>
    </row>
    <row r="738" spans="1:23" x14ac:dyDescent="0.25">
      <c r="A738" t="s">
        <v>772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 s="1">
        <v>110.45</v>
      </c>
      <c r="T738" s="1">
        <v>3327.05</v>
      </c>
      <c r="U738" t="s">
        <v>24</v>
      </c>
      <c r="V738">
        <f>IF(Table1[[#This Row],[Churn]]="Yes",1,0)</f>
        <v>0</v>
      </c>
      <c r="W738" t="str">
        <f t="shared" si="11"/>
        <v>Established (25-48 Months)</v>
      </c>
    </row>
    <row r="739" spans="1:23" x14ac:dyDescent="0.25">
      <c r="A739" t="s">
        <v>773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 s="1">
        <v>101</v>
      </c>
      <c r="T739" s="1">
        <v>7085.5</v>
      </c>
      <c r="U739" t="s">
        <v>24</v>
      </c>
      <c r="V739">
        <f>IF(Table1[[#This Row],[Churn]]="Yes",1,0)</f>
        <v>0</v>
      </c>
      <c r="W739" t="str">
        <f t="shared" si="11"/>
        <v>Loyal (49-72 Months)</v>
      </c>
    </row>
    <row r="740" spans="1:23" x14ac:dyDescent="0.25">
      <c r="A740" t="s">
        <v>774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 s="1">
        <v>79.349999999999994</v>
      </c>
      <c r="T740" s="1">
        <v>3344.1</v>
      </c>
      <c r="U740" t="s">
        <v>24</v>
      </c>
      <c r="V740">
        <f>IF(Table1[[#This Row],[Churn]]="Yes",1,0)</f>
        <v>0</v>
      </c>
      <c r="W740" t="str">
        <f t="shared" si="11"/>
        <v>Established (25-48 Months)</v>
      </c>
    </row>
    <row r="741" spans="1:23" x14ac:dyDescent="0.25">
      <c r="A741" t="s">
        <v>775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 s="1">
        <v>89.85</v>
      </c>
      <c r="T741" s="1">
        <v>6697.35</v>
      </c>
      <c r="U741" t="s">
        <v>24</v>
      </c>
      <c r="V741">
        <f>IF(Table1[[#This Row],[Churn]]="Yes",1,0)</f>
        <v>0</v>
      </c>
      <c r="W741" t="str">
        <f t="shared" si="11"/>
        <v>Loyal (49-72 Months)</v>
      </c>
    </row>
    <row r="742" spans="1:23" x14ac:dyDescent="0.25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 s="1">
        <v>65</v>
      </c>
      <c r="T742" s="1">
        <v>2879.9</v>
      </c>
      <c r="U742" t="s">
        <v>24</v>
      </c>
      <c r="V742">
        <f>IF(Table1[[#This Row],[Churn]]="Yes",1,0)</f>
        <v>0</v>
      </c>
      <c r="W742" t="str">
        <f t="shared" si="11"/>
        <v>Established (25-48 Months)</v>
      </c>
    </row>
    <row r="743" spans="1:23" x14ac:dyDescent="0.25">
      <c r="A743" t="s">
        <v>777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 s="1">
        <v>80.45</v>
      </c>
      <c r="T743" s="1">
        <v>137.1</v>
      </c>
      <c r="U743" t="s">
        <v>24</v>
      </c>
      <c r="V743">
        <f>IF(Table1[[#This Row],[Churn]]="Yes",1,0)</f>
        <v>0</v>
      </c>
      <c r="W743" t="str">
        <f t="shared" si="11"/>
        <v>New (0-12 Months)</v>
      </c>
    </row>
    <row r="744" spans="1:23" x14ac:dyDescent="0.25">
      <c r="A744" t="s">
        <v>778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 s="1">
        <v>98.55</v>
      </c>
      <c r="T744" s="1">
        <v>1008.55</v>
      </c>
      <c r="U744" t="s">
        <v>23</v>
      </c>
      <c r="V744">
        <f>IF(Table1[[#This Row],[Churn]]="Yes",1,0)</f>
        <v>1</v>
      </c>
      <c r="W744" t="str">
        <f t="shared" si="11"/>
        <v>New (0-12 Months)</v>
      </c>
    </row>
    <row r="745" spans="1:23" x14ac:dyDescent="0.25">
      <c r="A745" t="s">
        <v>779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 s="1">
        <v>24.1</v>
      </c>
      <c r="T745" s="1">
        <v>1551.6</v>
      </c>
      <c r="U745" t="s">
        <v>24</v>
      </c>
      <c r="V745">
        <f>IF(Table1[[#This Row],[Churn]]="Yes",1,0)</f>
        <v>0</v>
      </c>
      <c r="W745" t="str">
        <f t="shared" si="11"/>
        <v>Loyal (49-72 Months)</v>
      </c>
    </row>
    <row r="746" spans="1:23" x14ac:dyDescent="0.25">
      <c r="A746" t="s">
        <v>780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 s="1">
        <v>44.05</v>
      </c>
      <c r="T746" s="1">
        <v>202.15</v>
      </c>
      <c r="U746" t="s">
        <v>24</v>
      </c>
      <c r="V746">
        <f>IF(Table1[[#This Row],[Churn]]="Yes",1,0)</f>
        <v>0</v>
      </c>
      <c r="W746" t="str">
        <f t="shared" si="11"/>
        <v>New (0-12 Months)</v>
      </c>
    </row>
    <row r="747" spans="1:23" x14ac:dyDescent="0.25">
      <c r="A747" t="s">
        <v>781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 s="1">
        <v>110.8</v>
      </c>
      <c r="T747" s="1">
        <v>7882.25</v>
      </c>
      <c r="U747" t="s">
        <v>24</v>
      </c>
      <c r="V747">
        <f>IF(Table1[[#This Row],[Churn]]="Yes",1,0)</f>
        <v>0</v>
      </c>
      <c r="W747" t="str">
        <f t="shared" si="11"/>
        <v>Loyal (49-72 Months)</v>
      </c>
    </row>
    <row r="748" spans="1:23" x14ac:dyDescent="0.25">
      <c r="A748" t="s">
        <v>782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 s="1">
        <v>114.95</v>
      </c>
      <c r="T748" s="1">
        <v>8196.4</v>
      </c>
      <c r="U748" t="s">
        <v>24</v>
      </c>
      <c r="V748">
        <f>IF(Table1[[#This Row],[Churn]]="Yes",1,0)</f>
        <v>0</v>
      </c>
      <c r="W748" t="str">
        <f t="shared" si="11"/>
        <v>Loyal (49-72 Months)</v>
      </c>
    </row>
    <row r="749" spans="1:23" x14ac:dyDescent="0.25">
      <c r="A749" t="s">
        <v>783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 s="1">
        <v>75.05</v>
      </c>
      <c r="T749" s="1">
        <v>202.9</v>
      </c>
      <c r="U749" t="s">
        <v>24</v>
      </c>
      <c r="V749">
        <f>IF(Table1[[#This Row],[Churn]]="Yes",1,0)</f>
        <v>0</v>
      </c>
      <c r="W749" t="str">
        <f t="shared" si="11"/>
        <v>New (0-12 Months)</v>
      </c>
    </row>
    <row r="750" spans="1:23" x14ac:dyDescent="0.25">
      <c r="A750" t="s">
        <v>784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 s="1">
        <v>19.25</v>
      </c>
      <c r="T750" s="1">
        <v>855.1</v>
      </c>
      <c r="U750" t="s">
        <v>24</v>
      </c>
      <c r="V750">
        <f>IF(Table1[[#This Row],[Churn]]="Yes",1,0)</f>
        <v>0</v>
      </c>
      <c r="W750" t="str">
        <f t="shared" si="11"/>
        <v>Established (25-48 Months)</v>
      </c>
    </row>
    <row r="751" spans="1:23" x14ac:dyDescent="0.25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 s="1">
        <v>90.05</v>
      </c>
      <c r="T751" s="1">
        <v>5817</v>
      </c>
      <c r="U751" t="s">
        <v>24</v>
      </c>
      <c r="V751">
        <f>IF(Table1[[#This Row],[Churn]]="Yes",1,0)</f>
        <v>0</v>
      </c>
      <c r="W751" t="str">
        <f t="shared" si="11"/>
        <v>Loyal (49-72 Months)</v>
      </c>
    </row>
    <row r="752" spans="1:23" x14ac:dyDescent="0.25">
      <c r="A752" t="s">
        <v>786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 s="1">
        <v>56.7</v>
      </c>
      <c r="T752" s="1">
        <v>1652.95</v>
      </c>
      <c r="U752" t="s">
        <v>24</v>
      </c>
      <c r="V752">
        <f>IF(Table1[[#This Row],[Churn]]="Yes",1,0)</f>
        <v>0</v>
      </c>
      <c r="W752" t="str">
        <f t="shared" si="11"/>
        <v>Established (25-48 Months)</v>
      </c>
    </row>
    <row r="753" spans="1:23" x14ac:dyDescent="0.25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 s="1">
        <v>80.150000000000006</v>
      </c>
      <c r="T753" s="1">
        <v>5600.15</v>
      </c>
      <c r="U753" t="s">
        <v>24</v>
      </c>
      <c r="V753">
        <f>IF(Table1[[#This Row],[Churn]]="Yes",1,0)</f>
        <v>0</v>
      </c>
      <c r="W753" t="str">
        <f t="shared" si="11"/>
        <v>Loyal (49-72 Months)</v>
      </c>
    </row>
    <row r="754" spans="1:23" x14ac:dyDescent="0.25">
      <c r="A754" t="s">
        <v>788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 s="1">
        <v>71.349999999999994</v>
      </c>
      <c r="T754" s="1">
        <v>515.75</v>
      </c>
      <c r="U754" t="s">
        <v>24</v>
      </c>
      <c r="V754">
        <f>IF(Table1[[#This Row],[Churn]]="Yes",1,0)</f>
        <v>0</v>
      </c>
      <c r="W754" t="str">
        <f t="shared" si="11"/>
        <v>New (0-12 Months)</v>
      </c>
    </row>
    <row r="755" spans="1:23" x14ac:dyDescent="0.25">
      <c r="A755" t="s">
        <v>789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 s="1">
        <v>20.25</v>
      </c>
      <c r="T755" s="1">
        <v>0</v>
      </c>
      <c r="U755" t="s">
        <v>24</v>
      </c>
      <c r="V755">
        <f>IF(Table1[[#This Row],[Churn]]="Yes",1,0)</f>
        <v>0</v>
      </c>
      <c r="W755" t="str">
        <f t="shared" si="11"/>
        <v>New (0-12 Months)</v>
      </c>
    </row>
    <row r="756" spans="1:23" x14ac:dyDescent="0.25">
      <c r="A756" t="s">
        <v>790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 s="1">
        <v>90.35</v>
      </c>
      <c r="T756" s="1">
        <v>190.5</v>
      </c>
      <c r="U756" t="s">
        <v>24</v>
      </c>
      <c r="V756">
        <f>IF(Table1[[#This Row],[Churn]]="Yes",1,0)</f>
        <v>0</v>
      </c>
      <c r="W756" t="str">
        <f t="shared" si="11"/>
        <v>New (0-12 Months)</v>
      </c>
    </row>
    <row r="757" spans="1:23" x14ac:dyDescent="0.25">
      <c r="A757" t="s">
        <v>791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 s="1">
        <v>98.55</v>
      </c>
      <c r="T757" s="1">
        <v>1842.8</v>
      </c>
      <c r="U757" t="s">
        <v>23</v>
      </c>
      <c r="V757">
        <f>IF(Table1[[#This Row],[Churn]]="Yes",1,0)</f>
        <v>1</v>
      </c>
      <c r="W757" t="str">
        <f t="shared" si="11"/>
        <v>Developing (13-24 Months)</v>
      </c>
    </row>
    <row r="758" spans="1:23" x14ac:dyDescent="0.25">
      <c r="A758" t="s">
        <v>792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 s="1">
        <v>19.7</v>
      </c>
      <c r="T758" s="1">
        <v>1253.8</v>
      </c>
      <c r="U758" t="s">
        <v>24</v>
      </c>
      <c r="V758">
        <f>IF(Table1[[#This Row],[Churn]]="Yes",1,0)</f>
        <v>0</v>
      </c>
      <c r="W758" t="str">
        <f t="shared" si="11"/>
        <v>Loyal (49-72 Months)</v>
      </c>
    </row>
    <row r="759" spans="1:23" x14ac:dyDescent="0.25">
      <c r="A759" t="s">
        <v>793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 s="1">
        <v>19.850000000000001</v>
      </c>
      <c r="T759" s="1">
        <v>57.2</v>
      </c>
      <c r="U759" t="s">
        <v>24</v>
      </c>
      <c r="V759">
        <f>IF(Table1[[#This Row],[Churn]]="Yes",1,0)</f>
        <v>0</v>
      </c>
      <c r="W759" t="str">
        <f t="shared" si="11"/>
        <v>New (0-12 Months)</v>
      </c>
    </row>
    <row r="760" spans="1:23" x14ac:dyDescent="0.25">
      <c r="A760" t="s">
        <v>794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 s="1">
        <v>85.9</v>
      </c>
      <c r="T760" s="1">
        <v>1269.55</v>
      </c>
      <c r="U760" t="s">
        <v>23</v>
      </c>
      <c r="V760">
        <f>IF(Table1[[#This Row],[Churn]]="Yes",1,0)</f>
        <v>1</v>
      </c>
      <c r="W760" t="str">
        <f t="shared" si="11"/>
        <v>Developing (13-24 Months)</v>
      </c>
    </row>
    <row r="761" spans="1:23" x14ac:dyDescent="0.25">
      <c r="A761" t="s">
        <v>795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 s="1">
        <v>90.35</v>
      </c>
      <c r="T761" s="1">
        <v>6563.4</v>
      </c>
      <c r="U761" t="s">
        <v>24</v>
      </c>
      <c r="V761">
        <f>IF(Table1[[#This Row],[Churn]]="Yes",1,0)</f>
        <v>0</v>
      </c>
      <c r="W761" t="str">
        <f t="shared" si="11"/>
        <v>Loyal (49-72 Months)</v>
      </c>
    </row>
    <row r="762" spans="1:23" x14ac:dyDescent="0.25">
      <c r="A762" t="s">
        <v>796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 s="1">
        <v>20.8</v>
      </c>
      <c r="T762" s="1">
        <v>20.8</v>
      </c>
      <c r="U762" t="s">
        <v>24</v>
      </c>
      <c r="V762">
        <f>IF(Table1[[#This Row],[Churn]]="Yes",1,0)</f>
        <v>0</v>
      </c>
      <c r="W762" t="str">
        <f t="shared" si="11"/>
        <v>New (0-12 Months)</v>
      </c>
    </row>
    <row r="763" spans="1:23" x14ac:dyDescent="0.25">
      <c r="A763" t="s">
        <v>797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 s="1">
        <v>89.25</v>
      </c>
      <c r="T763" s="1">
        <v>1907.85</v>
      </c>
      <c r="U763" t="s">
        <v>23</v>
      </c>
      <c r="V763">
        <f>IF(Table1[[#This Row],[Churn]]="Yes",1,0)</f>
        <v>1</v>
      </c>
      <c r="W763" t="str">
        <f t="shared" si="11"/>
        <v>Developing (13-24 Months)</v>
      </c>
    </row>
    <row r="764" spans="1:23" x14ac:dyDescent="0.25">
      <c r="A764" t="s">
        <v>798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 s="1">
        <v>70.3</v>
      </c>
      <c r="T764" s="1">
        <v>208.85</v>
      </c>
      <c r="U764" t="s">
        <v>23</v>
      </c>
      <c r="V764">
        <f>IF(Table1[[#This Row],[Churn]]="Yes",1,0)</f>
        <v>1</v>
      </c>
      <c r="W764" t="str">
        <f t="shared" si="11"/>
        <v>New (0-12 Months)</v>
      </c>
    </row>
    <row r="765" spans="1:23" x14ac:dyDescent="0.25">
      <c r="A765" t="s">
        <v>799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 s="1">
        <v>66.849999999999994</v>
      </c>
      <c r="T765" s="1">
        <v>4758.8</v>
      </c>
      <c r="U765" t="s">
        <v>24</v>
      </c>
      <c r="V765">
        <f>IF(Table1[[#This Row],[Churn]]="Yes",1,0)</f>
        <v>0</v>
      </c>
      <c r="W765" t="str">
        <f t="shared" si="11"/>
        <v>Loyal (49-72 Months)</v>
      </c>
    </row>
    <row r="766" spans="1:23" x14ac:dyDescent="0.25">
      <c r="A766" t="s">
        <v>800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 s="1">
        <v>19.899999999999999</v>
      </c>
      <c r="T766" s="1">
        <v>1292.5999999999999</v>
      </c>
      <c r="U766" t="s">
        <v>24</v>
      </c>
      <c r="V766">
        <f>IF(Table1[[#This Row],[Churn]]="Yes",1,0)</f>
        <v>0</v>
      </c>
      <c r="W766" t="str">
        <f t="shared" si="11"/>
        <v>Loyal (49-72 Months)</v>
      </c>
    </row>
    <row r="767" spans="1:23" x14ac:dyDescent="0.25">
      <c r="A767" t="s">
        <v>801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 s="1">
        <v>35.799999999999997</v>
      </c>
      <c r="T767" s="1">
        <v>363.15</v>
      </c>
      <c r="U767" t="s">
        <v>24</v>
      </c>
      <c r="V767">
        <f>IF(Table1[[#This Row],[Churn]]="Yes",1,0)</f>
        <v>0</v>
      </c>
      <c r="W767" t="str">
        <f t="shared" si="11"/>
        <v>New (0-12 Months)</v>
      </c>
    </row>
    <row r="768" spans="1:23" x14ac:dyDescent="0.25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 s="1">
        <v>78.849999999999994</v>
      </c>
      <c r="T768" s="1">
        <v>1600.25</v>
      </c>
      <c r="U768" t="s">
        <v>24</v>
      </c>
      <c r="V768">
        <f>IF(Table1[[#This Row],[Churn]]="Yes",1,0)</f>
        <v>0</v>
      </c>
      <c r="W768" t="str">
        <f t="shared" si="11"/>
        <v>Developing (13-24 Months)</v>
      </c>
    </row>
    <row r="769" spans="1:23" x14ac:dyDescent="0.25">
      <c r="A769" t="s">
        <v>803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 s="1">
        <v>20.399999999999999</v>
      </c>
      <c r="T769" s="1">
        <v>275.7</v>
      </c>
      <c r="U769" t="s">
        <v>24</v>
      </c>
      <c r="V769">
        <f>IF(Table1[[#This Row],[Churn]]="Yes",1,0)</f>
        <v>0</v>
      </c>
      <c r="W769" t="str">
        <f t="shared" si="11"/>
        <v>Developing (13-24 Months)</v>
      </c>
    </row>
    <row r="770" spans="1:23" x14ac:dyDescent="0.25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 s="1">
        <v>74.25</v>
      </c>
      <c r="T770" s="1">
        <v>3089.1</v>
      </c>
      <c r="U770" t="s">
        <v>24</v>
      </c>
      <c r="V770">
        <f>IF(Table1[[#This Row],[Churn]]="Yes",1,0)</f>
        <v>0</v>
      </c>
      <c r="W770" t="str">
        <f t="shared" ref="W770:W833" si="12">IF(F770&lt;=12,"New (0-12 Months)",IF(F770&lt;=24,"Developing (13-24 Months)",IF(F770&lt;=48,"Established (25-48 Months)","Loyal (49-72 Months)")))</f>
        <v>Established (25-48 Months)</v>
      </c>
    </row>
    <row r="771" spans="1:23" x14ac:dyDescent="0.25">
      <c r="A771" t="s">
        <v>805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 s="1">
        <v>64.8</v>
      </c>
      <c r="T771" s="1">
        <v>1175.5999999999999</v>
      </c>
      <c r="U771" t="s">
        <v>24</v>
      </c>
      <c r="V771">
        <f>IF(Table1[[#This Row],[Churn]]="Yes",1,0)</f>
        <v>0</v>
      </c>
      <c r="W771" t="str">
        <f t="shared" si="12"/>
        <v>Developing (13-24 Months)</v>
      </c>
    </row>
    <row r="772" spans="1:23" x14ac:dyDescent="0.25">
      <c r="A772" t="s">
        <v>806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 s="1">
        <v>20.45</v>
      </c>
      <c r="T772" s="1">
        <v>237.3</v>
      </c>
      <c r="U772" t="s">
        <v>24</v>
      </c>
      <c r="V772">
        <f>IF(Table1[[#This Row],[Churn]]="Yes",1,0)</f>
        <v>0</v>
      </c>
      <c r="W772" t="str">
        <f t="shared" si="12"/>
        <v>New (0-12 Months)</v>
      </c>
    </row>
    <row r="773" spans="1:23" x14ac:dyDescent="0.25">
      <c r="A773" t="s">
        <v>807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 s="1">
        <v>93.35</v>
      </c>
      <c r="T773" s="1">
        <v>1444.65</v>
      </c>
      <c r="U773" t="s">
        <v>23</v>
      </c>
      <c r="V773">
        <f>IF(Table1[[#This Row],[Churn]]="Yes",1,0)</f>
        <v>1</v>
      </c>
      <c r="W773" t="str">
        <f t="shared" si="12"/>
        <v>Developing (13-24 Months)</v>
      </c>
    </row>
    <row r="774" spans="1:23" x14ac:dyDescent="0.25">
      <c r="A774" t="s">
        <v>808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 s="1">
        <v>19.899999999999999</v>
      </c>
      <c r="T774" s="1">
        <v>19.899999999999999</v>
      </c>
      <c r="U774" t="s">
        <v>23</v>
      </c>
      <c r="V774">
        <f>IF(Table1[[#This Row],[Churn]]="Yes",1,0)</f>
        <v>1</v>
      </c>
      <c r="W774" t="str">
        <f t="shared" si="12"/>
        <v>New (0-12 Months)</v>
      </c>
    </row>
    <row r="775" spans="1:23" x14ac:dyDescent="0.25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 s="1">
        <v>88.9</v>
      </c>
      <c r="T775" s="1">
        <v>454.15</v>
      </c>
      <c r="U775" t="s">
        <v>23</v>
      </c>
      <c r="V775">
        <f>IF(Table1[[#This Row],[Churn]]="Yes",1,0)</f>
        <v>1</v>
      </c>
      <c r="W775" t="str">
        <f t="shared" si="12"/>
        <v>New (0-12 Months)</v>
      </c>
    </row>
    <row r="776" spans="1:23" x14ac:dyDescent="0.25">
      <c r="A776" t="s">
        <v>810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 s="1">
        <v>95.8</v>
      </c>
      <c r="T776" s="1">
        <v>3036.75</v>
      </c>
      <c r="U776" t="s">
        <v>23</v>
      </c>
      <c r="V776">
        <f>IF(Table1[[#This Row],[Churn]]="Yes",1,0)</f>
        <v>1</v>
      </c>
      <c r="W776" t="str">
        <f t="shared" si="12"/>
        <v>Established (25-48 Months)</v>
      </c>
    </row>
    <row r="777" spans="1:23" x14ac:dyDescent="0.25">
      <c r="A777" t="s">
        <v>811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 s="1">
        <v>110.65</v>
      </c>
      <c r="T777" s="1">
        <v>8065.65</v>
      </c>
      <c r="U777" t="s">
        <v>24</v>
      </c>
      <c r="V777">
        <f>IF(Table1[[#This Row],[Churn]]="Yes",1,0)</f>
        <v>0</v>
      </c>
      <c r="W777" t="str">
        <f t="shared" si="12"/>
        <v>Loyal (49-72 Months)</v>
      </c>
    </row>
    <row r="778" spans="1:23" x14ac:dyDescent="0.25">
      <c r="A778" t="s">
        <v>812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 s="1">
        <v>40.299999999999997</v>
      </c>
      <c r="T778" s="1">
        <v>92.5</v>
      </c>
      <c r="U778" t="s">
        <v>24</v>
      </c>
      <c r="V778">
        <f>IF(Table1[[#This Row],[Churn]]="Yes",1,0)</f>
        <v>0</v>
      </c>
      <c r="W778" t="str">
        <f t="shared" si="12"/>
        <v>New (0-12 Months)</v>
      </c>
    </row>
    <row r="779" spans="1:23" x14ac:dyDescent="0.25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 s="1">
        <v>82</v>
      </c>
      <c r="T779" s="1">
        <v>184.65</v>
      </c>
      <c r="U779" t="s">
        <v>23</v>
      </c>
      <c r="V779">
        <f>IF(Table1[[#This Row],[Churn]]="Yes",1,0)</f>
        <v>1</v>
      </c>
      <c r="W779" t="str">
        <f t="shared" si="12"/>
        <v>New (0-12 Months)</v>
      </c>
    </row>
    <row r="780" spans="1:23" x14ac:dyDescent="0.25">
      <c r="A780" t="s">
        <v>814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 s="1">
        <v>107</v>
      </c>
      <c r="T780" s="1">
        <v>6152.3</v>
      </c>
      <c r="U780" t="s">
        <v>24</v>
      </c>
      <c r="V780">
        <f>IF(Table1[[#This Row],[Churn]]="Yes",1,0)</f>
        <v>0</v>
      </c>
      <c r="W780" t="str">
        <f t="shared" si="12"/>
        <v>Loyal (49-72 Months)</v>
      </c>
    </row>
    <row r="781" spans="1:23" x14ac:dyDescent="0.25">
      <c r="A781" t="s">
        <v>815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 s="1">
        <v>45.35</v>
      </c>
      <c r="T781" s="1">
        <v>89.5</v>
      </c>
      <c r="U781" t="s">
        <v>23</v>
      </c>
      <c r="V781">
        <f>IF(Table1[[#This Row],[Churn]]="Yes",1,0)</f>
        <v>1</v>
      </c>
      <c r="W781" t="str">
        <f t="shared" si="12"/>
        <v>New (0-12 Months)</v>
      </c>
    </row>
    <row r="782" spans="1:23" x14ac:dyDescent="0.25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 s="1">
        <v>73.349999999999994</v>
      </c>
      <c r="T782" s="1">
        <v>5154.5</v>
      </c>
      <c r="U782" t="s">
        <v>24</v>
      </c>
      <c r="V782">
        <f>IF(Table1[[#This Row],[Churn]]="Yes",1,0)</f>
        <v>0</v>
      </c>
      <c r="W782" t="str">
        <f t="shared" si="12"/>
        <v>Loyal (49-72 Months)</v>
      </c>
    </row>
    <row r="783" spans="1:23" x14ac:dyDescent="0.25">
      <c r="A783" t="s">
        <v>817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 s="1">
        <v>44.8</v>
      </c>
      <c r="T783" s="1">
        <v>220.45</v>
      </c>
      <c r="U783" t="s">
        <v>24</v>
      </c>
      <c r="V783">
        <f>IF(Table1[[#This Row],[Churn]]="Yes",1,0)</f>
        <v>0</v>
      </c>
      <c r="W783" t="str">
        <f t="shared" si="12"/>
        <v>New (0-12 Months)</v>
      </c>
    </row>
    <row r="784" spans="1:23" x14ac:dyDescent="0.25">
      <c r="A784" t="s">
        <v>818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 s="1">
        <v>54.75</v>
      </c>
      <c r="T784" s="1">
        <v>1510.3</v>
      </c>
      <c r="U784" t="s">
        <v>24</v>
      </c>
      <c r="V784">
        <f>IF(Table1[[#This Row],[Churn]]="Yes",1,0)</f>
        <v>0</v>
      </c>
      <c r="W784" t="str">
        <f t="shared" si="12"/>
        <v>Established (25-48 Months)</v>
      </c>
    </row>
    <row r="785" spans="1:23" x14ac:dyDescent="0.25">
      <c r="A785" t="s">
        <v>819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 s="1">
        <v>52.2</v>
      </c>
      <c r="T785" s="1">
        <v>52.2</v>
      </c>
      <c r="U785" t="s">
        <v>23</v>
      </c>
      <c r="V785">
        <f>IF(Table1[[#This Row],[Churn]]="Yes",1,0)</f>
        <v>1</v>
      </c>
      <c r="W785" t="str">
        <f t="shared" si="12"/>
        <v>New (0-12 Months)</v>
      </c>
    </row>
    <row r="786" spans="1:23" x14ac:dyDescent="0.25">
      <c r="A786" t="s">
        <v>820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 s="1">
        <v>40.6</v>
      </c>
      <c r="T786" s="1">
        <v>2588.9499999999998</v>
      </c>
      <c r="U786" t="s">
        <v>24</v>
      </c>
      <c r="V786">
        <f>IF(Table1[[#This Row],[Churn]]="Yes",1,0)</f>
        <v>0</v>
      </c>
      <c r="W786" t="str">
        <f t="shared" si="12"/>
        <v>Loyal (49-72 Months)</v>
      </c>
    </row>
    <row r="787" spans="1:23" x14ac:dyDescent="0.25">
      <c r="A787" t="s">
        <v>821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 s="1">
        <v>110</v>
      </c>
      <c r="T787" s="1">
        <v>4874.8</v>
      </c>
      <c r="U787" t="s">
        <v>23</v>
      </c>
      <c r="V787">
        <f>IF(Table1[[#This Row],[Churn]]="Yes",1,0)</f>
        <v>1</v>
      </c>
      <c r="W787" t="str">
        <f t="shared" si="12"/>
        <v>Established (25-48 Months)</v>
      </c>
    </row>
    <row r="788" spans="1:23" x14ac:dyDescent="0.25">
      <c r="A788" t="s">
        <v>822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 s="1">
        <v>55.3</v>
      </c>
      <c r="T788" s="1">
        <v>3983.6</v>
      </c>
      <c r="U788" t="s">
        <v>24</v>
      </c>
      <c r="V788">
        <f>IF(Table1[[#This Row],[Churn]]="Yes",1,0)</f>
        <v>0</v>
      </c>
      <c r="W788" t="str">
        <f t="shared" si="12"/>
        <v>Loyal (49-72 Months)</v>
      </c>
    </row>
    <row r="789" spans="1:23" x14ac:dyDescent="0.25">
      <c r="A789" t="s">
        <v>823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 s="1">
        <v>60.85</v>
      </c>
      <c r="T789" s="1">
        <v>2003.6</v>
      </c>
      <c r="U789" t="s">
        <v>24</v>
      </c>
      <c r="V789">
        <f>IF(Table1[[#This Row],[Churn]]="Yes",1,0)</f>
        <v>0</v>
      </c>
      <c r="W789" t="str">
        <f t="shared" si="12"/>
        <v>Established (25-48 Months)</v>
      </c>
    </row>
    <row r="790" spans="1:23" x14ac:dyDescent="0.25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 s="1">
        <v>78.400000000000006</v>
      </c>
      <c r="T790" s="1">
        <v>1832.4</v>
      </c>
      <c r="U790" t="s">
        <v>24</v>
      </c>
      <c r="V790">
        <f>IF(Table1[[#This Row],[Churn]]="Yes",1,0)</f>
        <v>0</v>
      </c>
      <c r="W790" t="str">
        <f t="shared" si="12"/>
        <v>Developing (13-24 Months)</v>
      </c>
    </row>
    <row r="791" spans="1:23" x14ac:dyDescent="0.25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 s="1">
        <v>69.650000000000006</v>
      </c>
      <c r="T791" s="1">
        <v>4908.25</v>
      </c>
      <c r="U791" t="s">
        <v>24</v>
      </c>
      <c r="V791">
        <f>IF(Table1[[#This Row],[Churn]]="Yes",1,0)</f>
        <v>0</v>
      </c>
      <c r="W791" t="str">
        <f t="shared" si="12"/>
        <v>Loyal (49-72 Months)</v>
      </c>
    </row>
    <row r="792" spans="1:23" x14ac:dyDescent="0.25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 s="1">
        <v>59.85</v>
      </c>
      <c r="T792" s="1">
        <v>3590.2</v>
      </c>
      <c r="U792" t="s">
        <v>24</v>
      </c>
      <c r="V792">
        <f>IF(Table1[[#This Row],[Churn]]="Yes",1,0)</f>
        <v>0</v>
      </c>
      <c r="W792" t="str">
        <f t="shared" si="12"/>
        <v>Loyal (49-72 Months)</v>
      </c>
    </row>
    <row r="793" spans="1:23" x14ac:dyDescent="0.25">
      <c r="A793" t="s">
        <v>827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 s="1">
        <v>76.900000000000006</v>
      </c>
      <c r="T793" s="1">
        <v>5023</v>
      </c>
      <c r="U793" t="s">
        <v>24</v>
      </c>
      <c r="V793">
        <f>IF(Table1[[#This Row],[Churn]]="Yes",1,0)</f>
        <v>0</v>
      </c>
      <c r="W793" t="str">
        <f t="shared" si="12"/>
        <v>Loyal (49-72 Months)</v>
      </c>
    </row>
    <row r="794" spans="1:23" x14ac:dyDescent="0.25">
      <c r="A794" t="s">
        <v>828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 s="1">
        <v>19.850000000000001</v>
      </c>
      <c r="T794" s="1">
        <v>146.6</v>
      </c>
      <c r="U794" t="s">
        <v>24</v>
      </c>
      <c r="V794">
        <f>IF(Table1[[#This Row],[Churn]]="Yes",1,0)</f>
        <v>0</v>
      </c>
      <c r="W794" t="str">
        <f t="shared" si="12"/>
        <v>New (0-12 Months)</v>
      </c>
    </row>
    <row r="795" spans="1:23" x14ac:dyDescent="0.25">
      <c r="A795" t="s">
        <v>829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 s="1">
        <v>67.650000000000006</v>
      </c>
      <c r="T795" s="1">
        <v>2339.3000000000002</v>
      </c>
      <c r="U795" t="s">
        <v>24</v>
      </c>
      <c r="V795">
        <f>IF(Table1[[#This Row],[Churn]]="Yes",1,0)</f>
        <v>0</v>
      </c>
      <c r="W795" t="str">
        <f t="shared" si="12"/>
        <v>Established (25-48 Months)</v>
      </c>
    </row>
    <row r="796" spans="1:23" x14ac:dyDescent="0.25">
      <c r="A796" t="s">
        <v>830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 s="1">
        <v>45</v>
      </c>
      <c r="T796" s="1">
        <v>298.7</v>
      </c>
      <c r="U796" t="s">
        <v>24</v>
      </c>
      <c r="V796">
        <f>IF(Table1[[#This Row],[Churn]]="Yes",1,0)</f>
        <v>0</v>
      </c>
      <c r="W796" t="str">
        <f t="shared" si="12"/>
        <v>New (0-12 Months)</v>
      </c>
    </row>
    <row r="797" spans="1:23" x14ac:dyDescent="0.25">
      <c r="A797" t="s">
        <v>831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 s="1">
        <v>64.2</v>
      </c>
      <c r="T797" s="1">
        <v>143.65</v>
      </c>
      <c r="U797" t="s">
        <v>24</v>
      </c>
      <c r="V797">
        <f>IF(Table1[[#This Row],[Churn]]="Yes",1,0)</f>
        <v>0</v>
      </c>
      <c r="W797" t="str">
        <f t="shared" si="12"/>
        <v>New (0-12 Months)</v>
      </c>
    </row>
    <row r="798" spans="1:23" x14ac:dyDescent="0.25">
      <c r="A798" t="s">
        <v>832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 s="1">
        <v>81.7</v>
      </c>
      <c r="T798" s="1">
        <v>2548.65</v>
      </c>
      <c r="U798" t="s">
        <v>24</v>
      </c>
      <c r="V798">
        <f>IF(Table1[[#This Row],[Churn]]="Yes",1,0)</f>
        <v>0</v>
      </c>
      <c r="W798" t="str">
        <f t="shared" si="12"/>
        <v>Established (25-48 Months)</v>
      </c>
    </row>
    <row r="799" spans="1:23" x14ac:dyDescent="0.25">
      <c r="A799" t="s">
        <v>833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 s="1">
        <v>25.55</v>
      </c>
      <c r="T799" s="1">
        <v>507.4</v>
      </c>
      <c r="U799" t="s">
        <v>24</v>
      </c>
      <c r="V799">
        <f>IF(Table1[[#This Row],[Churn]]="Yes",1,0)</f>
        <v>0</v>
      </c>
      <c r="W799" t="str">
        <f t="shared" si="12"/>
        <v>Developing (13-24 Months)</v>
      </c>
    </row>
    <row r="800" spans="1:23" x14ac:dyDescent="0.25">
      <c r="A800" t="s">
        <v>834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 s="1">
        <v>20</v>
      </c>
      <c r="T800" s="1">
        <v>20</v>
      </c>
      <c r="U800" t="s">
        <v>24</v>
      </c>
      <c r="V800">
        <f>IF(Table1[[#This Row],[Churn]]="Yes",1,0)</f>
        <v>0</v>
      </c>
      <c r="W800" t="str">
        <f t="shared" si="12"/>
        <v>New (0-12 Months)</v>
      </c>
    </row>
    <row r="801" spans="1:23" x14ac:dyDescent="0.25">
      <c r="A801" t="s">
        <v>835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 s="1">
        <v>96.75</v>
      </c>
      <c r="T801" s="1">
        <v>6125.4</v>
      </c>
      <c r="U801" t="s">
        <v>23</v>
      </c>
      <c r="V801">
        <f>IF(Table1[[#This Row],[Churn]]="Yes",1,0)</f>
        <v>1</v>
      </c>
      <c r="W801" t="str">
        <f t="shared" si="12"/>
        <v>Loyal (49-72 Months)</v>
      </c>
    </row>
    <row r="802" spans="1:23" x14ac:dyDescent="0.25">
      <c r="A802" t="s">
        <v>836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 s="1">
        <v>75.650000000000006</v>
      </c>
      <c r="T802" s="1">
        <v>5411.4</v>
      </c>
      <c r="U802" t="s">
        <v>24</v>
      </c>
      <c r="V802">
        <f>IF(Table1[[#This Row],[Churn]]="Yes",1,0)</f>
        <v>0</v>
      </c>
      <c r="W802" t="str">
        <f t="shared" si="12"/>
        <v>Loyal (49-72 Months)</v>
      </c>
    </row>
    <row r="803" spans="1:23" x14ac:dyDescent="0.25">
      <c r="A803" t="s">
        <v>837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 s="1">
        <v>98.5</v>
      </c>
      <c r="T803" s="1">
        <v>1058.25</v>
      </c>
      <c r="U803" t="s">
        <v>23</v>
      </c>
      <c r="V803">
        <f>IF(Table1[[#This Row],[Churn]]="Yes",1,0)</f>
        <v>1</v>
      </c>
      <c r="W803" t="str">
        <f t="shared" si="12"/>
        <v>New (0-12 Months)</v>
      </c>
    </row>
    <row r="804" spans="1:23" x14ac:dyDescent="0.25">
      <c r="A804" t="s">
        <v>838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 s="1">
        <v>23.8</v>
      </c>
      <c r="T804" s="1">
        <v>903.8</v>
      </c>
      <c r="U804" t="s">
        <v>24</v>
      </c>
      <c r="V804">
        <f>IF(Table1[[#This Row],[Churn]]="Yes",1,0)</f>
        <v>0</v>
      </c>
      <c r="W804" t="str">
        <f t="shared" si="12"/>
        <v>Established (25-48 Months)</v>
      </c>
    </row>
    <row r="805" spans="1:23" x14ac:dyDescent="0.25">
      <c r="A805" t="s">
        <v>839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 s="1">
        <v>64.2</v>
      </c>
      <c r="T805" s="1">
        <v>3009.5</v>
      </c>
      <c r="U805" t="s">
        <v>24</v>
      </c>
      <c r="V805">
        <f>IF(Table1[[#This Row],[Churn]]="Yes",1,0)</f>
        <v>0</v>
      </c>
      <c r="W805" t="str">
        <f t="shared" si="12"/>
        <v>Established (25-48 Months)</v>
      </c>
    </row>
    <row r="806" spans="1:23" x14ac:dyDescent="0.25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 s="1">
        <v>85.35</v>
      </c>
      <c r="T806" s="1">
        <v>489.45</v>
      </c>
      <c r="U806" t="s">
        <v>23</v>
      </c>
      <c r="V806">
        <f>IF(Table1[[#This Row],[Churn]]="Yes",1,0)</f>
        <v>1</v>
      </c>
      <c r="W806" t="str">
        <f t="shared" si="12"/>
        <v>New (0-12 Months)</v>
      </c>
    </row>
    <row r="807" spans="1:23" x14ac:dyDescent="0.25">
      <c r="A807" t="s">
        <v>841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 s="1">
        <v>76.8</v>
      </c>
      <c r="T807" s="1">
        <v>5468.45</v>
      </c>
      <c r="U807" t="s">
        <v>24</v>
      </c>
      <c r="V807">
        <f>IF(Table1[[#This Row],[Churn]]="Yes",1,0)</f>
        <v>0</v>
      </c>
      <c r="W807" t="str">
        <f t="shared" si="12"/>
        <v>Loyal (49-72 Months)</v>
      </c>
    </row>
    <row r="808" spans="1:23" x14ac:dyDescent="0.25">
      <c r="A808" t="s">
        <v>842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 s="1">
        <v>55.2</v>
      </c>
      <c r="T808" s="1">
        <v>1058.0999999999999</v>
      </c>
      <c r="U808" t="s">
        <v>24</v>
      </c>
      <c r="V808">
        <f>IF(Table1[[#This Row],[Churn]]="Yes",1,0)</f>
        <v>0</v>
      </c>
      <c r="W808" t="str">
        <f t="shared" si="12"/>
        <v>Developing (13-24 Months)</v>
      </c>
    </row>
    <row r="809" spans="1:23" x14ac:dyDescent="0.25">
      <c r="A809" t="s">
        <v>843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 s="1">
        <v>108.55</v>
      </c>
      <c r="T809" s="1">
        <v>7616</v>
      </c>
      <c r="U809" t="s">
        <v>24</v>
      </c>
      <c r="V809">
        <f>IF(Table1[[#This Row],[Churn]]="Yes",1,0)</f>
        <v>0</v>
      </c>
      <c r="W809" t="str">
        <f t="shared" si="12"/>
        <v>Loyal (49-72 Months)</v>
      </c>
    </row>
    <row r="810" spans="1:23" x14ac:dyDescent="0.25">
      <c r="A810" t="s">
        <v>844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 s="1">
        <v>101.3</v>
      </c>
      <c r="T810" s="1">
        <v>4113.1000000000004</v>
      </c>
      <c r="U810" t="s">
        <v>23</v>
      </c>
      <c r="V810">
        <f>IF(Table1[[#This Row],[Churn]]="Yes",1,0)</f>
        <v>1</v>
      </c>
      <c r="W810" t="str">
        <f t="shared" si="12"/>
        <v>Established (25-48 Months)</v>
      </c>
    </row>
    <row r="811" spans="1:23" x14ac:dyDescent="0.25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 s="1">
        <v>69.55</v>
      </c>
      <c r="T811" s="1">
        <v>69.55</v>
      </c>
      <c r="U811" t="s">
        <v>23</v>
      </c>
      <c r="V811">
        <f>IF(Table1[[#This Row],[Churn]]="Yes",1,0)</f>
        <v>1</v>
      </c>
      <c r="W811" t="str">
        <f t="shared" si="12"/>
        <v>New (0-12 Months)</v>
      </c>
    </row>
    <row r="812" spans="1:23" x14ac:dyDescent="0.25">
      <c r="A812" t="s">
        <v>846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 s="1">
        <v>103.25</v>
      </c>
      <c r="T812" s="1">
        <v>6017.65</v>
      </c>
      <c r="U812" t="s">
        <v>23</v>
      </c>
      <c r="V812">
        <f>IF(Table1[[#This Row],[Churn]]="Yes",1,0)</f>
        <v>1</v>
      </c>
      <c r="W812" t="str">
        <f t="shared" si="12"/>
        <v>Loyal (49-72 Months)</v>
      </c>
    </row>
    <row r="813" spans="1:23" x14ac:dyDescent="0.25">
      <c r="A813" t="s">
        <v>847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 s="1">
        <v>104</v>
      </c>
      <c r="T813" s="1">
        <v>7250.15</v>
      </c>
      <c r="U813" t="s">
        <v>23</v>
      </c>
      <c r="V813">
        <f>IF(Table1[[#This Row],[Churn]]="Yes",1,0)</f>
        <v>1</v>
      </c>
      <c r="W813" t="str">
        <f t="shared" si="12"/>
        <v>Loyal (49-72 Months)</v>
      </c>
    </row>
    <row r="814" spans="1:23" x14ac:dyDescent="0.25">
      <c r="A814" t="s">
        <v>848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 s="1">
        <v>25.25</v>
      </c>
      <c r="T814" s="1">
        <v>1108.2</v>
      </c>
      <c r="U814" t="s">
        <v>24</v>
      </c>
      <c r="V814">
        <f>IF(Table1[[#This Row],[Churn]]="Yes",1,0)</f>
        <v>0</v>
      </c>
      <c r="W814" t="str">
        <f t="shared" si="12"/>
        <v>Established (25-48 Months)</v>
      </c>
    </row>
    <row r="815" spans="1:23" x14ac:dyDescent="0.25">
      <c r="A815" t="s">
        <v>849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 s="1">
        <v>30.4</v>
      </c>
      <c r="T815" s="1">
        <v>938.65</v>
      </c>
      <c r="U815" t="s">
        <v>24</v>
      </c>
      <c r="V815">
        <f>IF(Table1[[#This Row],[Churn]]="Yes",1,0)</f>
        <v>0</v>
      </c>
      <c r="W815" t="str">
        <f t="shared" si="12"/>
        <v>Established (25-48 Months)</v>
      </c>
    </row>
    <row r="816" spans="1:23" x14ac:dyDescent="0.25">
      <c r="A816" t="s">
        <v>850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 s="1">
        <v>20.05</v>
      </c>
      <c r="T816" s="1">
        <v>94.15</v>
      </c>
      <c r="U816" t="s">
        <v>24</v>
      </c>
      <c r="V816">
        <f>IF(Table1[[#This Row],[Churn]]="Yes",1,0)</f>
        <v>0</v>
      </c>
      <c r="W816" t="str">
        <f t="shared" si="12"/>
        <v>New (0-12 Months)</v>
      </c>
    </row>
    <row r="817" spans="1:23" x14ac:dyDescent="0.25">
      <c r="A817" t="s">
        <v>851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 s="1">
        <v>84.6</v>
      </c>
      <c r="T817" s="1">
        <v>2088.0500000000002</v>
      </c>
      <c r="U817" t="s">
        <v>24</v>
      </c>
      <c r="V817">
        <f>IF(Table1[[#This Row],[Churn]]="Yes",1,0)</f>
        <v>0</v>
      </c>
      <c r="W817" t="str">
        <f t="shared" si="12"/>
        <v>Established (25-48 Months)</v>
      </c>
    </row>
    <row r="818" spans="1:23" x14ac:dyDescent="0.25">
      <c r="A818" t="s">
        <v>852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 s="1">
        <v>86.2</v>
      </c>
      <c r="T818" s="1">
        <v>178.7</v>
      </c>
      <c r="U818" t="s">
        <v>23</v>
      </c>
      <c r="V818">
        <f>IF(Table1[[#This Row],[Churn]]="Yes",1,0)</f>
        <v>1</v>
      </c>
      <c r="W818" t="str">
        <f t="shared" si="12"/>
        <v>New (0-12 Months)</v>
      </c>
    </row>
    <row r="819" spans="1:23" x14ac:dyDescent="0.25">
      <c r="A819" t="s">
        <v>853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 s="1">
        <v>103.7</v>
      </c>
      <c r="T819" s="1">
        <v>5656.75</v>
      </c>
      <c r="U819" t="s">
        <v>24</v>
      </c>
      <c r="V819">
        <f>IF(Table1[[#This Row],[Churn]]="Yes",1,0)</f>
        <v>0</v>
      </c>
      <c r="W819" t="str">
        <f t="shared" si="12"/>
        <v>Loyal (49-72 Months)</v>
      </c>
    </row>
    <row r="820" spans="1:23" x14ac:dyDescent="0.25">
      <c r="A820" t="s">
        <v>854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 s="1">
        <v>111.2</v>
      </c>
      <c r="T820" s="1">
        <v>2317.1</v>
      </c>
      <c r="U820" t="s">
        <v>23</v>
      </c>
      <c r="V820">
        <f>IF(Table1[[#This Row],[Churn]]="Yes",1,0)</f>
        <v>1</v>
      </c>
      <c r="W820" t="str">
        <f t="shared" si="12"/>
        <v>Developing (13-24 Months)</v>
      </c>
    </row>
    <row r="821" spans="1:23" x14ac:dyDescent="0.25">
      <c r="A821" t="s">
        <v>855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 s="1">
        <v>88</v>
      </c>
      <c r="T821" s="1">
        <v>5986.45</v>
      </c>
      <c r="U821" t="s">
        <v>24</v>
      </c>
      <c r="V821">
        <f>IF(Table1[[#This Row],[Churn]]="Yes",1,0)</f>
        <v>0</v>
      </c>
      <c r="W821" t="str">
        <f t="shared" si="12"/>
        <v>Loyal (49-72 Months)</v>
      </c>
    </row>
    <row r="822" spans="1:23" x14ac:dyDescent="0.25">
      <c r="A822" t="s">
        <v>856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 s="1">
        <v>106.35</v>
      </c>
      <c r="T822" s="1">
        <v>6751.35</v>
      </c>
      <c r="U822" t="s">
        <v>24</v>
      </c>
      <c r="V822">
        <f>IF(Table1[[#This Row],[Churn]]="Yes",1,0)</f>
        <v>0</v>
      </c>
      <c r="W822" t="str">
        <f t="shared" si="12"/>
        <v>Loyal (49-72 Months)</v>
      </c>
    </row>
    <row r="823" spans="1:23" x14ac:dyDescent="0.25">
      <c r="A823" t="s">
        <v>857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 s="1">
        <v>79.150000000000006</v>
      </c>
      <c r="T823" s="1">
        <v>3566.6</v>
      </c>
      <c r="U823" t="s">
        <v>24</v>
      </c>
      <c r="V823">
        <f>IF(Table1[[#This Row],[Churn]]="Yes",1,0)</f>
        <v>0</v>
      </c>
      <c r="W823" t="str">
        <f t="shared" si="12"/>
        <v>Established (25-48 Months)</v>
      </c>
    </row>
    <row r="824" spans="1:23" x14ac:dyDescent="0.25">
      <c r="A824" t="s">
        <v>858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 s="1">
        <v>103.1</v>
      </c>
      <c r="T824" s="1">
        <v>4889.3</v>
      </c>
      <c r="U824" t="s">
        <v>24</v>
      </c>
      <c r="V824">
        <f>IF(Table1[[#This Row],[Churn]]="Yes",1,0)</f>
        <v>0</v>
      </c>
      <c r="W824" t="str">
        <f t="shared" si="12"/>
        <v>Established (25-48 Months)</v>
      </c>
    </row>
    <row r="825" spans="1:23" x14ac:dyDescent="0.25">
      <c r="A825" t="s">
        <v>859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 s="1">
        <v>63.95</v>
      </c>
      <c r="T825" s="1">
        <v>318.10000000000002</v>
      </c>
      <c r="U825" t="s">
        <v>24</v>
      </c>
      <c r="V825">
        <f>IF(Table1[[#This Row],[Churn]]="Yes",1,0)</f>
        <v>0</v>
      </c>
      <c r="W825" t="str">
        <f t="shared" si="12"/>
        <v>New (0-12 Months)</v>
      </c>
    </row>
    <row r="826" spans="1:23" x14ac:dyDescent="0.25">
      <c r="A826" t="s">
        <v>860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 s="1">
        <v>25.8</v>
      </c>
      <c r="T826" s="1">
        <v>1563.95</v>
      </c>
      <c r="U826" t="s">
        <v>24</v>
      </c>
      <c r="V826">
        <f>IF(Table1[[#This Row],[Churn]]="Yes",1,0)</f>
        <v>0</v>
      </c>
      <c r="W826" t="str">
        <f t="shared" si="12"/>
        <v>Loyal (49-72 Months)</v>
      </c>
    </row>
    <row r="827" spans="1:23" x14ac:dyDescent="0.25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 s="1">
        <v>89.45</v>
      </c>
      <c r="T827" s="1">
        <v>1430.25</v>
      </c>
      <c r="U827" t="s">
        <v>23</v>
      </c>
      <c r="V827">
        <f>IF(Table1[[#This Row],[Churn]]="Yes",1,0)</f>
        <v>1</v>
      </c>
      <c r="W827" t="str">
        <f t="shared" si="12"/>
        <v>Developing (13-24 Months)</v>
      </c>
    </row>
    <row r="828" spans="1:23" x14ac:dyDescent="0.25">
      <c r="A828" t="s">
        <v>862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 s="1">
        <v>95.6</v>
      </c>
      <c r="T828" s="1">
        <v>644.35</v>
      </c>
      <c r="U828" t="s">
        <v>23</v>
      </c>
      <c r="V828">
        <f>IF(Table1[[#This Row],[Churn]]="Yes",1,0)</f>
        <v>1</v>
      </c>
      <c r="W828" t="str">
        <f t="shared" si="12"/>
        <v>New (0-12 Months)</v>
      </c>
    </row>
    <row r="829" spans="1:23" x14ac:dyDescent="0.25">
      <c r="A829" t="s">
        <v>863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 s="1">
        <v>25.55</v>
      </c>
      <c r="T829" s="1">
        <v>372.45</v>
      </c>
      <c r="U829" t="s">
        <v>24</v>
      </c>
      <c r="V829">
        <f>IF(Table1[[#This Row],[Churn]]="Yes",1,0)</f>
        <v>0</v>
      </c>
      <c r="W829" t="str">
        <f t="shared" si="12"/>
        <v>Developing (13-24 Months)</v>
      </c>
    </row>
    <row r="830" spans="1:23" x14ac:dyDescent="0.25">
      <c r="A830" t="s">
        <v>864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 s="1">
        <v>90.95</v>
      </c>
      <c r="T830" s="1">
        <v>5453.4</v>
      </c>
      <c r="U830" t="s">
        <v>23</v>
      </c>
      <c r="V830">
        <f>IF(Table1[[#This Row],[Churn]]="Yes",1,0)</f>
        <v>1</v>
      </c>
      <c r="W830" t="str">
        <f t="shared" si="12"/>
        <v>Loyal (49-72 Months)</v>
      </c>
    </row>
    <row r="831" spans="1:23" x14ac:dyDescent="0.25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 s="1">
        <v>44.85</v>
      </c>
      <c r="T831" s="1">
        <v>1442.6</v>
      </c>
      <c r="U831" t="s">
        <v>24</v>
      </c>
      <c r="V831">
        <f>IF(Table1[[#This Row],[Churn]]="Yes",1,0)</f>
        <v>0</v>
      </c>
      <c r="W831" t="str">
        <f t="shared" si="12"/>
        <v>Established (25-48 Months)</v>
      </c>
    </row>
    <row r="832" spans="1:23" x14ac:dyDescent="0.25">
      <c r="A832" t="s">
        <v>866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 s="1">
        <v>108.55</v>
      </c>
      <c r="T832" s="1">
        <v>5610.7</v>
      </c>
      <c r="U832" t="s">
        <v>23</v>
      </c>
      <c r="V832">
        <f>IF(Table1[[#This Row],[Churn]]="Yes",1,0)</f>
        <v>1</v>
      </c>
      <c r="W832" t="str">
        <f t="shared" si="12"/>
        <v>Loyal (49-72 Months)</v>
      </c>
    </row>
    <row r="833" spans="1:23" x14ac:dyDescent="0.25">
      <c r="A833" t="s">
        <v>867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 s="1">
        <v>25.05</v>
      </c>
      <c r="T833" s="1">
        <v>963.95</v>
      </c>
      <c r="U833" t="s">
        <v>24</v>
      </c>
      <c r="V833">
        <f>IF(Table1[[#This Row],[Churn]]="Yes",1,0)</f>
        <v>0</v>
      </c>
      <c r="W833" t="str">
        <f t="shared" si="12"/>
        <v>Established (25-48 Months)</v>
      </c>
    </row>
    <row r="834" spans="1:23" x14ac:dyDescent="0.25">
      <c r="A834" t="s">
        <v>868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 s="1">
        <v>74.099999999999994</v>
      </c>
      <c r="T834" s="1">
        <v>5222.3</v>
      </c>
      <c r="U834" t="s">
        <v>24</v>
      </c>
      <c r="V834">
        <f>IF(Table1[[#This Row],[Churn]]="Yes",1,0)</f>
        <v>0</v>
      </c>
      <c r="W834" t="str">
        <f t="shared" ref="W834:W897" si="13">IF(F834&lt;=12,"New (0-12 Months)",IF(F834&lt;=24,"Developing (13-24 Months)",IF(F834&lt;=48,"Established (25-48 Months)","Loyal (49-72 Months)")))</f>
        <v>Loyal (49-72 Months)</v>
      </c>
    </row>
    <row r="835" spans="1:23" x14ac:dyDescent="0.25">
      <c r="A835" t="s">
        <v>869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 s="1">
        <v>88.8</v>
      </c>
      <c r="T835" s="1">
        <v>3340.55</v>
      </c>
      <c r="U835" t="s">
        <v>24</v>
      </c>
      <c r="V835">
        <f>IF(Table1[[#This Row],[Churn]]="Yes",1,0)</f>
        <v>0</v>
      </c>
      <c r="W835" t="str">
        <f t="shared" si="13"/>
        <v>Established (25-48 Months)</v>
      </c>
    </row>
    <row r="836" spans="1:23" x14ac:dyDescent="0.25">
      <c r="A836" t="s">
        <v>870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 s="1">
        <v>78.849999999999994</v>
      </c>
      <c r="T836" s="1">
        <v>292.8</v>
      </c>
      <c r="U836" t="s">
        <v>23</v>
      </c>
      <c r="V836">
        <f>IF(Table1[[#This Row],[Churn]]="Yes",1,0)</f>
        <v>1</v>
      </c>
      <c r="W836" t="str">
        <f t="shared" si="13"/>
        <v>New (0-12 Months)</v>
      </c>
    </row>
    <row r="837" spans="1:23" x14ac:dyDescent="0.25">
      <c r="A837" t="s">
        <v>871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 s="1">
        <v>93.25</v>
      </c>
      <c r="T837" s="1">
        <v>5774.55</v>
      </c>
      <c r="U837" t="s">
        <v>24</v>
      </c>
      <c r="V837">
        <f>IF(Table1[[#This Row],[Churn]]="Yes",1,0)</f>
        <v>0</v>
      </c>
      <c r="W837" t="str">
        <f t="shared" si="13"/>
        <v>Loyal (49-72 Months)</v>
      </c>
    </row>
    <row r="838" spans="1:23" x14ac:dyDescent="0.25">
      <c r="A838" t="s">
        <v>872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 s="1">
        <v>71.400000000000006</v>
      </c>
      <c r="T838" s="1">
        <v>4487.3</v>
      </c>
      <c r="U838" t="s">
        <v>24</v>
      </c>
      <c r="V838">
        <f>IF(Table1[[#This Row],[Churn]]="Yes",1,0)</f>
        <v>0</v>
      </c>
      <c r="W838" t="str">
        <f t="shared" si="13"/>
        <v>Loyal (49-72 Months)</v>
      </c>
    </row>
    <row r="839" spans="1:23" x14ac:dyDescent="0.25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 s="1">
        <v>44.4</v>
      </c>
      <c r="T839" s="1">
        <v>44.4</v>
      </c>
      <c r="U839" t="s">
        <v>23</v>
      </c>
      <c r="V839">
        <f>IF(Table1[[#This Row],[Churn]]="Yes",1,0)</f>
        <v>1</v>
      </c>
      <c r="W839" t="str">
        <f t="shared" si="13"/>
        <v>New (0-12 Months)</v>
      </c>
    </row>
    <row r="840" spans="1:23" x14ac:dyDescent="0.25">
      <c r="A840" t="s">
        <v>874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 s="1">
        <v>79.2</v>
      </c>
      <c r="T840" s="1">
        <v>2854.95</v>
      </c>
      <c r="U840" t="s">
        <v>24</v>
      </c>
      <c r="V840">
        <f>IF(Table1[[#This Row],[Churn]]="Yes",1,0)</f>
        <v>0</v>
      </c>
      <c r="W840" t="str">
        <f t="shared" si="13"/>
        <v>Established (25-48 Months)</v>
      </c>
    </row>
    <row r="841" spans="1:23" x14ac:dyDescent="0.25">
      <c r="A841" t="s">
        <v>875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 s="1">
        <v>20.399999999999999</v>
      </c>
      <c r="T841" s="1">
        <v>905.55</v>
      </c>
      <c r="U841" t="s">
        <v>24</v>
      </c>
      <c r="V841">
        <f>IF(Table1[[#This Row],[Churn]]="Yes",1,0)</f>
        <v>0</v>
      </c>
      <c r="W841" t="str">
        <f t="shared" si="13"/>
        <v>Established (25-48 Months)</v>
      </c>
    </row>
    <row r="842" spans="1:23" x14ac:dyDescent="0.25">
      <c r="A842" t="s">
        <v>876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 s="1">
        <v>100</v>
      </c>
      <c r="T842" s="1">
        <v>5509.3</v>
      </c>
      <c r="U842" t="s">
        <v>23</v>
      </c>
      <c r="V842">
        <f>IF(Table1[[#This Row],[Churn]]="Yes",1,0)</f>
        <v>1</v>
      </c>
      <c r="W842" t="str">
        <f t="shared" si="13"/>
        <v>Loyal (49-72 Months)</v>
      </c>
    </row>
    <row r="843" spans="1:23" x14ac:dyDescent="0.25">
      <c r="A843" t="s">
        <v>877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 s="1">
        <v>105</v>
      </c>
      <c r="T843" s="1">
        <v>7589.8</v>
      </c>
      <c r="U843" t="s">
        <v>24</v>
      </c>
      <c r="V843">
        <f>IF(Table1[[#This Row],[Churn]]="Yes",1,0)</f>
        <v>0</v>
      </c>
      <c r="W843" t="str">
        <f t="shared" si="13"/>
        <v>Loyal (49-72 Months)</v>
      </c>
    </row>
    <row r="844" spans="1:23" x14ac:dyDescent="0.25">
      <c r="A844" t="s">
        <v>878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 s="1">
        <v>19.8</v>
      </c>
      <c r="T844" s="1">
        <v>229.6</v>
      </c>
      <c r="U844" t="s">
        <v>23</v>
      </c>
      <c r="V844">
        <f>IF(Table1[[#This Row],[Churn]]="Yes",1,0)</f>
        <v>1</v>
      </c>
      <c r="W844" t="str">
        <f t="shared" si="13"/>
        <v>New (0-12 Months)</v>
      </c>
    </row>
    <row r="845" spans="1:23" x14ac:dyDescent="0.25">
      <c r="A845" t="s">
        <v>879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 s="1">
        <v>30.85</v>
      </c>
      <c r="T845" s="1">
        <v>394.1</v>
      </c>
      <c r="U845" t="s">
        <v>24</v>
      </c>
      <c r="V845">
        <f>IF(Table1[[#This Row],[Churn]]="Yes",1,0)</f>
        <v>0</v>
      </c>
      <c r="W845" t="str">
        <f t="shared" si="13"/>
        <v>Developing (13-24 Months)</v>
      </c>
    </row>
    <row r="846" spans="1:23" x14ac:dyDescent="0.25">
      <c r="A846" t="s">
        <v>880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 s="1">
        <v>89.9</v>
      </c>
      <c r="T846" s="1">
        <v>89.9</v>
      </c>
      <c r="U846" t="s">
        <v>23</v>
      </c>
      <c r="V846">
        <f>IF(Table1[[#This Row],[Churn]]="Yes",1,0)</f>
        <v>1</v>
      </c>
      <c r="W846" t="str">
        <f t="shared" si="13"/>
        <v>New (0-12 Months)</v>
      </c>
    </row>
    <row r="847" spans="1:23" x14ac:dyDescent="0.25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 s="1">
        <v>20.55</v>
      </c>
      <c r="T847" s="1">
        <v>295.95</v>
      </c>
      <c r="U847" t="s">
        <v>24</v>
      </c>
      <c r="V847">
        <f>IF(Table1[[#This Row],[Churn]]="Yes",1,0)</f>
        <v>0</v>
      </c>
      <c r="W847" t="str">
        <f t="shared" si="13"/>
        <v>Developing (13-24 Months)</v>
      </c>
    </row>
    <row r="848" spans="1:23" x14ac:dyDescent="0.25">
      <c r="A848" t="s">
        <v>882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 s="1">
        <v>84.85</v>
      </c>
      <c r="T848" s="1">
        <v>5459.2</v>
      </c>
      <c r="U848" t="s">
        <v>24</v>
      </c>
      <c r="V848">
        <f>IF(Table1[[#This Row],[Churn]]="Yes",1,0)</f>
        <v>0</v>
      </c>
      <c r="W848" t="str">
        <f t="shared" si="13"/>
        <v>Loyal (49-72 Months)</v>
      </c>
    </row>
    <row r="849" spans="1:23" x14ac:dyDescent="0.25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 s="1">
        <v>33.15</v>
      </c>
      <c r="T849" s="1">
        <v>444.75</v>
      </c>
      <c r="U849" t="s">
        <v>24</v>
      </c>
      <c r="V849">
        <f>IF(Table1[[#This Row],[Churn]]="Yes",1,0)</f>
        <v>0</v>
      </c>
      <c r="W849" t="str">
        <f t="shared" si="13"/>
        <v>New (0-12 Months)</v>
      </c>
    </row>
    <row r="850" spans="1:23" x14ac:dyDescent="0.25">
      <c r="A850" t="s">
        <v>884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 s="1">
        <v>92</v>
      </c>
      <c r="T850" s="1">
        <v>6782.15</v>
      </c>
      <c r="U850" t="s">
        <v>24</v>
      </c>
      <c r="V850">
        <f>IF(Table1[[#This Row],[Churn]]="Yes",1,0)</f>
        <v>0</v>
      </c>
      <c r="W850" t="str">
        <f t="shared" si="13"/>
        <v>Loyal (49-72 Months)</v>
      </c>
    </row>
    <row r="851" spans="1:23" x14ac:dyDescent="0.25">
      <c r="A851" t="s">
        <v>885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 s="1">
        <v>89.8</v>
      </c>
      <c r="T851" s="1">
        <v>6510.45</v>
      </c>
      <c r="U851" t="s">
        <v>24</v>
      </c>
      <c r="V851">
        <f>IF(Table1[[#This Row],[Churn]]="Yes",1,0)</f>
        <v>0</v>
      </c>
      <c r="W851" t="str">
        <f t="shared" si="13"/>
        <v>Loyal (49-72 Months)</v>
      </c>
    </row>
    <row r="852" spans="1:23" x14ac:dyDescent="0.25">
      <c r="A852" t="s">
        <v>886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 s="1">
        <v>115.8</v>
      </c>
      <c r="T852" s="1">
        <v>8476.5</v>
      </c>
      <c r="U852" t="s">
        <v>24</v>
      </c>
      <c r="V852">
        <f>IF(Table1[[#This Row],[Churn]]="Yes",1,0)</f>
        <v>0</v>
      </c>
      <c r="W852" t="str">
        <f t="shared" si="13"/>
        <v>Loyal (49-72 Months)</v>
      </c>
    </row>
    <row r="853" spans="1:23" x14ac:dyDescent="0.25">
      <c r="A853" t="s">
        <v>887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 s="1">
        <v>85.15</v>
      </c>
      <c r="T853" s="1">
        <v>4461.8500000000004</v>
      </c>
      <c r="U853" t="s">
        <v>24</v>
      </c>
      <c r="V853">
        <f>IF(Table1[[#This Row],[Churn]]="Yes",1,0)</f>
        <v>0</v>
      </c>
      <c r="W853" t="str">
        <f t="shared" si="13"/>
        <v>Loyal (49-72 Months)</v>
      </c>
    </row>
    <row r="854" spans="1:23" x14ac:dyDescent="0.25">
      <c r="A854" t="s">
        <v>888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 s="1">
        <v>24.85</v>
      </c>
      <c r="T854" s="1">
        <v>62</v>
      </c>
      <c r="U854" t="s">
        <v>24</v>
      </c>
      <c r="V854">
        <f>IF(Table1[[#This Row],[Churn]]="Yes",1,0)</f>
        <v>0</v>
      </c>
      <c r="W854" t="str">
        <f t="shared" si="13"/>
        <v>New (0-12 Months)</v>
      </c>
    </row>
    <row r="855" spans="1:23" x14ac:dyDescent="0.25">
      <c r="A855" t="s">
        <v>889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 s="1">
        <v>64.349999999999994</v>
      </c>
      <c r="T855" s="1">
        <v>352.65</v>
      </c>
      <c r="U855" t="s">
        <v>24</v>
      </c>
      <c r="V855">
        <f>IF(Table1[[#This Row],[Churn]]="Yes",1,0)</f>
        <v>0</v>
      </c>
      <c r="W855" t="str">
        <f t="shared" si="13"/>
        <v>New (0-12 Months)</v>
      </c>
    </row>
    <row r="856" spans="1:23" x14ac:dyDescent="0.25">
      <c r="A856" t="s">
        <v>890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 s="1">
        <v>20.5</v>
      </c>
      <c r="T856" s="1">
        <v>1424.9</v>
      </c>
      <c r="U856" t="s">
        <v>24</v>
      </c>
      <c r="V856">
        <f>IF(Table1[[#This Row],[Churn]]="Yes",1,0)</f>
        <v>0</v>
      </c>
      <c r="W856" t="str">
        <f t="shared" si="13"/>
        <v>Loyal (49-72 Months)</v>
      </c>
    </row>
    <row r="857" spans="1:23" x14ac:dyDescent="0.25">
      <c r="A857" t="s">
        <v>891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 s="1">
        <v>100.15</v>
      </c>
      <c r="T857" s="1">
        <v>6413.65</v>
      </c>
      <c r="U857" t="s">
        <v>23</v>
      </c>
      <c r="V857">
        <f>IF(Table1[[#This Row],[Churn]]="Yes",1,0)</f>
        <v>1</v>
      </c>
      <c r="W857" t="str">
        <f t="shared" si="13"/>
        <v>Loyal (49-72 Months)</v>
      </c>
    </row>
    <row r="858" spans="1:23" x14ac:dyDescent="0.25">
      <c r="A858" t="s">
        <v>892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 s="1">
        <v>86.05</v>
      </c>
      <c r="T858" s="1">
        <v>6309.65</v>
      </c>
      <c r="U858" t="s">
        <v>24</v>
      </c>
      <c r="V858">
        <f>IF(Table1[[#This Row],[Churn]]="Yes",1,0)</f>
        <v>0</v>
      </c>
      <c r="W858" t="str">
        <f t="shared" si="13"/>
        <v>Loyal (49-72 Months)</v>
      </c>
    </row>
    <row r="859" spans="1:23" x14ac:dyDescent="0.25">
      <c r="A859" t="s">
        <v>893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 s="1">
        <v>50.8</v>
      </c>
      <c r="T859" s="1">
        <v>50.8</v>
      </c>
      <c r="U859" t="s">
        <v>23</v>
      </c>
      <c r="V859">
        <f>IF(Table1[[#This Row],[Churn]]="Yes",1,0)</f>
        <v>1</v>
      </c>
      <c r="W859" t="str">
        <f t="shared" si="13"/>
        <v>New (0-12 Months)</v>
      </c>
    </row>
    <row r="860" spans="1:23" x14ac:dyDescent="0.25">
      <c r="A860" t="s">
        <v>894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 s="1">
        <v>89</v>
      </c>
      <c r="T860" s="1">
        <v>5898.6</v>
      </c>
      <c r="U860" t="s">
        <v>24</v>
      </c>
      <c r="V860">
        <f>IF(Table1[[#This Row],[Churn]]="Yes",1,0)</f>
        <v>0</v>
      </c>
      <c r="W860" t="str">
        <f t="shared" si="13"/>
        <v>Loyal (49-72 Months)</v>
      </c>
    </row>
    <row r="861" spans="1:23" x14ac:dyDescent="0.25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 s="1">
        <v>64.8</v>
      </c>
      <c r="T861" s="1">
        <v>4719.75</v>
      </c>
      <c r="U861" t="s">
        <v>24</v>
      </c>
      <c r="V861">
        <f>IF(Table1[[#This Row],[Churn]]="Yes",1,0)</f>
        <v>0</v>
      </c>
      <c r="W861" t="str">
        <f t="shared" si="13"/>
        <v>Loyal (49-72 Months)</v>
      </c>
    </row>
    <row r="862" spans="1:23" x14ac:dyDescent="0.25">
      <c r="A862" t="s">
        <v>896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 s="1">
        <v>19.8</v>
      </c>
      <c r="T862" s="1">
        <v>457.3</v>
      </c>
      <c r="U862" t="s">
        <v>24</v>
      </c>
      <c r="V862">
        <f>IF(Table1[[#This Row],[Churn]]="Yes",1,0)</f>
        <v>0</v>
      </c>
      <c r="W862" t="str">
        <f t="shared" si="13"/>
        <v>Established (25-48 Months)</v>
      </c>
    </row>
    <row r="863" spans="1:23" x14ac:dyDescent="0.25">
      <c r="A863" t="s">
        <v>897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 s="1">
        <v>93.4</v>
      </c>
      <c r="T863" s="1">
        <v>5822.3</v>
      </c>
      <c r="U863" t="s">
        <v>24</v>
      </c>
      <c r="V863">
        <f>IF(Table1[[#This Row],[Churn]]="Yes",1,0)</f>
        <v>0</v>
      </c>
      <c r="W863" t="str">
        <f t="shared" si="13"/>
        <v>Loyal (49-72 Months)</v>
      </c>
    </row>
    <row r="864" spans="1:23" x14ac:dyDescent="0.25">
      <c r="A864" t="s">
        <v>898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 s="1">
        <v>73.650000000000006</v>
      </c>
      <c r="T864" s="1">
        <v>1463.5</v>
      </c>
      <c r="U864" t="s">
        <v>23</v>
      </c>
      <c r="V864">
        <f>IF(Table1[[#This Row],[Churn]]="Yes",1,0)</f>
        <v>1</v>
      </c>
      <c r="W864" t="str">
        <f t="shared" si="13"/>
        <v>Developing (13-24 Months)</v>
      </c>
    </row>
    <row r="865" spans="1:23" x14ac:dyDescent="0.25">
      <c r="A865" t="s">
        <v>899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 s="1">
        <v>95.1</v>
      </c>
      <c r="T865" s="1">
        <v>307.39999999999998</v>
      </c>
      <c r="U865" t="s">
        <v>23</v>
      </c>
      <c r="V865">
        <f>IF(Table1[[#This Row],[Churn]]="Yes",1,0)</f>
        <v>1</v>
      </c>
      <c r="W865" t="str">
        <f t="shared" si="13"/>
        <v>New (0-12 Months)</v>
      </c>
    </row>
    <row r="866" spans="1:23" x14ac:dyDescent="0.25">
      <c r="A866" t="s">
        <v>900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 s="1">
        <v>94.65</v>
      </c>
      <c r="T866" s="1">
        <v>2104.5500000000002</v>
      </c>
      <c r="U866" t="s">
        <v>23</v>
      </c>
      <c r="V866">
        <f>IF(Table1[[#This Row],[Churn]]="Yes",1,0)</f>
        <v>1</v>
      </c>
      <c r="W866" t="str">
        <f t="shared" si="13"/>
        <v>Developing (13-24 Months)</v>
      </c>
    </row>
    <row r="867" spans="1:23" x14ac:dyDescent="0.25">
      <c r="A867" t="s">
        <v>901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 s="1">
        <v>80.599999999999994</v>
      </c>
      <c r="T867" s="1">
        <v>319.14999999999998</v>
      </c>
      <c r="U867" t="s">
        <v>23</v>
      </c>
      <c r="V867">
        <f>IF(Table1[[#This Row],[Churn]]="Yes",1,0)</f>
        <v>1</v>
      </c>
      <c r="W867" t="str">
        <f t="shared" si="13"/>
        <v>New (0-12 Months)</v>
      </c>
    </row>
    <row r="868" spans="1:23" x14ac:dyDescent="0.25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 s="1">
        <v>39</v>
      </c>
      <c r="T868" s="1">
        <v>2337.4499999999998</v>
      </c>
      <c r="U868" t="s">
        <v>24</v>
      </c>
      <c r="V868">
        <f>IF(Table1[[#This Row],[Churn]]="Yes",1,0)</f>
        <v>0</v>
      </c>
      <c r="W868" t="str">
        <f t="shared" si="13"/>
        <v>Loyal (49-72 Months)</v>
      </c>
    </row>
    <row r="869" spans="1:23" x14ac:dyDescent="0.25">
      <c r="A869" t="s">
        <v>903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 s="1">
        <v>20.5</v>
      </c>
      <c r="T869" s="1">
        <v>104.3</v>
      </c>
      <c r="U869" t="s">
        <v>24</v>
      </c>
      <c r="V869">
        <f>IF(Table1[[#This Row],[Churn]]="Yes",1,0)</f>
        <v>0</v>
      </c>
      <c r="W869" t="str">
        <f t="shared" si="13"/>
        <v>New (0-12 Months)</v>
      </c>
    </row>
    <row r="870" spans="1:23" x14ac:dyDescent="0.25">
      <c r="A870" t="s">
        <v>904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 s="1">
        <v>85.55</v>
      </c>
      <c r="T870" s="1">
        <v>5084.6499999999996</v>
      </c>
      <c r="U870" t="s">
        <v>23</v>
      </c>
      <c r="V870">
        <f>IF(Table1[[#This Row],[Churn]]="Yes",1,0)</f>
        <v>1</v>
      </c>
      <c r="W870" t="str">
        <f t="shared" si="13"/>
        <v>Loyal (49-72 Months)</v>
      </c>
    </row>
    <row r="871" spans="1:23" x14ac:dyDescent="0.25">
      <c r="A871" t="s">
        <v>905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 s="1">
        <v>26.4</v>
      </c>
      <c r="T871" s="1">
        <v>121.25</v>
      </c>
      <c r="U871" t="s">
        <v>24</v>
      </c>
      <c r="V871">
        <f>IF(Table1[[#This Row],[Churn]]="Yes",1,0)</f>
        <v>0</v>
      </c>
      <c r="W871" t="str">
        <f t="shared" si="13"/>
        <v>New (0-12 Months)</v>
      </c>
    </row>
    <row r="872" spans="1:23" x14ac:dyDescent="0.25">
      <c r="A872" t="s">
        <v>906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 s="1">
        <v>98.2</v>
      </c>
      <c r="T872" s="1">
        <v>7015.9</v>
      </c>
      <c r="U872" t="s">
        <v>24</v>
      </c>
      <c r="V872">
        <f>IF(Table1[[#This Row],[Churn]]="Yes",1,0)</f>
        <v>0</v>
      </c>
      <c r="W872" t="str">
        <f t="shared" si="13"/>
        <v>Loyal (49-72 Months)</v>
      </c>
    </row>
    <row r="873" spans="1:23" x14ac:dyDescent="0.25">
      <c r="A873" t="s">
        <v>907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 s="1">
        <v>97.55</v>
      </c>
      <c r="T873" s="1">
        <v>5598</v>
      </c>
      <c r="U873" t="s">
        <v>24</v>
      </c>
      <c r="V873">
        <f>IF(Table1[[#This Row],[Churn]]="Yes",1,0)</f>
        <v>0</v>
      </c>
      <c r="W873" t="str">
        <f t="shared" si="13"/>
        <v>Loyal (49-72 Months)</v>
      </c>
    </row>
    <row r="874" spans="1:23" x14ac:dyDescent="0.25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 s="1">
        <v>19.95</v>
      </c>
      <c r="T874" s="1">
        <v>1269.0999999999999</v>
      </c>
      <c r="U874" t="s">
        <v>24</v>
      </c>
      <c r="V874">
        <f>IF(Table1[[#This Row],[Churn]]="Yes",1,0)</f>
        <v>0</v>
      </c>
      <c r="W874" t="str">
        <f t="shared" si="13"/>
        <v>Loyal (49-72 Months)</v>
      </c>
    </row>
    <row r="875" spans="1:23" x14ac:dyDescent="0.25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 s="1">
        <v>50.8</v>
      </c>
      <c r="T875" s="1">
        <v>3027.4</v>
      </c>
      <c r="U875" t="s">
        <v>23</v>
      </c>
      <c r="V875">
        <f>IF(Table1[[#This Row],[Churn]]="Yes",1,0)</f>
        <v>1</v>
      </c>
      <c r="W875" t="str">
        <f t="shared" si="13"/>
        <v>Loyal (49-72 Months)</v>
      </c>
    </row>
    <row r="876" spans="1:23" x14ac:dyDescent="0.25">
      <c r="A876" t="s">
        <v>910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 s="1">
        <v>99.7</v>
      </c>
      <c r="T876" s="1">
        <v>4634.3500000000004</v>
      </c>
      <c r="U876" t="s">
        <v>24</v>
      </c>
      <c r="V876">
        <f>IF(Table1[[#This Row],[Churn]]="Yes",1,0)</f>
        <v>0</v>
      </c>
      <c r="W876" t="str">
        <f t="shared" si="13"/>
        <v>Established (25-48 Months)</v>
      </c>
    </row>
    <row r="877" spans="1:23" x14ac:dyDescent="0.25">
      <c r="A877" t="s">
        <v>911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 s="1">
        <v>34.799999999999997</v>
      </c>
      <c r="T877" s="1">
        <v>113.95</v>
      </c>
      <c r="U877" t="s">
        <v>24</v>
      </c>
      <c r="V877">
        <f>IF(Table1[[#This Row],[Churn]]="Yes",1,0)</f>
        <v>0</v>
      </c>
      <c r="W877" t="str">
        <f t="shared" si="13"/>
        <v>New (0-12 Months)</v>
      </c>
    </row>
    <row r="878" spans="1:23" x14ac:dyDescent="0.25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 s="1">
        <v>105.1</v>
      </c>
      <c r="T878" s="1">
        <v>1582.75</v>
      </c>
      <c r="U878" t="s">
        <v>23</v>
      </c>
      <c r="V878">
        <f>IF(Table1[[#This Row],[Churn]]="Yes",1,0)</f>
        <v>1</v>
      </c>
      <c r="W878" t="str">
        <f t="shared" si="13"/>
        <v>Developing (13-24 Months)</v>
      </c>
    </row>
    <row r="879" spans="1:23" x14ac:dyDescent="0.25">
      <c r="A879" t="s">
        <v>913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 s="1">
        <v>60.15</v>
      </c>
      <c r="T879" s="1">
        <v>3077</v>
      </c>
      <c r="U879" t="s">
        <v>24</v>
      </c>
      <c r="V879">
        <f>IF(Table1[[#This Row],[Churn]]="Yes",1,0)</f>
        <v>0</v>
      </c>
      <c r="W879" t="str">
        <f t="shared" si="13"/>
        <v>Loyal (49-72 Months)</v>
      </c>
    </row>
    <row r="880" spans="1:23" x14ac:dyDescent="0.25">
      <c r="A880" t="s">
        <v>914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 s="1">
        <v>64.75</v>
      </c>
      <c r="T880" s="1">
        <v>4039.5</v>
      </c>
      <c r="U880" t="s">
        <v>24</v>
      </c>
      <c r="V880">
        <f>IF(Table1[[#This Row],[Churn]]="Yes",1,0)</f>
        <v>0</v>
      </c>
      <c r="W880" t="str">
        <f t="shared" si="13"/>
        <v>Loyal (49-72 Months)</v>
      </c>
    </row>
    <row r="881" spans="1:23" x14ac:dyDescent="0.25">
      <c r="A881" t="s">
        <v>915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 s="1">
        <v>54.65</v>
      </c>
      <c r="T881" s="1">
        <v>1665.2</v>
      </c>
      <c r="U881" t="s">
        <v>24</v>
      </c>
      <c r="V881">
        <f>IF(Table1[[#This Row],[Churn]]="Yes",1,0)</f>
        <v>0</v>
      </c>
      <c r="W881" t="str">
        <f t="shared" si="13"/>
        <v>Established (25-48 Months)</v>
      </c>
    </row>
    <row r="882" spans="1:23" x14ac:dyDescent="0.25">
      <c r="A882" t="s">
        <v>916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 s="1">
        <v>110.1</v>
      </c>
      <c r="T882" s="1">
        <v>1043.3</v>
      </c>
      <c r="U882" t="s">
        <v>23</v>
      </c>
      <c r="V882">
        <f>IF(Table1[[#This Row],[Churn]]="Yes",1,0)</f>
        <v>1</v>
      </c>
      <c r="W882" t="str">
        <f t="shared" si="13"/>
        <v>New (0-12 Months)</v>
      </c>
    </row>
    <row r="883" spans="1:23" x14ac:dyDescent="0.25">
      <c r="A883" t="s">
        <v>917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 s="1">
        <v>19.3</v>
      </c>
      <c r="T883" s="1">
        <v>504.2</v>
      </c>
      <c r="U883" t="s">
        <v>24</v>
      </c>
      <c r="V883">
        <f>IF(Table1[[#This Row],[Churn]]="Yes",1,0)</f>
        <v>0</v>
      </c>
      <c r="W883" t="str">
        <f t="shared" si="13"/>
        <v>Established (25-48 Months)</v>
      </c>
    </row>
    <row r="884" spans="1:23" x14ac:dyDescent="0.25">
      <c r="A884" t="s">
        <v>918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 s="1">
        <v>83.9</v>
      </c>
      <c r="T884" s="1">
        <v>497.55</v>
      </c>
      <c r="U884" t="s">
        <v>23</v>
      </c>
      <c r="V884">
        <f>IF(Table1[[#This Row],[Churn]]="Yes",1,0)</f>
        <v>1</v>
      </c>
      <c r="W884" t="str">
        <f t="shared" si="13"/>
        <v>New (0-12 Months)</v>
      </c>
    </row>
    <row r="885" spans="1:23" x14ac:dyDescent="0.25">
      <c r="A885" t="s">
        <v>919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 s="1">
        <v>111.25</v>
      </c>
      <c r="T885" s="1">
        <v>7511.65</v>
      </c>
      <c r="U885" t="s">
        <v>24</v>
      </c>
      <c r="V885">
        <f>IF(Table1[[#This Row],[Churn]]="Yes",1,0)</f>
        <v>0</v>
      </c>
      <c r="W885" t="str">
        <f t="shared" si="13"/>
        <v>Loyal (49-72 Months)</v>
      </c>
    </row>
    <row r="886" spans="1:23" x14ac:dyDescent="0.25">
      <c r="A886" t="s">
        <v>920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 s="1">
        <v>35.799999999999997</v>
      </c>
      <c r="T886" s="1">
        <v>1782</v>
      </c>
      <c r="U886" t="s">
        <v>24</v>
      </c>
      <c r="V886">
        <f>IF(Table1[[#This Row],[Churn]]="Yes",1,0)</f>
        <v>0</v>
      </c>
      <c r="W886" t="str">
        <f t="shared" si="13"/>
        <v>Loyal (49-72 Months)</v>
      </c>
    </row>
    <row r="887" spans="1:23" x14ac:dyDescent="0.25">
      <c r="A887" t="s">
        <v>921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 s="1">
        <v>20.05</v>
      </c>
      <c r="T887" s="1">
        <v>20.05</v>
      </c>
      <c r="U887" t="s">
        <v>24</v>
      </c>
      <c r="V887">
        <f>IF(Table1[[#This Row],[Churn]]="Yes",1,0)</f>
        <v>0</v>
      </c>
      <c r="W887" t="str">
        <f t="shared" si="13"/>
        <v>New (0-12 Months)</v>
      </c>
    </row>
    <row r="888" spans="1:23" x14ac:dyDescent="0.25">
      <c r="A888" t="s">
        <v>922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 s="1">
        <v>84.35</v>
      </c>
      <c r="T888" s="1">
        <v>609.65</v>
      </c>
      <c r="U888" t="s">
        <v>24</v>
      </c>
      <c r="V888">
        <f>IF(Table1[[#This Row],[Churn]]="Yes",1,0)</f>
        <v>0</v>
      </c>
      <c r="W888" t="str">
        <f t="shared" si="13"/>
        <v>New (0-12 Months)</v>
      </c>
    </row>
    <row r="889" spans="1:23" x14ac:dyDescent="0.25">
      <c r="A889" t="s">
        <v>923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 s="1">
        <v>110.5</v>
      </c>
      <c r="T889" s="1">
        <v>2857.6</v>
      </c>
      <c r="U889" t="s">
        <v>24</v>
      </c>
      <c r="V889">
        <f>IF(Table1[[#This Row],[Churn]]="Yes",1,0)</f>
        <v>0</v>
      </c>
      <c r="W889" t="str">
        <f t="shared" si="13"/>
        <v>Established (25-48 Months)</v>
      </c>
    </row>
    <row r="890" spans="1:23" x14ac:dyDescent="0.25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 s="1">
        <v>91.2</v>
      </c>
      <c r="T890" s="1">
        <v>3247.55</v>
      </c>
      <c r="U890" t="s">
        <v>24</v>
      </c>
      <c r="V890">
        <f>IF(Table1[[#This Row],[Churn]]="Yes",1,0)</f>
        <v>0</v>
      </c>
      <c r="W890" t="str">
        <f t="shared" si="13"/>
        <v>Established (25-48 Months)</v>
      </c>
    </row>
    <row r="891" spans="1:23" x14ac:dyDescent="0.25">
      <c r="A891" t="s">
        <v>925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 s="1">
        <v>100.55</v>
      </c>
      <c r="T891" s="1">
        <v>6215.35</v>
      </c>
      <c r="U891" t="s">
        <v>23</v>
      </c>
      <c r="V891">
        <f>IF(Table1[[#This Row],[Churn]]="Yes",1,0)</f>
        <v>1</v>
      </c>
      <c r="W891" t="str">
        <f t="shared" si="13"/>
        <v>Loyal (49-72 Months)</v>
      </c>
    </row>
    <row r="892" spans="1:23" x14ac:dyDescent="0.25">
      <c r="A892" t="s">
        <v>926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 s="1">
        <v>89.3</v>
      </c>
      <c r="T892" s="1">
        <v>2823</v>
      </c>
      <c r="U892" t="s">
        <v>24</v>
      </c>
      <c r="V892">
        <f>IF(Table1[[#This Row],[Churn]]="Yes",1,0)</f>
        <v>0</v>
      </c>
      <c r="W892" t="str">
        <f t="shared" si="13"/>
        <v>Established (25-48 Months)</v>
      </c>
    </row>
    <row r="893" spans="1:23" x14ac:dyDescent="0.25">
      <c r="A893" t="s">
        <v>927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 s="1">
        <v>103.85</v>
      </c>
      <c r="T893" s="1">
        <v>5017.8999999999996</v>
      </c>
      <c r="U893" t="s">
        <v>23</v>
      </c>
      <c r="V893">
        <f>IF(Table1[[#This Row],[Churn]]="Yes",1,0)</f>
        <v>1</v>
      </c>
      <c r="W893" t="str">
        <f t="shared" si="13"/>
        <v>Loyal (49-72 Months)</v>
      </c>
    </row>
    <row r="894" spans="1:23" x14ac:dyDescent="0.25">
      <c r="A894" t="s">
        <v>928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 s="1">
        <v>81.099999999999994</v>
      </c>
      <c r="T894" s="1">
        <v>2619.25</v>
      </c>
      <c r="U894" t="s">
        <v>24</v>
      </c>
      <c r="V894">
        <f>IF(Table1[[#This Row],[Churn]]="Yes",1,0)</f>
        <v>0</v>
      </c>
      <c r="W894" t="str">
        <f t="shared" si="13"/>
        <v>Established (25-48 Months)</v>
      </c>
    </row>
    <row r="895" spans="1:23" x14ac:dyDescent="0.25">
      <c r="A895" t="s">
        <v>929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 s="1">
        <v>24.6</v>
      </c>
      <c r="T895" s="1">
        <v>24.6</v>
      </c>
      <c r="U895" t="s">
        <v>23</v>
      </c>
      <c r="V895">
        <f>IF(Table1[[#This Row],[Churn]]="Yes",1,0)</f>
        <v>1</v>
      </c>
      <c r="W895" t="str">
        <f t="shared" si="13"/>
        <v>New (0-12 Months)</v>
      </c>
    </row>
    <row r="896" spans="1:23" x14ac:dyDescent="0.25">
      <c r="A896" t="s">
        <v>930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 s="1">
        <v>81.2</v>
      </c>
      <c r="T896" s="1">
        <v>4965.1000000000004</v>
      </c>
      <c r="U896" t="s">
        <v>24</v>
      </c>
      <c r="V896">
        <f>IF(Table1[[#This Row],[Churn]]="Yes",1,0)</f>
        <v>0</v>
      </c>
      <c r="W896" t="str">
        <f t="shared" si="13"/>
        <v>Loyal (49-72 Months)</v>
      </c>
    </row>
    <row r="897" spans="1:23" x14ac:dyDescent="0.25">
      <c r="A897" t="s">
        <v>931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 s="1">
        <v>94.3</v>
      </c>
      <c r="T897" s="1">
        <v>2679.7</v>
      </c>
      <c r="U897" t="s">
        <v>24</v>
      </c>
      <c r="V897">
        <f>IF(Table1[[#This Row],[Churn]]="Yes",1,0)</f>
        <v>0</v>
      </c>
      <c r="W897" t="str">
        <f t="shared" si="13"/>
        <v>Established (25-48 Months)</v>
      </c>
    </row>
    <row r="898" spans="1:23" x14ac:dyDescent="0.25">
      <c r="A898" t="s">
        <v>932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 s="1">
        <v>116.1</v>
      </c>
      <c r="T898" s="1">
        <v>8310.5499999999993</v>
      </c>
      <c r="U898" t="s">
        <v>24</v>
      </c>
      <c r="V898">
        <f>IF(Table1[[#This Row],[Churn]]="Yes",1,0)</f>
        <v>0</v>
      </c>
      <c r="W898" t="str">
        <f t="shared" ref="W898:W961" si="14">IF(F898&lt;=12,"New (0-12 Months)",IF(F898&lt;=24,"Developing (13-24 Months)",IF(F898&lt;=48,"Established (25-48 Months)","Loyal (49-72 Months)")))</f>
        <v>Loyal (49-72 Months)</v>
      </c>
    </row>
    <row r="899" spans="1:23" x14ac:dyDescent="0.25">
      <c r="A899" t="s">
        <v>933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 s="1">
        <v>105.55</v>
      </c>
      <c r="T899" s="1">
        <v>5682.25</v>
      </c>
      <c r="U899" t="s">
        <v>24</v>
      </c>
      <c r="V899">
        <f>IF(Table1[[#This Row],[Churn]]="Yes",1,0)</f>
        <v>0</v>
      </c>
      <c r="W899" t="str">
        <f t="shared" si="14"/>
        <v>Loyal (49-72 Months)</v>
      </c>
    </row>
    <row r="900" spans="1:23" x14ac:dyDescent="0.25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 s="1">
        <v>98.9</v>
      </c>
      <c r="T900" s="1">
        <v>1120.95</v>
      </c>
      <c r="U900" t="s">
        <v>23</v>
      </c>
      <c r="V900">
        <f>IF(Table1[[#This Row],[Churn]]="Yes",1,0)</f>
        <v>1</v>
      </c>
      <c r="W900" t="str">
        <f t="shared" si="14"/>
        <v>New (0-12 Months)</v>
      </c>
    </row>
    <row r="901" spans="1:23" x14ac:dyDescent="0.25">
      <c r="A901" t="s">
        <v>935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 s="1">
        <v>94.4</v>
      </c>
      <c r="T901" s="1">
        <v>4914.8999999999996</v>
      </c>
      <c r="U901" t="s">
        <v>24</v>
      </c>
      <c r="V901">
        <f>IF(Table1[[#This Row],[Churn]]="Yes",1,0)</f>
        <v>0</v>
      </c>
      <c r="W901" t="str">
        <f t="shared" si="14"/>
        <v>Loyal (49-72 Months)</v>
      </c>
    </row>
    <row r="902" spans="1:23" x14ac:dyDescent="0.25">
      <c r="A902" t="s">
        <v>936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 s="1">
        <v>19.5</v>
      </c>
      <c r="T902" s="1">
        <v>27.55</v>
      </c>
      <c r="U902" t="s">
        <v>24</v>
      </c>
      <c r="V902">
        <f>IF(Table1[[#This Row],[Churn]]="Yes",1,0)</f>
        <v>0</v>
      </c>
      <c r="W902" t="str">
        <f t="shared" si="14"/>
        <v>New (0-12 Months)</v>
      </c>
    </row>
    <row r="903" spans="1:23" x14ac:dyDescent="0.25">
      <c r="A903" t="s">
        <v>937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 s="1">
        <v>98.3</v>
      </c>
      <c r="T903" s="1">
        <v>923.5</v>
      </c>
      <c r="U903" t="s">
        <v>23</v>
      </c>
      <c r="V903">
        <f>IF(Table1[[#This Row],[Churn]]="Yes",1,0)</f>
        <v>1</v>
      </c>
      <c r="W903" t="str">
        <f t="shared" si="14"/>
        <v>New (0-12 Months)</v>
      </c>
    </row>
    <row r="904" spans="1:23" x14ac:dyDescent="0.25">
      <c r="A904" t="s">
        <v>938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 s="1">
        <v>93.85</v>
      </c>
      <c r="T904" s="1">
        <v>1625.65</v>
      </c>
      <c r="U904" t="s">
        <v>23</v>
      </c>
      <c r="V904">
        <f>IF(Table1[[#This Row],[Churn]]="Yes",1,0)</f>
        <v>1</v>
      </c>
      <c r="W904" t="str">
        <f t="shared" si="14"/>
        <v>Developing (13-24 Months)</v>
      </c>
    </row>
    <row r="905" spans="1:23" x14ac:dyDescent="0.25">
      <c r="A905" t="s">
        <v>939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 s="1">
        <v>105.6</v>
      </c>
      <c r="T905" s="1">
        <v>6068.65</v>
      </c>
      <c r="U905" t="s">
        <v>24</v>
      </c>
      <c r="V905">
        <f>IF(Table1[[#This Row],[Churn]]="Yes",1,0)</f>
        <v>0</v>
      </c>
      <c r="W905" t="str">
        <f t="shared" si="14"/>
        <v>Loyal (49-72 Months)</v>
      </c>
    </row>
    <row r="906" spans="1:23" x14ac:dyDescent="0.25">
      <c r="A906" t="s">
        <v>940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 s="1">
        <v>81.349999999999994</v>
      </c>
      <c r="T906" s="1">
        <v>5398.6</v>
      </c>
      <c r="U906" t="s">
        <v>24</v>
      </c>
      <c r="V906">
        <f>IF(Table1[[#This Row],[Churn]]="Yes",1,0)</f>
        <v>0</v>
      </c>
      <c r="W906" t="str">
        <f t="shared" si="14"/>
        <v>Loyal (49-72 Months)</v>
      </c>
    </row>
    <row r="907" spans="1:23" x14ac:dyDescent="0.25">
      <c r="A907" t="s">
        <v>941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 s="1">
        <v>100.5</v>
      </c>
      <c r="T907" s="1">
        <v>918.6</v>
      </c>
      <c r="U907" t="s">
        <v>23</v>
      </c>
      <c r="V907">
        <f>IF(Table1[[#This Row],[Churn]]="Yes",1,0)</f>
        <v>1</v>
      </c>
      <c r="W907" t="str">
        <f t="shared" si="14"/>
        <v>New (0-12 Months)</v>
      </c>
    </row>
    <row r="908" spans="1:23" x14ac:dyDescent="0.25">
      <c r="A908" t="s">
        <v>942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 s="1">
        <v>56.4</v>
      </c>
      <c r="T908" s="1">
        <v>234.85</v>
      </c>
      <c r="U908" t="s">
        <v>24</v>
      </c>
      <c r="V908">
        <f>IF(Table1[[#This Row],[Churn]]="Yes",1,0)</f>
        <v>0</v>
      </c>
      <c r="W908" t="str">
        <f t="shared" si="14"/>
        <v>New (0-12 Months)</v>
      </c>
    </row>
    <row r="909" spans="1:23" x14ac:dyDescent="0.25">
      <c r="A909" t="s">
        <v>943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 s="1">
        <v>65.349999999999994</v>
      </c>
      <c r="T909" s="1">
        <v>1231.8499999999999</v>
      </c>
      <c r="U909" t="s">
        <v>24</v>
      </c>
      <c r="V909">
        <f>IF(Table1[[#This Row],[Churn]]="Yes",1,0)</f>
        <v>0</v>
      </c>
      <c r="W909" t="str">
        <f t="shared" si="14"/>
        <v>Developing (13-24 Months)</v>
      </c>
    </row>
    <row r="910" spans="1:23" x14ac:dyDescent="0.25">
      <c r="A910" t="s">
        <v>944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 s="1">
        <v>19.95</v>
      </c>
      <c r="T910" s="1">
        <v>170.9</v>
      </c>
      <c r="U910" t="s">
        <v>24</v>
      </c>
      <c r="V910">
        <f>IF(Table1[[#This Row],[Churn]]="Yes",1,0)</f>
        <v>0</v>
      </c>
      <c r="W910" t="str">
        <f t="shared" si="14"/>
        <v>New (0-12 Months)</v>
      </c>
    </row>
    <row r="911" spans="1:23" x14ac:dyDescent="0.25">
      <c r="A911" t="s">
        <v>945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 s="1">
        <v>111.25</v>
      </c>
      <c r="T911" s="1">
        <v>7984.15</v>
      </c>
      <c r="U911" t="s">
        <v>24</v>
      </c>
      <c r="V911">
        <f>IF(Table1[[#This Row],[Churn]]="Yes",1,0)</f>
        <v>0</v>
      </c>
      <c r="W911" t="str">
        <f t="shared" si="14"/>
        <v>Loyal (49-72 Months)</v>
      </c>
    </row>
    <row r="912" spans="1:23" x14ac:dyDescent="0.25">
      <c r="A912" t="s">
        <v>946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 s="1">
        <v>72.849999999999994</v>
      </c>
      <c r="T912" s="1">
        <v>688.65</v>
      </c>
      <c r="U912" t="s">
        <v>23</v>
      </c>
      <c r="V912">
        <f>IF(Table1[[#This Row],[Churn]]="Yes",1,0)</f>
        <v>1</v>
      </c>
      <c r="W912" t="str">
        <f t="shared" si="14"/>
        <v>New (0-12 Months)</v>
      </c>
    </row>
    <row r="913" spans="1:23" x14ac:dyDescent="0.25">
      <c r="A913" t="s">
        <v>947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 s="1">
        <v>89</v>
      </c>
      <c r="T913" s="1">
        <v>1288.3</v>
      </c>
      <c r="U913" t="s">
        <v>24</v>
      </c>
      <c r="V913">
        <f>IF(Table1[[#This Row],[Churn]]="Yes",1,0)</f>
        <v>0</v>
      </c>
      <c r="W913" t="str">
        <f t="shared" si="14"/>
        <v>Developing (13-24 Months)</v>
      </c>
    </row>
    <row r="914" spans="1:23" x14ac:dyDescent="0.25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 s="1">
        <v>106.1</v>
      </c>
      <c r="T914" s="1">
        <v>7848.5</v>
      </c>
      <c r="U914" t="s">
        <v>24</v>
      </c>
      <c r="V914">
        <f>IF(Table1[[#This Row],[Churn]]="Yes",1,0)</f>
        <v>0</v>
      </c>
      <c r="W914" t="str">
        <f t="shared" si="14"/>
        <v>Loyal (49-72 Months)</v>
      </c>
    </row>
    <row r="915" spans="1:23" x14ac:dyDescent="0.25">
      <c r="A915" t="s">
        <v>949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 s="1">
        <v>20.05</v>
      </c>
      <c r="T915" s="1">
        <v>267</v>
      </c>
      <c r="U915" t="s">
        <v>24</v>
      </c>
      <c r="V915">
        <f>IF(Table1[[#This Row],[Churn]]="Yes",1,0)</f>
        <v>0</v>
      </c>
      <c r="W915" t="str">
        <f t="shared" si="14"/>
        <v>New (0-12 Months)</v>
      </c>
    </row>
    <row r="916" spans="1:23" x14ac:dyDescent="0.25">
      <c r="A916" t="s">
        <v>950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 s="1">
        <v>25.2</v>
      </c>
      <c r="T916" s="1">
        <v>1798.9</v>
      </c>
      <c r="U916" t="s">
        <v>24</v>
      </c>
      <c r="V916">
        <f>IF(Table1[[#This Row],[Churn]]="Yes",1,0)</f>
        <v>0</v>
      </c>
      <c r="W916" t="str">
        <f t="shared" si="14"/>
        <v>Loyal (49-72 Months)</v>
      </c>
    </row>
    <row r="917" spans="1:23" x14ac:dyDescent="0.25">
      <c r="A917" t="s">
        <v>951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 s="1">
        <v>73.55</v>
      </c>
      <c r="T917" s="1">
        <v>73.55</v>
      </c>
      <c r="U917" t="s">
        <v>23</v>
      </c>
      <c r="V917">
        <f>IF(Table1[[#This Row],[Churn]]="Yes",1,0)</f>
        <v>1</v>
      </c>
      <c r="W917" t="str">
        <f t="shared" si="14"/>
        <v>New (0-12 Months)</v>
      </c>
    </row>
    <row r="918" spans="1:23" x14ac:dyDescent="0.25">
      <c r="A918" t="s">
        <v>952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 s="1">
        <v>75.400000000000006</v>
      </c>
      <c r="T918" s="1">
        <v>1643.55</v>
      </c>
      <c r="U918" t="s">
        <v>24</v>
      </c>
      <c r="V918">
        <f>IF(Table1[[#This Row],[Churn]]="Yes",1,0)</f>
        <v>0</v>
      </c>
      <c r="W918" t="str">
        <f t="shared" si="14"/>
        <v>Developing (13-24 Months)</v>
      </c>
    </row>
    <row r="919" spans="1:23" x14ac:dyDescent="0.25">
      <c r="A919" t="s">
        <v>953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 s="1">
        <v>65.55</v>
      </c>
      <c r="T919" s="1">
        <v>4807.45</v>
      </c>
      <c r="U919" t="s">
        <v>24</v>
      </c>
      <c r="V919">
        <f>IF(Table1[[#This Row],[Churn]]="Yes",1,0)</f>
        <v>0</v>
      </c>
      <c r="W919" t="str">
        <f t="shared" si="14"/>
        <v>Loyal (49-72 Months)</v>
      </c>
    </row>
    <row r="920" spans="1:23" x14ac:dyDescent="0.25">
      <c r="A920" t="s">
        <v>954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 s="1">
        <v>80.7</v>
      </c>
      <c r="T920" s="1">
        <v>2193</v>
      </c>
      <c r="U920" t="s">
        <v>24</v>
      </c>
      <c r="V920">
        <f>IF(Table1[[#This Row],[Churn]]="Yes",1,0)</f>
        <v>0</v>
      </c>
      <c r="W920" t="str">
        <f t="shared" si="14"/>
        <v>Established (25-48 Months)</v>
      </c>
    </row>
    <row r="921" spans="1:23" x14ac:dyDescent="0.25">
      <c r="A921" t="s">
        <v>955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 s="1">
        <v>104.55</v>
      </c>
      <c r="T921" s="1">
        <v>2239.4</v>
      </c>
      <c r="U921" t="s">
        <v>24</v>
      </c>
      <c r="V921">
        <f>IF(Table1[[#This Row],[Churn]]="Yes",1,0)</f>
        <v>0</v>
      </c>
      <c r="W921" t="str">
        <f t="shared" si="14"/>
        <v>Developing (13-24 Months)</v>
      </c>
    </row>
    <row r="922" spans="1:23" x14ac:dyDescent="0.25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 s="1">
        <v>24.15</v>
      </c>
      <c r="T922" s="1">
        <v>1505.9</v>
      </c>
      <c r="U922" t="s">
        <v>24</v>
      </c>
      <c r="V922">
        <f>IF(Table1[[#This Row],[Churn]]="Yes",1,0)</f>
        <v>0</v>
      </c>
      <c r="W922" t="str">
        <f t="shared" si="14"/>
        <v>Loyal (49-72 Months)</v>
      </c>
    </row>
    <row r="923" spans="1:23" x14ac:dyDescent="0.25">
      <c r="A923" t="s">
        <v>957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 s="1">
        <v>20.45</v>
      </c>
      <c r="T923" s="1">
        <v>255.35</v>
      </c>
      <c r="U923" t="s">
        <v>24</v>
      </c>
      <c r="V923">
        <f>IF(Table1[[#This Row],[Churn]]="Yes",1,0)</f>
        <v>0</v>
      </c>
      <c r="W923" t="str">
        <f t="shared" si="14"/>
        <v>New (0-12 Months)</v>
      </c>
    </row>
    <row r="924" spans="1:23" x14ac:dyDescent="0.25">
      <c r="A924" t="s">
        <v>958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 s="1">
        <v>75.400000000000006</v>
      </c>
      <c r="T924" s="1">
        <v>1189.4000000000001</v>
      </c>
      <c r="U924" t="s">
        <v>24</v>
      </c>
      <c r="V924">
        <f>IF(Table1[[#This Row],[Churn]]="Yes",1,0)</f>
        <v>0</v>
      </c>
      <c r="W924" t="str">
        <f t="shared" si="14"/>
        <v>Developing (13-24 Months)</v>
      </c>
    </row>
    <row r="925" spans="1:23" x14ac:dyDescent="0.25">
      <c r="A925" t="s">
        <v>959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 s="1">
        <v>79.7</v>
      </c>
      <c r="T925" s="1">
        <v>4786.1499999999996</v>
      </c>
      <c r="U925" t="s">
        <v>24</v>
      </c>
      <c r="V925">
        <f>IF(Table1[[#This Row],[Churn]]="Yes",1,0)</f>
        <v>0</v>
      </c>
      <c r="W925" t="str">
        <f t="shared" si="14"/>
        <v>Loyal (49-72 Months)</v>
      </c>
    </row>
    <row r="926" spans="1:23" x14ac:dyDescent="0.25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 s="1">
        <v>81.7</v>
      </c>
      <c r="T926" s="1">
        <v>1820.9</v>
      </c>
      <c r="U926" t="s">
        <v>24</v>
      </c>
      <c r="V926">
        <f>IF(Table1[[#This Row],[Churn]]="Yes",1,0)</f>
        <v>0</v>
      </c>
      <c r="W926" t="str">
        <f t="shared" si="14"/>
        <v>Developing (13-24 Months)</v>
      </c>
    </row>
    <row r="927" spans="1:23" x14ac:dyDescent="0.25">
      <c r="A927" t="s">
        <v>961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 s="1">
        <v>76.3</v>
      </c>
      <c r="T927" s="1">
        <v>2404.15</v>
      </c>
      <c r="U927" t="s">
        <v>24</v>
      </c>
      <c r="V927">
        <f>IF(Table1[[#This Row],[Churn]]="Yes",1,0)</f>
        <v>0</v>
      </c>
      <c r="W927" t="str">
        <f t="shared" si="14"/>
        <v>Established (25-48 Months)</v>
      </c>
    </row>
    <row r="928" spans="1:23" x14ac:dyDescent="0.25">
      <c r="A928" t="s">
        <v>962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 s="1">
        <v>79.400000000000006</v>
      </c>
      <c r="T928" s="1">
        <v>205.05</v>
      </c>
      <c r="U928" t="s">
        <v>23</v>
      </c>
      <c r="V928">
        <f>IF(Table1[[#This Row],[Churn]]="Yes",1,0)</f>
        <v>1</v>
      </c>
      <c r="W928" t="str">
        <f t="shared" si="14"/>
        <v>New (0-12 Months)</v>
      </c>
    </row>
    <row r="929" spans="1:23" x14ac:dyDescent="0.25">
      <c r="A929" t="s">
        <v>963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 s="1">
        <v>81.150000000000006</v>
      </c>
      <c r="T929" s="1">
        <v>952.3</v>
      </c>
      <c r="U929" t="s">
        <v>23</v>
      </c>
      <c r="V929">
        <f>IF(Table1[[#This Row],[Churn]]="Yes",1,0)</f>
        <v>1</v>
      </c>
      <c r="W929" t="str">
        <f t="shared" si="14"/>
        <v>Developing (13-24 Months)</v>
      </c>
    </row>
    <row r="930" spans="1:23" x14ac:dyDescent="0.25">
      <c r="A930" t="s">
        <v>964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 s="1">
        <v>103.75</v>
      </c>
      <c r="T930" s="1">
        <v>7039.45</v>
      </c>
      <c r="U930" t="s">
        <v>24</v>
      </c>
      <c r="V930">
        <f>IF(Table1[[#This Row],[Churn]]="Yes",1,0)</f>
        <v>0</v>
      </c>
      <c r="W930" t="str">
        <f t="shared" si="14"/>
        <v>Loyal (49-72 Months)</v>
      </c>
    </row>
    <row r="931" spans="1:23" x14ac:dyDescent="0.25">
      <c r="A931" t="s">
        <v>965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 s="1">
        <v>86.45</v>
      </c>
      <c r="T931" s="1">
        <v>2538.0500000000002</v>
      </c>
      <c r="U931" t="s">
        <v>24</v>
      </c>
      <c r="V931">
        <f>IF(Table1[[#This Row],[Churn]]="Yes",1,0)</f>
        <v>0</v>
      </c>
      <c r="W931" t="str">
        <f t="shared" si="14"/>
        <v>Established (25-48 Months)</v>
      </c>
    </row>
    <row r="932" spans="1:23" x14ac:dyDescent="0.25">
      <c r="A932" t="s">
        <v>966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 s="1">
        <v>75.099999999999994</v>
      </c>
      <c r="T932" s="1">
        <v>1212.8499999999999</v>
      </c>
      <c r="U932" t="s">
        <v>24</v>
      </c>
      <c r="V932">
        <f>IF(Table1[[#This Row],[Churn]]="Yes",1,0)</f>
        <v>0</v>
      </c>
      <c r="W932" t="str">
        <f t="shared" si="14"/>
        <v>Developing (13-24 Months)</v>
      </c>
    </row>
    <row r="933" spans="1:23" x14ac:dyDescent="0.25">
      <c r="A933" t="s">
        <v>967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 s="1">
        <v>80.599999999999994</v>
      </c>
      <c r="T933" s="1">
        <v>2651.1</v>
      </c>
      <c r="U933" t="s">
        <v>24</v>
      </c>
      <c r="V933">
        <f>IF(Table1[[#This Row],[Churn]]="Yes",1,0)</f>
        <v>0</v>
      </c>
      <c r="W933" t="str">
        <f t="shared" si="14"/>
        <v>Established (25-48 Months)</v>
      </c>
    </row>
    <row r="934" spans="1:23" x14ac:dyDescent="0.25">
      <c r="A934" t="s">
        <v>968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 s="1">
        <v>19.3</v>
      </c>
      <c r="T934" s="1">
        <v>1304.8</v>
      </c>
      <c r="U934" t="s">
        <v>24</v>
      </c>
      <c r="V934">
        <f>IF(Table1[[#This Row],[Churn]]="Yes",1,0)</f>
        <v>0</v>
      </c>
      <c r="W934" t="str">
        <f t="shared" si="14"/>
        <v>Loyal (49-72 Months)</v>
      </c>
    </row>
    <row r="935" spans="1:23" x14ac:dyDescent="0.25">
      <c r="A935" t="s">
        <v>969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 s="1">
        <v>84.6</v>
      </c>
      <c r="T935" s="1">
        <v>360.1</v>
      </c>
      <c r="U935" t="s">
        <v>23</v>
      </c>
      <c r="V935">
        <f>IF(Table1[[#This Row],[Churn]]="Yes",1,0)</f>
        <v>1</v>
      </c>
      <c r="W935" t="str">
        <f t="shared" si="14"/>
        <v>New (0-12 Months)</v>
      </c>
    </row>
    <row r="936" spans="1:23" x14ac:dyDescent="0.25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 s="1">
        <v>33.6</v>
      </c>
      <c r="T936" s="1">
        <v>435.45</v>
      </c>
      <c r="U936" t="s">
        <v>24</v>
      </c>
      <c r="V936">
        <f>IF(Table1[[#This Row],[Churn]]="Yes",1,0)</f>
        <v>0</v>
      </c>
      <c r="W936" t="str">
        <f t="shared" si="14"/>
        <v>New (0-12 Months)</v>
      </c>
    </row>
    <row r="937" spans="1:23" x14ac:dyDescent="0.25">
      <c r="A937" t="s">
        <v>971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 s="1">
        <v>83.25</v>
      </c>
      <c r="T937" s="1">
        <v>308.05</v>
      </c>
      <c r="U937" t="s">
        <v>24</v>
      </c>
      <c r="V937">
        <f>IF(Table1[[#This Row],[Churn]]="Yes",1,0)</f>
        <v>0</v>
      </c>
      <c r="W937" t="str">
        <f t="shared" si="14"/>
        <v>New (0-12 Months)</v>
      </c>
    </row>
    <row r="938" spans="1:23" x14ac:dyDescent="0.25">
      <c r="A938" t="s">
        <v>972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 s="1">
        <v>80.849999999999994</v>
      </c>
      <c r="T938" s="1">
        <v>0</v>
      </c>
      <c r="U938" t="s">
        <v>24</v>
      </c>
      <c r="V938">
        <f>IF(Table1[[#This Row],[Churn]]="Yes",1,0)</f>
        <v>0</v>
      </c>
      <c r="W938" t="str">
        <f t="shared" si="14"/>
        <v>New (0-12 Months)</v>
      </c>
    </row>
    <row r="939" spans="1:23" x14ac:dyDescent="0.25">
      <c r="A939" t="s">
        <v>973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 s="1">
        <v>79.05</v>
      </c>
      <c r="T939" s="1">
        <v>434.5</v>
      </c>
      <c r="U939" t="s">
        <v>23</v>
      </c>
      <c r="V939">
        <f>IF(Table1[[#This Row],[Churn]]="Yes",1,0)</f>
        <v>1</v>
      </c>
      <c r="W939" t="str">
        <f t="shared" si="14"/>
        <v>New (0-12 Months)</v>
      </c>
    </row>
    <row r="940" spans="1:23" x14ac:dyDescent="0.25">
      <c r="A940" t="s">
        <v>974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 s="1">
        <v>108.05</v>
      </c>
      <c r="T940" s="1">
        <v>7118.9</v>
      </c>
      <c r="U940" t="s">
        <v>24</v>
      </c>
      <c r="V940">
        <f>IF(Table1[[#This Row],[Churn]]="Yes",1,0)</f>
        <v>0</v>
      </c>
      <c r="W940" t="str">
        <f t="shared" si="14"/>
        <v>Loyal (49-72 Months)</v>
      </c>
    </row>
    <row r="941" spans="1:23" x14ac:dyDescent="0.25">
      <c r="A941" t="s">
        <v>975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 s="1">
        <v>19.899999999999999</v>
      </c>
      <c r="T941" s="1">
        <v>320.45</v>
      </c>
      <c r="U941" t="s">
        <v>24</v>
      </c>
      <c r="V941">
        <f>IF(Table1[[#This Row],[Churn]]="Yes",1,0)</f>
        <v>0</v>
      </c>
      <c r="W941" t="str">
        <f t="shared" si="14"/>
        <v>Developing (13-24 Months)</v>
      </c>
    </row>
    <row r="942" spans="1:23" x14ac:dyDescent="0.25">
      <c r="A942" t="s">
        <v>976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 s="1">
        <v>21.05</v>
      </c>
      <c r="T942" s="1">
        <v>531.54999999999995</v>
      </c>
      <c r="U942" t="s">
        <v>24</v>
      </c>
      <c r="V942">
        <f>IF(Table1[[#This Row],[Churn]]="Yes",1,0)</f>
        <v>0</v>
      </c>
      <c r="W942" t="str">
        <f t="shared" si="14"/>
        <v>Developing (13-24 Months)</v>
      </c>
    </row>
    <row r="943" spans="1:23" x14ac:dyDescent="0.25">
      <c r="A943" t="s">
        <v>977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 s="1">
        <v>30.15</v>
      </c>
      <c r="T943" s="1">
        <v>382.2</v>
      </c>
      <c r="U943" t="s">
        <v>24</v>
      </c>
      <c r="V943">
        <f>IF(Table1[[#This Row],[Churn]]="Yes",1,0)</f>
        <v>0</v>
      </c>
      <c r="W943" t="str">
        <f t="shared" si="14"/>
        <v>Developing (13-24 Months)</v>
      </c>
    </row>
    <row r="944" spans="1:23" x14ac:dyDescent="0.25">
      <c r="A944" t="s">
        <v>978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 s="1">
        <v>79.849999999999994</v>
      </c>
      <c r="T944" s="1">
        <v>2001</v>
      </c>
      <c r="U944" t="s">
        <v>24</v>
      </c>
      <c r="V944">
        <f>IF(Table1[[#This Row],[Churn]]="Yes",1,0)</f>
        <v>0</v>
      </c>
      <c r="W944" t="str">
        <f t="shared" si="14"/>
        <v>Developing (13-24 Months)</v>
      </c>
    </row>
    <row r="945" spans="1:23" x14ac:dyDescent="0.25">
      <c r="A945" t="s">
        <v>979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 s="1">
        <v>65.5</v>
      </c>
      <c r="T945" s="1">
        <v>4919.7</v>
      </c>
      <c r="U945" t="s">
        <v>24</v>
      </c>
      <c r="V945">
        <f>IF(Table1[[#This Row],[Churn]]="Yes",1,0)</f>
        <v>0</v>
      </c>
      <c r="W945" t="str">
        <f t="shared" si="14"/>
        <v>Loyal (49-72 Months)</v>
      </c>
    </row>
    <row r="946" spans="1:23" x14ac:dyDescent="0.25">
      <c r="A946" t="s">
        <v>980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 s="1">
        <v>104.1</v>
      </c>
      <c r="T946" s="1">
        <v>5645.8</v>
      </c>
      <c r="U946" t="s">
        <v>24</v>
      </c>
      <c r="V946">
        <f>IF(Table1[[#This Row],[Churn]]="Yes",1,0)</f>
        <v>0</v>
      </c>
      <c r="W946" t="str">
        <f t="shared" si="14"/>
        <v>Loyal (49-72 Months)</v>
      </c>
    </row>
    <row r="947" spans="1:23" x14ac:dyDescent="0.25">
      <c r="A947" t="s">
        <v>981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 s="1">
        <v>74.400000000000006</v>
      </c>
      <c r="T947" s="1">
        <v>215.8</v>
      </c>
      <c r="U947" t="s">
        <v>23</v>
      </c>
      <c r="V947">
        <f>IF(Table1[[#This Row],[Churn]]="Yes",1,0)</f>
        <v>1</v>
      </c>
      <c r="W947" t="str">
        <f t="shared" si="14"/>
        <v>New (0-12 Months)</v>
      </c>
    </row>
    <row r="948" spans="1:23" x14ac:dyDescent="0.25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 s="1">
        <v>20.5</v>
      </c>
      <c r="T948" s="1">
        <v>77.599999999999994</v>
      </c>
      <c r="U948" t="s">
        <v>24</v>
      </c>
      <c r="V948">
        <f>IF(Table1[[#This Row],[Churn]]="Yes",1,0)</f>
        <v>0</v>
      </c>
      <c r="W948" t="str">
        <f t="shared" si="14"/>
        <v>New (0-12 Months)</v>
      </c>
    </row>
    <row r="949" spans="1:23" x14ac:dyDescent="0.25">
      <c r="A949" t="s">
        <v>983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 s="1">
        <v>91.35</v>
      </c>
      <c r="T949" s="1">
        <v>2896.55</v>
      </c>
      <c r="U949" t="s">
        <v>24</v>
      </c>
      <c r="V949">
        <f>IF(Table1[[#This Row],[Churn]]="Yes",1,0)</f>
        <v>0</v>
      </c>
      <c r="W949" t="str">
        <f t="shared" si="14"/>
        <v>Established (25-48 Months)</v>
      </c>
    </row>
    <row r="950" spans="1:23" x14ac:dyDescent="0.25">
      <c r="A950" t="s">
        <v>984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 s="1">
        <v>99.05</v>
      </c>
      <c r="T950" s="1">
        <v>3395.8</v>
      </c>
      <c r="U950" t="s">
        <v>23</v>
      </c>
      <c r="V950">
        <f>IF(Table1[[#This Row],[Churn]]="Yes",1,0)</f>
        <v>1</v>
      </c>
      <c r="W950" t="str">
        <f t="shared" si="14"/>
        <v>Established (25-48 Months)</v>
      </c>
    </row>
    <row r="951" spans="1:23" x14ac:dyDescent="0.25">
      <c r="A951" t="s">
        <v>985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 s="1">
        <v>20.5</v>
      </c>
      <c r="T951" s="1">
        <v>759.35</v>
      </c>
      <c r="U951" t="s">
        <v>24</v>
      </c>
      <c r="V951">
        <f>IF(Table1[[#This Row],[Churn]]="Yes",1,0)</f>
        <v>0</v>
      </c>
      <c r="W951" t="str">
        <f t="shared" si="14"/>
        <v>Established (25-48 Months)</v>
      </c>
    </row>
    <row r="952" spans="1:23" x14ac:dyDescent="0.25">
      <c r="A952" t="s">
        <v>986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 s="1">
        <v>44.95</v>
      </c>
      <c r="T952" s="1">
        <v>85.15</v>
      </c>
      <c r="U952" t="s">
        <v>23</v>
      </c>
      <c r="V952">
        <f>IF(Table1[[#This Row],[Churn]]="Yes",1,0)</f>
        <v>1</v>
      </c>
      <c r="W952" t="str">
        <f t="shared" si="14"/>
        <v>New (0-12 Months)</v>
      </c>
    </row>
    <row r="953" spans="1:23" x14ac:dyDescent="0.25">
      <c r="A953" t="s">
        <v>987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 s="1">
        <v>75.599999999999994</v>
      </c>
      <c r="T953" s="1">
        <v>535.54999999999995</v>
      </c>
      <c r="U953" t="s">
        <v>24</v>
      </c>
      <c r="V953">
        <f>IF(Table1[[#This Row],[Churn]]="Yes",1,0)</f>
        <v>0</v>
      </c>
      <c r="W953" t="str">
        <f t="shared" si="14"/>
        <v>New (0-12 Months)</v>
      </c>
    </row>
    <row r="954" spans="1:23" x14ac:dyDescent="0.25">
      <c r="A954" t="s">
        <v>988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 s="1">
        <v>55.1</v>
      </c>
      <c r="T954" s="1">
        <v>1253.1500000000001</v>
      </c>
      <c r="U954" t="s">
        <v>24</v>
      </c>
      <c r="V954">
        <f>IF(Table1[[#This Row],[Churn]]="Yes",1,0)</f>
        <v>0</v>
      </c>
      <c r="W954" t="str">
        <f t="shared" si="14"/>
        <v>Developing (13-24 Months)</v>
      </c>
    </row>
    <row r="955" spans="1:23" x14ac:dyDescent="0.25">
      <c r="A955" t="s">
        <v>989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 s="1">
        <v>58.95</v>
      </c>
      <c r="T955" s="1">
        <v>955.15</v>
      </c>
      <c r="U955" t="s">
        <v>24</v>
      </c>
      <c r="V955">
        <f>IF(Table1[[#This Row],[Churn]]="Yes",1,0)</f>
        <v>0</v>
      </c>
      <c r="W955" t="str">
        <f t="shared" si="14"/>
        <v>Developing (13-24 Months)</v>
      </c>
    </row>
    <row r="956" spans="1:23" x14ac:dyDescent="0.25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 s="1">
        <v>95.1</v>
      </c>
      <c r="T956" s="1">
        <v>2162.6</v>
      </c>
      <c r="U956" t="s">
        <v>24</v>
      </c>
      <c r="V956">
        <f>IF(Table1[[#This Row],[Churn]]="Yes",1,0)</f>
        <v>0</v>
      </c>
      <c r="W956" t="str">
        <f t="shared" si="14"/>
        <v>Developing (13-24 Months)</v>
      </c>
    </row>
    <row r="957" spans="1:23" x14ac:dyDescent="0.25">
      <c r="A957" t="s">
        <v>991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 s="1">
        <v>44.7</v>
      </c>
      <c r="T957" s="1">
        <v>44.7</v>
      </c>
      <c r="U957" t="s">
        <v>23</v>
      </c>
      <c r="V957">
        <f>IF(Table1[[#This Row],[Churn]]="Yes",1,0)</f>
        <v>1</v>
      </c>
      <c r="W957" t="str">
        <f t="shared" si="14"/>
        <v>New (0-12 Months)</v>
      </c>
    </row>
    <row r="958" spans="1:23" x14ac:dyDescent="0.25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 s="1">
        <v>25.45</v>
      </c>
      <c r="T958" s="1">
        <v>1813.35</v>
      </c>
      <c r="U958" t="s">
        <v>24</v>
      </c>
      <c r="V958">
        <f>IF(Table1[[#This Row],[Churn]]="Yes",1,0)</f>
        <v>0</v>
      </c>
      <c r="W958" t="str">
        <f t="shared" si="14"/>
        <v>Loyal (49-72 Months)</v>
      </c>
    </row>
    <row r="959" spans="1:23" x14ac:dyDescent="0.25">
      <c r="A959" t="s">
        <v>993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 s="1">
        <v>56.75</v>
      </c>
      <c r="T959" s="1">
        <v>245.15</v>
      </c>
      <c r="U959" t="s">
        <v>24</v>
      </c>
      <c r="V959">
        <f>IF(Table1[[#This Row],[Churn]]="Yes",1,0)</f>
        <v>0</v>
      </c>
      <c r="W959" t="str">
        <f t="shared" si="14"/>
        <v>New (0-12 Months)</v>
      </c>
    </row>
    <row r="960" spans="1:23" x14ac:dyDescent="0.25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 s="1">
        <v>81.75</v>
      </c>
      <c r="T960" s="1">
        <v>2028.8</v>
      </c>
      <c r="U960" t="s">
        <v>24</v>
      </c>
      <c r="V960">
        <f>IF(Table1[[#This Row],[Churn]]="Yes",1,0)</f>
        <v>0</v>
      </c>
      <c r="W960" t="str">
        <f t="shared" si="14"/>
        <v>Established (25-48 Months)</v>
      </c>
    </row>
    <row r="961" spans="1:23" x14ac:dyDescent="0.25">
      <c r="A961" t="s">
        <v>995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 s="1">
        <v>86.1</v>
      </c>
      <c r="T961" s="1">
        <v>2723.75</v>
      </c>
      <c r="U961" t="s">
        <v>24</v>
      </c>
      <c r="V961">
        <f>IF(Table1[[#This Row],[Churn]]="Yes",1,0)</f>
        <v>0</v>
      </c>
      <c r="W961" t="str">
        <f t="shared" si="14"/>
        <v>Established (25-48 Months)</v>
      </c>
    </row>
    <row r="962" spans="1:23" x14ac:dyDescent="0.25">
      <c r="A962" t="s">
        <v>996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 s="1">
        <v>29.8</v>
      </c>
      <c r="T962" s="1">
        <v>220.45</v>
      </c>
      <c r="U962" t="s">
        <v>24</v>
      </c>
      <c r="V962">
        <f>IF(Table1[[#This Row],[Churn]]="Yes",1,0)</f>
        <v>0</v>
      </c>
      <c r="W962" t="str">
        <f t="shared" ref="W962:W1025" si="15">IF(F962&lt;=12,"New (0-12 Months)",IF(F962&lt;=24,"Developing (13-24 Months)",IF(F962&lt;=48,"Established (25-48 Months)","Loyal (49-72 Months)")))</f>
        <v>New (0-12 Months)</v>
      </c>
    </row>
    <row r="963" spans="1:23" x14ac:dyDescent="0.25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 s="1">
        <v>20.5</v>
      </c>
      <c r="T963" s="1">
        <v>365.8</v>
      </c>
      <c r="U963" t="s">
        <v>24</v>
      </c>
      <c r="V963">
        <f>IF(Table1[[#This Row],[Churn]]="Yes",1,0)</f>
        <v>0</v>
      </c>
      <c r="W963" t="str">
        <f t="shared" si="15"/>
        <v>Developing (13-24 Months)</v>
      </c>
    </row>
    <row r="964" spans="1:23" x14ac:dyDescent="0.25">
      <c r="A964" t="s">
        <v>998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 s="1">
        <v>60.9</v>
      </c>
      <c r="T964" s="1">
        <v>551.95000000000005</v>
      </c>
      <c r="U964" t="s">
        <v>24</v>
      </c>
      <c r="V964">
        <f>IF(Table1[[#This Row],[Churn]]="Yes",1,0)</f>
        <v>0</v>
      </c>
      <c r="W964" t="str">
        <f t="shared" si="15"/>
        <v>New (0-12 Months)</v>
      </c>
    </row>
    <row r="965" spans="1:23" x14ac:dyDescent="0.25">
      <c r="A965" t="s">
        <v>999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 s="1">
        <v>73.25</v>
      </c>
      <c r="T965" s="1">
        <v>4054.2</v>
      </c>
      <c r="U965" t="s">
        <v>24</v>
      </c>
      <c r="V965">
        <f>IF(Table1[[#This Row],[Churn]]="Yes",1,0)</f>
        <v>0</v>
      </c>
      <c r="W965" t="str">
        <f t="shared" si="15"/>
        <v>Loyal (49-72 Months)</v>
      </c>
    </row>
    <row r="966" spans="1:23" x14ac:dyDescent="0.25">
      <c r="A966" t="s">
        <v>1000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 s="1">
        <v>45.7</v>
      </c>
      <c r="T966" s="1">
        <v>45.7</v>
      </c>
      <c r="U966" t="s">
        <v>23</v>
      </c>
      <c r="V966">
        <f>IF(Table1[[#This Row],[Churn]]="Yes",1,0)</f>
        <v>1</v>
      </c>
      <c r="W966" t="str">
        <f t="shared" si="15"/>
        <v>New (0-12 Months)</v>
      </c>
    </row>
    <row r="967" spans="1:23" x14ac:dyDescent="0.25">
      <c r="A967" t="s">
        <v>1001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 s="1">
        <v>100.3</v>
      </c>
      <c r="T967" s="1">
        <v>832.35</v>
      </c>
      <c r="U967" t="s">
        <v>23</v>
      </c>
      <c r="V967">
        <f>IF(Table1[[#This Row],[Churn]]="Yes",1,0)</f>
        <v>1</v>
      </c>
      <c r="W967" t="str">
        <f t="shared" si="15"/>
        <v>New (0-12 Months)</v>
      </c>
    </row>
    <row r="968" spans="1:23" x14ac:dyDescent="0.25">
      <c r="A968" t="s">
        <v>1002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 s="1">
        <v>19.25</v>
      </c>
      <c r="T968" s="1">
        <v>112.3</v>
      </c>
      <c r="U968" t="s">
        <v>23</v>
      </c>
      <c r="V968">
        <f>IF(Table1[[#This Row],[Churn]]="Yes",1,0)</f>
        <v>1</v>
      </c>
      <c r="W968" t="str">
        <f t="shared" si="15"/>
        <v>New (0-12 Months)</v>
      </c>
    </row>
    <row r="969" spans="1:23" x14ac:dyDescent="0.25">
      <c r="A969" t="s">
        <v>1003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 s="1">
        <v>20.85</v>
      </c>
      <c r="T969" s="1">
        <v>60.65</v>
      </c>
      <c r="U969" t="s">
        <v>24</v>
      </c>
      <c r="V969">
        <f>IF(Table1[[#This Row],[Churn]]="Yes",1,0)</f>
        <v>0</v>
      </c>
      <c r="W969" t="str">
        <f t="shared" si="15"/>
        <v>New (0-12 Months)</v>
      </c>
    </row>
    <row r="970" spans="1:23" x14ac:dyDescent="0.25">
      <c r="A970" t="s">
        <v>1004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 s="1">
        <v>77.349999999999994</v>
      </c>
      <c r="T970" s="1">
        <v>5550.1</v>
      </c>
      <c r="U970" t="s">
        <v>24</v>
      </c>
      <c r="V970">
        <f>IF(Table1[[#This Row],[Churn]]="Yes",1,0)</f>
        <v>0</v>
      </c>
      <c r="W970" t="str">
        <f t="shared" si="15"/>
        <v>Loyal (49-72 Months)</v>
      </c>
    </row>
    <row r="971" spans="1:23" x14ac:dyDescent="0.25">
      <c r="A971" t="s">
        <v>1005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 s="1">
        <v>96</v>
      </c>
      <c r="T971" s="1">
        <v>174.8</v>
      </c>
      <c r="U971" t="s">
        <v>23</v>
      </c>
      <c r="V971">
        <f>IF(Table1[[#This Row],[Churn]]="Yes",1,0)</f>
        <v>1</v>
      </c>
      <c r="W971" t="str">
        <f t="shared" si="15"/>
        <v>New (0-12 Months)</v>
      </c>
    </row>
    <row r="972" spans="1:23" x14ac:dyDescent="0.25">
      <c r="A972" t="s">
        <v>1006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 s="1">
        <v>90.55</v>
      </c>
      <c r="T972" s="1">
        <v>90.55</v>
      </c>
      <c r="U972" t="s">
        <v>23</v>
      </c>
      <c r="V972">
        <f>IF(Table1[[#This Row],[Churn]]="Yes",1,0)</f>
        <v>1</v>
      </c>
      <c r="W972" t="str">
        <f t="shared" si="15"/>
        <v>New (0-12 Months)</v>
      </c>
    </row>
    <row r="973" spans="1:23" x14ac:dyDescent="0.25">
      <c r="A973" t="s">
        <v>1007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 s="1">
        <v>93.85</v>
      </c>
      <c r="T973" s="1">
        <v>4733.1000000000004</v>
      </c>
      <c r="U973" t="s">
        <v>24</v>
      </c>
      <c r="V973">
        <f>IF(Table1[[#This Row],[Churn]]="Yes",1,0)</f>
        <v>0</v>
      </c>
      <c r="W973" t="str">
        <f t="shared" si="15"/>
        <v>Loyal (49-72 Months)</v>
      </c>
    </row>
    <row r="974" spans="1:23" x14ac:dyDescent="0.25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 s="1">
        <v>70.099999999999994</v>
      </c>
      <c r="T974" s="1">
        <v>4048.95</v>
      </c>
      <c r="U974" t="s">
        <v>24</v>
      </c>
      <c r="V974">
        <f>IF(Table1[[#This Row],[Churn]]="Yes",1,0)</f>
        <v>0</v>
      </c>
      <c r="W974" t="str">
        <f t="shared" si="15"/>
        <v>Loyal (49-72 Months)</v>
      </c>
    </row>
    <row r="975" spans="1:23" x14ac:dyDescent="0.25">
      <c r="A975" t="s">
        <v>1009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 s="1">
        <v>30.35</v>
      </c>
      <c r="T975" s="1">
        <v>1359.7</v>
      </c>
      <c r="U975" t="s">
        <v>23</v>
      </c>
      <c r="V975">
        <f>IF(Table1[[#This Row],[Churn]]="Yes",1,0)</f>
        <v>1</v>
      </c>
      <c r="W975" t="str">
        <f t="shared" si="15"/>
        <v>Established (25-48 Months)</v>
      </c>
    </row>
    <row r="976" spans="1:23" x14ac:dyDescent="0.25">
      <c r="A976" t="s">
        <v>1010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 s="1">
        <v>75.95</v>
      </c>
      <c r="T976" s="1">
        <v>4542.3500000000004</v>
      </c>
      <c r="U976" t="s">
        <v>24</v>
      </c>
      <c r="V976">
        <f>IF(Table1[[#This Row],[Churn]]="Yes",1,0)</f>
        <v>0</v>
      </c>
      <c r="W976" t="str">
        <f t="shared" si="15"/>
        <v>Loyal (49-72 Months)</v>
      </c>
    </row>
    <row r="977" spans="1:23" x14ac:dyDescent="0.25">
      <c r="A977" t="s">
        <v>1011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 s="1">
        <v>108.05</v>
      </c>
      <c r="T977" s="1">
        <v>7532.15</v>
      </c>
      <c r="U977" t="s">
        <v>23</v>
      </c>
      <c r="V977">
        <f>IF(Table1[[#This Row],[Churn]]="Yes",1,0)</f>
        <v>1</v>
      </c>
      <c r="W977" t="str">
        <f t="shared" si="15"/>
        <v>Loyal (49-72 Months)</v>
      </c>
    </row>
    <row r="978" spans="1:23" x14ac:dyDescent="0.25">
      <c r="A978" t="s">
        <v>1012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 s="1">
        <v>69.900000000000006</v>
      </c>
      <c r="T978" s="1">
        <v>69.900000000000006</v>
      </c>
      <c r="U978" t="s">
        <v>23</v>
      </c>
      <c r="V978">
        <f>IF(Table1[[#This Row],[Churn]]="Yes",1,0)</f>
        <v>1</v>
      </c>
      <c r="W978" t="str">
        <f t="shared" si="15"/>
        <v>New (0-12 Months)</v>
      </c>
    </row>
    <row r="979" spans="1:23" x14ac:dyDescent="0.25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 s="1">
        <v>75.25</v>
      </c>
      <c r="T979" s="1">
        <v>888.65</v>
      </c>
      <c r="U979" t="s">
        <v>24</v>
      </c>
      <c r="V979">
        <f>IF(Table1[[#This Row],[Churn]]="Yes",1,0)</f>
        <v>0</v>
      </c>
      <c r="W979" t="str">
        <f t="shared" si="15"/>
        <v>New (0-12 Months)</v>
      </c>
    </row>
    <row r="980" spans="1:23" x14ac:dyDescent="0.25">
      <c r="A980" t="s">
        <v>1014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 s="1">
        <v>103.75</v>
      </c>
      <c r="T980" s="1">
        <v>6383.35</v>
      </c>
      <c r="U980" t="s">
        <v>23</v>
      </c>
      <c r="V980">
        <f>IF(Table1[[#This Row],[Churn]]="Yes",1,0)</f>
        <v>1</v>
      </c>
      <c r="W980" t="str">
        <f t="shared" si="15"/>
        <v>Loyal (49-72 Months)</v>
      </c>
    </row>
    <row r="981" spans="1:23" x14ac:dyDescent="0.25">
      <c r="A981" t="s">
        <v>1015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 s="1">
        <v>54.95</v>
      </c>
      <c r="T981" s="1">
        <v>1916</v>
      </c>
      <c r="U981" t="s">
        <v>24</v>
      </c>
      <c r="V981">
        <f>IF(Table1[[#This Row],[Churn]]="Yes",1,0)</f>
        <v>0</v>
      </c>
      <c r="W981" t="str">
        <f t="shared" si="15"/>
        <v>Established (25-48 Months)</v>
      </c>
    </row>
    <row r="982" spans="1:23" x14ac:dyDescent="0.25">
      <c r="A982" t="s">
        <v>1016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 s="1">
        <v>19.5</v>
      </c>
      <c r="T982" s="1">
        <v>413</v>
      </c>
      <c r="U982" t="s">
        <v>24</v>
      </c>
      <c r="V982">
        <f>IF(Table1[[#This Row],[Churn]]="Yes",1,0)</f>
        <v>0</v>
      </c>
      <c r="W982" t="str">
        <f t="shared" si="15"/>
        <v>Developing (13-24 Months)</v>
      </c>
    </row>
    <row r="983" spans="1:23" x14ac:dyDescent="0.25">
      <c r="A983" t="s">
        <v>1017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 s="1">
        <v>19.600000000000001</v>
      </c>
      <c r="T983" s="1">
        <v>808.95</v>
      </c>
      <c r="U983" t="s">
        <v>24</v>
      </c>
      <c r="V983">
        <f>IF(Table1[[#This Row],[Churn]]="Yes",1,0)</f>
        <v>0</v>
      </c>
      <c r="W983" t="str">
        <f t="shared" si="15"/>
        <v>Established (25-48 Months)</v>
      </c>
    </row>
    <row r="984" spans="1:23" x14ac:dyDescent="0.25">
      <c r="A984" t="s">
        <v>1018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 s="1">
        <v>47.85</v>
      </c>
      <c r="T984" s="1">
        <v>1886.4</v>
      </c>
      <c r="U984" t="s">
        <v>24</v>
      </c>
      <c r="V984">
        <f>IF(Table1[[#This Row],[Churn]]="Yes",1,0)</f>
        <v>0</v>
      </c>
      <c r="W984" t="str">
        <f t="shared" si="15"/>
        <v>Established (25-48 Months)</v>
      </c>
    </row>
    <row r="985" spans="1:23" x14ac:dyDescent="0.25">
      <c r="A985" t="s">
        <v>1019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 s="1">
        <v>86.6</v>
      </c>
      <c r="T985" s="1">
        <v>86.6</v>
      </c>
      <c r="U985" t="s">
        <v>23</v>
      </c>
      <c r="V985">
        <f>IF(Table1[[#This Row],[Churn]]="Yes",1,0)</f>
        <v>1</v>
      </c>
      <c r="W985" t="str">
        <f t="shared" si="15"/>
        <v>New (0-12 Months)</v>
      </c>
    </row>
    <row r="986" spans="1:23" x14ac:dyDescent="0.25">
      <c r="A986" t="s">
        <v>1020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 s="1">
        <v>23.75</v>
      </c>
      <c r="T986" s="1">
        <v>1679.25</v>
      </c>
      <c r="U986" t="s">
        <v>24</v>
      </c>
      <c r="V986">
        <f>IF(Table1[[#This Row],[Churn]]="Yes",1,0)</f>
        <v>0</v>
      </c>
      <c r="W986" t="str">
        <f t="shared" si="15"/>
        <v>Loyal (49-72 Months)</v>
      </c>
    </row>
    <row r="987" spans="1:23" x14ac:dyDescent="0.25">
      <c r="A987" t="s">
        <v>1021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 s="1">
        <v>80.599999999999994</v>
      </c>
      <c r="T987" s="1">
        <v>2656.5</v>
      </c>
      <c r="U987" t="s">
        <v>23</v>
      </c>
      <c r="V987">
        <f>IF(Table1[[#This Row],[Churn]]="Yes",1,0)</f>
        <v>1</v>
      </c>
      <c r="W987" t="str">
        <f t="shared" si="15"/>
        <v>Established (25-48 Months)</v>
      </c>
    </row>
    <row r="988" spans="1:23" x14ac:dyDescent="0.25">
      <c r="A988" t="s">
        <v>1022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 s="1">
        <v>43.8</v>
      </c>
      <c r="T988" s="1">
        <v>540.95000000000005</v>
      </c>
      <c r="U988" t="s">
        <v>24</v>
      </c>
      <c r="V988">
        <f>IF(Table1[[#This Row],[Churn]]="Yes",1,0)</f>
        <v>0</v>
      </c>
      <c r="W988" t="str">
        <f t="shared" si="15"/>
        <v>New (0-12 Months)</v>
      </c>
    </row>
    <row r="989" spans="1:23" x14ac:dyDescent="0.25">
      <c r="A989" t="s">
        <v>1023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 s="1">
        <v>19.75</v>
      </c>
      <c r="T989" s="1">
        <v>19.75</v>
      </c>
      <c r="U989" t="s">
        <v>24</v>
      </c>
      <c r="V989">
        <f>IF(Table1[[#This Row],[Churn]]="Yes",1,0)</f>
        <v>0</v>
      </c>
      <c r="W989" t="str">
        <f t="shared" si="15"/>
        <v>New (0-12 Months)</v>
      </c>
    </row>
    <row r="990" spans="1:23" x14ac:dyDescent="0.25">
      <c r="A990" t="s">
        <v>1024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 s="1">
        <v>19.149999999999999</v>
      </c>
      <c r="T990" s="1">
        <v>537.35</v>
      </c>
      <c r="U990" t="s">
        <v>24</v>
      </c>
      <c r="V990">
        <f>IF(Table1[[#This Row],[Churn]]="Yes",1,0)</f>
        <v>0</v>
      </c>
      <c r="W990" t="str">
        <f t="shared" si="15"/>
        <v>Established (25-48 Months)</v>
      </c>
    </row>
    <row r="991" spans="1:23" x14ac:dyDescent="0.25">
      <c r="A991" t="s">
        <v>1025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 s="1">
        <v>19.600000000000001</v>
      </c>
      <c r="T991" s="1">
        <v>678.8</v>
      </c>
      <c r="U991" t="s">
        <v>24</v>
      </c>
      <c r="V991">
        <f>IF(Table1[[#This Row],[Churn]]="Yes",1,0)</f>
        <v>0</v>
      </c>
      <c r="W991" t="str">
        <f t="shared" si="15"/>
        <v>Established (25-48 Months)</v>
      </c>
    </row>
    <row r="992" spans="1:23" x14ac:dyDescent="0.25">
      <c r="A992" t="s">
        <v>1026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 s="1">
        <v>80.3</v>
      </c>
      <c r="T992" s="1">
        <v>4513.6499999999996</v>
      </c>
      <c r="U992" t="s">
        <v>24</v>
      </c>
      <c r="V992">
        <f>IF(Table1[[#This Row],[Churn]]="Yes",1,0)</f>
        <v>0</v>
      </c>
      <c r="W992" t="str">
        <f t="shared" si="15"/>
        <v>Loyal (49-72 Months)</v>
      </c>
    </row>
    <row r="993" spans="1:23" x14ac:dyDescent="0.25">
      <c r="A993" t="s">
        <v>1027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 s="1">
        <v>24.35</v>
      </c>
      <c r="T993" s="1">
        <v>1423.85</v>
      </c>
      <c r="U993" t="s">
        <v>24</v>
      </c>
      <c r="V993">
        <f>IF(Table1[[#This Row],[Churn]]="Yes",1,0)</f>
        <v>0</v>
      </c>
      <c r="W993" t="str">
        <f t="shared" si="15"/>
        <v>Loyal (49-72 Months)</v>
      </c>
    </row>
    <row r="994" spans="1:23" x14ac:dyDescent="0.25">
      <c r="A994" t="s">
        <v>1028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 s="1">
        <v>25.25</v>
      </c>
      <c r="T994" s="1">
        <v>555.4</v>
      </c>
      <c r="U994" t="s">
        <v>24</v>
      </c>
      <c r="V994">
        <f>IF(Table1[[#This Row],[Churn]]="Yes",1,0)</f>
        <v>0</v>
      </c>
      <c r="W994" t="str">
        <f t="shared" si="15"/>
        <v>Developing (13-24 Months)</v>
      </c>
    </row>
    <row r="995" spans="1:23" x14ac:dyDescent="0.25">
      <c r="A995" t="s">
        <v>1029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 s="1">
        <v>26.1</v>
      </c>
      <c r="T995" s="1">
        <v>225.55</v>
      </c>
      <c r="U995" t="s">
        <v>24</v>
      </c>
      <c r="V995">
        <f>IF(Table1[[#This Row],[Churn]]="Yes",1,0)</f>
        <v>0</v>
      </c>
      <c r="W995" t="str">
        <f t="shared" si="15"/>
        <v>New (0-12 Months)</v>
      </c>
    </row>
    <row r="996" spans="1:23" x14ac:dyDescent="0.25">
      <c r="A996" t="s">
        <v>1030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 s="1">
        <v>20</v>
      </c>
      <c r="T996" s="1">
        <v>268.45</v>
      </c>
      <c r="U996" t="s">
        <v>24</v>
      </c>
      <c r="V996">
        <f>IF(Table1[[#This Row],[Churn]]="Yes",1,0)</f>
        <v>0</v>
      </c>
      <c r="W996" t="str">
        <f t="shared" si="15"/>
        <v>Developing (13-24 Months)</v>
      </c>
    </row>
    <row r="997" spans="1:23" x14ac:dyDescent="0.25">
      <c r="A997" t="s">
        <v>1031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 s="1">
        <v>85.3</v>
      </c>
      <c r="T997" s="1">
        <v>2917.5</v>
      </c>
      <c r="U997" t="s">
        <v>23</v>
      </c>
      <c r="V997">
        <f>IF(Table1[[#This Row],[Churn]]="Yes",1,0)</f>
        <v>1</v>
      </c>
      <c r="W997" t="str">
        <f t="shared" si="15"/>
        <v>Established (25-48 Months)</v>
      </c>
    </row>
    <row r="998" spans="1:23" x14ac:dyDescent="0.25">
      <c r="A998" t="s">
        <v>1032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 s="1">
        <v>70</v>
      </c>
      <c r="T998" s="1">
        <v>2416.1</v>
      </c>
      <c r="U998" t="s">
        <v>23</v>
      </c>
      <c r="V998">
        <f>IF(Table1[[#This Row],[Churn]]="Yes",1,0)</f>
        <v>1</v>
      </c>
      <c r="W998" t="str">
        <f t="shared" si="15"/>
        <v>Established (25-48 Months)</v>
      </c>
    </row>
    <row r="999" spans="1:23" x14ac:dyDescent="0.25">
      <c r="A999" t="s">
        <v>1033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 s="1">
        <v>94.3</v>
      </c>
      <c r="T999" s="1">
        <v>424.45</v>
      </c>
      <c r="U999" t="s">
        <v>23</v>
      </c>
      <c r="V999">
        <f>IF(Table1[[#This Row],[Churn]]="Yes",1,0)</f>
        <v>1</v>
      </c>
      <c r="W999" t="str">
        <f t="shared" si="15"/>
        <v>New (0-12 Months)</v>
      </c>
    </row>
    <row r="1000" spans="1:23" x14ac:dyDescent="0.25">
      <c r="A1000" t="s">
        <v>1034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 s="1">
        <v>20.7</v>
      </c>
      <c r="T1000" s="1">
        <v>1492.1</v>
      </c>
      <c r="U1000" t="s">
        <v>24</v>
      </c>
      <c r="V1000">
        <f>IF(Table1[[#This Row],[Churn]]="Yes",1,0)</f>
        <v>0</v>
      </c>
      <c r="W1000" t="str">
        <f t="shared" si="15"/>
        <v>Loyal (49-72 Months)</v>
      </c>
    </row>
    <row r="1001" spans="1:23" x14ac:dyDescent="0.25">
      <c r="A1001" t="s">
        <v>1035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 s="1">
        <v>70.3</v>
      </c>
      <c r="T1001" s="1">
        <v>132.4</v>
      </c>
      <c r="U1001" t="s">
        <v>24</v>
      </c>
      <c r="V1001">
        <f>IF(Table1[[#This Row],[Churn]]="Yes",1,0)</f>
        <v>0</v>
      </c>
      <c r="W1001" t="str">
        <f t="shared" si="15"/>
        <v>New (0-12 Months)</v>
      </c>
    </row>
    <row r="1002" spans="1:23" x14ac:dyDescent="0.25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 s="1">
        <v>95.35</v>
      </c>
      <c r="T1002" s="1">
        <v>660.9</v>
      </c>
      <c r="U1002" t="s">
        <v>23</v>
      </c>
      <c r="V1002">
        <f>IF(Table1[[#This Row],[Churn]]="Yes",1,0)</f>
        <v>1</v>
      </c>
      <c r="W1002" t="str">
        <f t="shared" si="15"/>
        <v>New (0-12 Months)</v>
      </c>
    </row>
    <row r="1003" spans="1:23" x14ac:dyDescent="0.25">
      <c r="A1003" t="s">
        <v>1037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 s="1">
        <v>75.5</v>
      </c>
      <c r="T1003" s="1">
        <v>1893.95</v>
      </c>
      <c r="U1003" t="s">
        <v>23</v>
      </c>
      <c r="V1003">
        <f>IF(Table1[[#This Row],[Churn]]="Yes",1,0)</f>
        <v>1</v>
      </c>
      <c r="W1003" t="str">
        <f t="shared" si="15"/>
        <v>Established (25-48 Months)</v>
      </c>
    </row>
    <row r="1004" spans="1:23" x14ac:dyDescent="0.25">
      <c r="A1004" t="s">
        <v>1038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 s="1">
        <v>69.55</v>
      </c>
      <c r="T1004" s="1">
        <v>284.89999999999998</v>
      </c>
      <c r="U1004" t="s">
        <v>24</v>
      </c>
      <c r="V1004">
        <f>IF(Table1[[#This Row],[Churn]]="Yes",1,0)</f>
        <v>0</v>
      </c>
      <c r="W1004" t="str">
        <f t="shared" si="15"/>
        <v>New (0-12 Months)</v>
      </c>
    </row>
    <row r="1005" spans="1:23" x14ac:dyDescent="0.25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 s="1">
        <v>19.850000000000001</v>
      </c>
      <c r="T1005" s="1">
        <v>784.25</v>
      </c>
      <c r="U1005" t="s">
        <v>24</v>
      </c>
      <c r="V1005">
        <f>IF(Table1[[#This Row],[Churn]]="Yes",1,0)</f>
        <v>0</v>
      </c>
      <c r="W1005" t="str">
        <f t="shared" si="15"/>
        <v>Established (25-48 Months)</v>
      </c>
    </row>
    <row r="1006" spans="1:23" x14ac:dyDescent="0.25">
      <c r="A1006" t="s">
        <v>1040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 s="1">
        <v>20</v>
      </c>
      <c r="T1006" s="1">
        <v>417.7</v>
      </c>
      <c r="U1006" t="s">
        <v>24</v>
      </c>
      <c r="V1006">
        <f>IF(Table1[[#This Row],[Churn]]="Yes",1,0)</f>
        <v>0</v>
      </c>
      <c r="W1006" t="str">
        <f t="shared" si="15"/>
        <v>Developing (13-24 Months)</v>
      </c>
    </row>
    <row r="1007" spans="1:23" x14ac:dyDescent="0.25">
      <c r="A1007" t="s">
        <v>1041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 s="1">
        <v>95.85</v>
      </c>
      <c r="T1007" s="1">
        <v>5016.25</v>
      </c>
      <c r="U1007" t="s">
        <v>24</v>
      </c>
      <c r="V1007">
        <f>IF(Table1[[#This Row],[Churn]]="Yes",1,0)</f>
        <v>0</v>
      </c>
      <c r="W1007" t="str">
        <f t="shared" si="15"/>
        <v>Loyal (49-72 Months)</v>
      </c>
    </row>
    <row r="1008" spans="1:23" x14ac:dyDescent="0.25">
      <c r="A1008" t="s">
        <v>1042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 s="1">
        <v>90.1</v>
      </c>
      <c r="T1008" s="1">
        <v>1612.75</v>
      </c>
      <c r="U1008" t="s">
        <v>23</v>
      </c>
      <c r="V1008">
        <f>IF(Table1[[#This Row],[Churn]]="Yes",1,0)</f>
        <v>1</v>
      </c>
      <c r="W1008" t="str">
        <f t="shared" si="15"/>
        <v>Developing (13-24 Months)</v>
      </c>
    </row>
    <row r="1009" spans="1:23" x14ac:dyDescent="0.25">
      <c r="A1009" t="s">
        <v>1043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 s="1">
        <v>68.95</v>
      </c>
      <c r="T1009" s="1">
        <v>119.75</v>
      </c>
      <c r="U1009" t="s">
        <v>23</v>
      </c>
      <c r="V1009">
        <f>IF(Table1[[#This Row],[Churn]]="Yes",1,0)</f>
        <v>1</v>
      </c>
      <c r="W1009" t="str">
        <f t="shared" si="15"/>
        <v>New (0-12 Months)</v>
      </c>
    </row>
    <row r="1010" spans="1:23" x14ac:dyDescent="0.25">
      <c r="A1010" t="s">
        <v>1044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 s="1">
        <v>99.55</v>
      </c>
      <c r="T1010" s="1">
        <v>3204.65</v>
      </c>
      <c r="U1010" t="s">
        <v>23</v>
      </c>
      <c r="V1010">
        <f>IF(Table1[[#This Row],[Churn]]="Yes",1,0)</f>
        <v>1</v>
      </c>
      <c r="W1010" t="str">
        <f t="shared" si="15"/>
        <v>Established (25-48 Months)</v>
      </c>
    </row>
    <row r="1011" spans="1:23" x14ac:dyDescent="0.25">
      <c r="A1011" t="s">
        <v>1045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 s="1">
        <v>20.75</v>
      </c>
      <c r="T1011" s="1">
        <v>485.2</v>
      </c>
      <c r="U1011" t="s">
        <v>24</v>
      </c>
      <c r="V1011">
        <f>IF(Table1[[#This Row],[Churn]]="Yes",1,0)</f>
        <v>0</v>
      </c>
      <c r="W1011" t="str">
        <f t="shared" si="15"/>
        <v>Developing (13-24 Months)</v>
      </c>
    </row>
    <row r="1012" spans="1:23" x14ac:dyDescent="0.25">
      <c r="A1012" t="s">
        <v>1046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 s="1">
        <v>50.15</v>
      </c>
      <c r="T1012" s="1">
        <v>160.85</v>
      </c>
      <c r="U1012" t="s">
        <v>24</v>
      </c>
      <c r="V1012">
        <f>IF(Table1[[#This Row],[Churn]]="Yes",1,0)</f>
        <v>0</v>
      </c>
      <c r="W1012" t="str">
        <f t="shared" si="15"/>
        <v>New (0-12 Months)</v>
      </c>
    </row>
    <row r="1013" spans="1:23" x14ac:dyDescent="0.25">
      <c r="A1013" t="s">
        <v>1047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 s="1">
        <v>58.65</v>
      </c>
      <c r="T1013" s="1">
        <v>4145.25</v>
      </c>
      <c r="U1013" t="s">
        <v>24</v>
      </c>
      <c r="V1013">
        <f>IF(Table1[[#This Row],[Churn]]="Yes",1,0)</f>
        <v>0</v>
      </c>
      <c r="W1013" t="str">
        <f t="shared" si="15"/>
        <v>Loyal (49-72 Months)</v>
      </c>
    </row>
    <row r="1014" spans="1:23" x14ac:dyDescent="0.25">
      <c r="A1014" t="s">
        <v>1048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 s="1">
        <v>95.9</v>
      </c>
      <c r="T1014" s="1">
        <v>827.45</v>
      </c>
      <c r="U1014" t="s">
        <v>24</v>
      </c>
      <c r="V1014">
        <f>IF(Table1[[#This Row],[Churn]]="Yes",1,0)</f>
        <v>0</v>
      </c>
      <c r="W1014" t="str">
        <f t="shared" si="15"/>
        <v>New (0-12 Months)</v>
      </c>
    </row>
    <row r="1015" spans="1:23" x14ac:dyDescent="0.25">
      <c r="A1015" t="s">
        <v>1049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 s="1">
        <v>49.5</v>
      </c>
      <c r="T1015" s="1">
        <v>49.5</v>
      </c>
      <c r="U1015" t="s">
        <v>24</v>
      </c>
      <c r="V1015">
        <f>IF(Table1[[#This Row],[Churn]]="Yes",1,0)</f>
        <v>0</v>
      </c>
      <c r="W1015" t="str">
        <f t="shared" si="15"/>
        <v>New (0-12 Months)</v>
      </c>
    </row>
    <row r="1016" spans="1:23" x14ac:dyDescent="0.25">
      <c r="A1016" t="s">
        <v>1050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 s="1">
        <v>57.45</v>
      </c>
      <c r="T1016" s="1">
        <v>990.85</v>
      </c>
      <c r="U1016" t="s">
        <v>23</v>
      </c>
      <c r="V1016">
        <f>IF(Table1[[#This Row],[Churn]]="Yes",1,0)</f>
        <v>1</v>
      </c>
      <c r="W1016" t="str">
        <f t="shared" si="15"/>
        <v>Developing (13-24 Months)</v>
      </c>
    </row>
    <row r="1017" spans="1:23" x14ac:dyDescent="0.25">
      <c r="A1017" t="s">
        <v>1051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 s="1">
        <v>53.65</v>
      </c>
      <c r="T1017" s="1">
        <v>696.35</v>
      </c>
      <c r="U1017" t="s">
        <v>23</v>
      </c>
      <c r="V1017">
        <f>IF(Table1[[#This Row],[Churn]]="Yes",1,0)</f>
        <v>1</v>
      </c>
      <c r="W1017" t="str">
        <f t="shared" si="15"/>
        <v>New (0-12 Months)</v>
      </c>
    </row>
    <row r="1018" spans="1:23" x14ac:dyDescent="0.25">
      <c r="A1018" t="s">
        <v>1052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 s="1">
        <v>80.099999999999994</v>
      </c>
      <c r="T1018" s="1">
        <v>5585.4</v>
      </c>
      <c r="U1018" t="s">
        <v>24</v>
      </c>
      <c r="V1018">
        <f>IF(Table1[[#This Row],[Churn]]="Yes",1,0)</f>
        <v>0</v>
      </c>
      <c r="W1018" t="str">
        <f t="shared" si="15"/>
        <v>Loyal (49-72 Months)</v>
      </c>
    </row>
    <row r="1019" spans="1:23" x14ac:dyDescent="0.25">
      <c r="A1019" t="s">
        <v>1053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 s="1">
        <v>24.4</v>
      </c>
      <c r="T1019" s="1">
        <v>1601.2</v>
      </c>
      <c r="U1019" t="s">
        <v>24</v>
      </c>
      <c r="V1019">
        <f>IF(Table1[[#This Row],[Churn]]="Yes",1,0)</f>
        <v>0</v>
      </c>
      <c r="W1019" t="str">
        <f t="shared" si="15"/>
        <v>Loyal (49-72 Months)</v>
      </c>
    </row>
    <row r="1020" spans="1:23" x14ac:dyDescent="0.25">
      <c r="A1020" t="s">
        <v>1054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 s="1">
        <v>40.049999999999997</v>
      </c>
      <c r="T1020" s="1">
        <v>162.44999999999999</v>
      </c>
      <c r="U1020" t="s">
        <v>24</v>
      </c>
      <c r="V1020">
        <f>IF(Table1[[#This Row],[Churn]]="Yes",1,0)</f>
        <v>0</v>
      </c>
      <c r="W1020" t="str">
        <f t="shared" si="15"/>
        <v>New (0-12 Months)</v>
      </c>
    </row>
    <row r="1021" spans="1:23" x14ac:dyDescent="0.25">
      <c r="A1021" t="s">
        <v>1055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 s="1">
        <v>19.5</v>
      </c>
      <c r="T1021" s="1">
        <v>470.2</v>
      </c>
      <c r="U1021" t="s">
        <v>24</v>
      </c>
      <c r="V1021">
        <f>IF(Table1[[#This Row],[Churn]]="Yes",1,0)</f>
        <v>0</v>
      </c>
      <c r="W1021" t="str">
        <f t="shared" si="15"/>
        <v>Developing (13-24 Months)</v>
      </c>
    </row>
    <row r="1022" spans="1:23" x14ac:dyDescent="0.25">
      <c r="A1022" t="s">
        <v>1056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 s="1">
        <v>51.05</v>
      </c>
      <c r="T1022" s="1">
        <v>2066</v>
      </c>
      <c r="U1022" t="s">
        <v>24</v>
      </c>
      <c r="V1022">
        <f>IF(Table1[[#This Row],[Churn]]="Yes",1,0)</f>
        <v>0</v>
      </c>
      <c r="W1022" t="str">
        <f t="shared" si="15"/>
        <v>Established (25-48 Months)</v>
      </c>
    </row>
    <row r="1023" spans="1:23" x14ac:dyDescent="0.25">
      <c r="A1023" t="s">
        <v>1057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 s="1">
        <v>54.35</v>
      </c>
      <c r="T1023" s="1">
        <v>1426.45</v>
      </c>
      <c r="U1023" t="s">
        <v>24</v>
      </c>
      <c r="V1023">
        <f>IF(Table1[[#This Row],[Churn]]="Yes",1,0)</f>
        <v>0</v>
      </c>
      <c r="W1023" t="str">
        <f t="shared" si="15"/>
        <v>Established (25-48 Months)</v>
      </c>
    </row>
    <row r="1024" spans="1:23" x14ac:dyDescent="0.25">
      <c r="A1024" t="s">
        <v>1058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 s="1">
        <v>84.7</v>
      </c>
      <c r="T1024" s="1">
        <v>392.5</v>
      </c>
      <c r="U1024" t="s">
        <v>24</v>
      </c>
      <c r="V1024">
        <f>IF(Table1[[#This Row],[Churn]]="Yes",1,0)</f>
        <v>0</v>
      </c>
      <c r="W1024" t="str">
        <f t="shared" si="15"/>
        <v>New (0-12 Months)</v>
      </c>
    </row>
    <row r="1025" spans="1:23" x14ac:dyDescent="0.25">
      <c r="A1025" t="s">
        <v>1059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 s="1">
        <v>86.1</v>
      </c>
      <c r="T1025" s="1">
        <v>3861.45</v>
      </c>
      <c r="U1025" t="s">
        <v>24</v>
      </c>
      <c r="V1025">
        <f>IF(Table1[[#This Row],[Churn]]="Yes",1,0)</f>
        <v>0</v>
      </c>
      <c r="W1025" t="str">
        <f t="shared" si="15"/>
        <v>Established (25-48 Months)</v>
      </c>
    </row>
    <row r="1026" spans="1:23" x14ac:dyDescent="0.25">
      <c r="A1026" t="s">
        <v>1060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 s="1">
        <v>70.349999999999994</v>
      </c>
      <c r="T1026" s="1">
        <v>2552.9</v>
      </c>
      <c r="U1026" t="s">
        <v>24</v>
      </c>
      <c r="V1026">
        <f>IF(Table1[[#This Row],[Churn]]="Yes",1,0)</f>
        <v>0</v>
      </c>
      <c r="W1026" t="str">
        <f t="shared" ref="W1026:W1089" si="16">IF(F1026&lt;=12,"New (0-12 Months)",IF(F1026&lt;=24,"Developing (13-24 Months)",IF(F1026&lt;=48,"Established (25-48 Months)","Loyal (49-72 Months)")))</f>
        <v>Established (25-48 Months)</v>
      </c>
    </row>
    <row r="1027" spans="1:23" x14ac:dyDescent="0.25">
      <c r="A1027" t="s">
        <v>1061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 s="1">
        <v>110</v>
      </c>
      <c r="T1027" s="1">
        <v>6668.35</v>
      </c>
      <c r="U1027" t="s">
        <v>24</v>
      </c>
      <c r="V1027">
        <f>IF(Table1[[#This Row],[Churn]]="Yes",1,0)</f>
        <v>0</v>
      </c>
      <c r="W1027" t="str">
        <f t="shared" si="16"/>
        <v>Loyal (49-72 Months)</v>
      </c>
    </row>
    <row r="1028" spans="1:23" x14ac:dyDescent="0.25">
      <c r="A1028" t="s">
        <v>1062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 s="1">
        <v>100.6</v>
      </c>
      <c r="T1028" s="1">
        <v>819.4</v>
      </c>
      <c r="U1028" t="s">
        <v>23</v>
      </c>
      <c r="V1028">
        <f>IF(Table1[[#This Row],[Churn]]="Yes",1,0)</f>
        <v>1</v>
      </c>
      <c r="W1028" t="str">
        <f t="shared" si="16"/>
        <v>New (0-12 Months)</v>
      </c>
    </row>
    <row r="1029" spans="1:23" x14ac:dyDescent="0.25">
      <c r="A1029" t="s">
        <v>1063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 s="1">
        <v>94.9</v>
      </c>
      <c r="T1029" s="1">
        <v>4615.25</v>
      </c>
      <c r="U1029" t="s">
        <v>24</v>
      </c>
      <c r="V1029">
        <f>IF(Table1[[#This Row],[Churn]]="Yes",1,0)</f>
        <v>0</v>
      </c>
      <c r="W1029" t="str">
        <f t="shared" si="16"/>
        <v>Established (25-48 Months)</v>
      </c>
    </row>
    <row r="1030" spans="1:23" x14ac:dyDescent="0.25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 s="1">
        <v>83.75</v>
      </c>
      <c r="T1030" s="1">
        <v>2070.6</v>
      </c>
      <c r="U1030" t="s">
        <v>23</v>
      </c>
      <c r="V1030">
        <f>IF(Table1[[#This Row],[Churn]]="Yes",1,0)</f>
        <v>1</v>
      </c>
      <c r="W1030" t="str">
        <f t="shared" si="16"/>
        <v>Established (25-48 Months)</v>
      </c>
    </row>
    <row r="1031" spans="1:23" x14ac:dyDescent="0.25">
      <c r="A1031" t="s">
        <v>1065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 s="1">
        <v>88.3</v>
      </c>
      <c r="T1031" s="1">
        <v>273.75</v>
      </c>
      <c r="U1031" t="s">
        <v>23</v>
      </c>
      <c r="V1031">
        <f>IF(Table1[[#This Row],[Churn]]="Yes",1,0)</f>
        <v>1</v>
      </c>
      <c r="W1031" t="str">
        <f t="shared" si="16"/>
        <v>New (0-12 Months)</v>
      </c>
    </row>
    <row r="1032" spans="1:23" x14ac:dyDescent="0.25">
      <c r="A1032" t="s">
        <v>1066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 s="1">
        <v>69.75</v>
      </c>
      <c r="T1032" s="1">
        <v>3557.7</v>
      </c>
      <c r="U1032" t="s">
        <v>24</v>
      </c>
      <c r="V1032">
        <f>IF(Table1[[#This Row],[Churn]]="Yes",1,0)</f>
        <v>0</v>
      </c>
      <c r="W1032" t="str">
        <f t="shared" si="16"/>
        <v>Loyal (49-72 Months)</v>
      </c>
    </row>
    <row r="1033" spans="1:23" x14ac:dyDescent="0.25">
      <c r="A1033" t="s">
        <v>1067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 s="1">
        <v>71.599999999999994</v>
      </c>
      <c r="T1033" s="1">
        <v>1957.1</v>
      </c>
      <c r="U1033" t="s">
        <v>24</v>
      </c>
      <c r="V1033">
        <f>IF(Table1[[#This Row],[Churn]]="Yes",1,0)</f>
        <v>0</v>
      </c>
      <c r="W1033" t="str">
        <f t="shared" si="16"/>
        <v>Established (25-48 Months)</v>
      </c>
    </row>
    <row r="1034" spans="1:23" x14ac:dyDescent="0.25">
      <c r="A1034" t="s">
        <v>1068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 s="1">
        <v>92.1</v>
      </c>
      <c r="T1034" s="1">
        <v>729.95</v>
      </c>
      <c r="U1034" t="s">
        <v>23</v>
      </c>
      <c r="V1034">
        <f>IF(Table1[[#This Row],[Churn]]="Yes",1,0)</f>
        <v>1</v>
      </c>
      <c r="W1034" t="str">
        <f t="shared" si="16"/>
        <v>New (0-12 Months)</v>
      </c>
    </row>
    <row r="1035" spans="1:23" x14ac:dyDescent="0.25">
      <c r="A1035" t="s">
        <v>1069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 s="1">
        <v>23.65</v>
      </c>
      <c r="T1035" s="1">
        <v>1416.75</v>
      </c>
      <c r="U1035" t="s">
        <v>24</v>
      </c>
      <c r="V1035">
        <f>IF(Table1[[#This Row],[Churn]]="Yes",1,0)</f>
        <v>0</v>
      </c>
      <c r="W1035" t="str">
        <f t="shared" si="16"/>
        <v>Loyal (49-72 Months)</v>
      </c>
    </row>
    <row r="1036" spans="1:23" x14ac:dyDescent="0.25">
      <c r="A1036" t="s">
        <v>1070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 s="1">
        <v>81.849999999999994</v>
      </c>
      <c r="T1036" s="1">
        <v>5924.4</v>
      </c>
      <c r="U1036" t="s">
        <v>24</v>
      </c>
      <c r="V1036">
        <f>IF(Table1[[#This Row],[Churn]]="Yes",1,0)</f>
        <v>0</v>
      </c>
      <c r="W1036" t="str">
        <f t="shared" si="16"/>
        <v>Loyal (49-72 Months)</v>
      </c>
    </row>
    <row r="1037" spans="1:23" x14ac:dyDescent="0.25">
      <c r="A1037" t="s">
        <v>1071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 s="1">
        <v>25.1</v>
      </c>
      <c r="T1037" s="1">
        <v>1697.7</v>
      </c>
      <c r="U1037" t="s">
        <v>24</v>
      </c>
      <c r="V1037">
        <f>IF(Table1[[#This Row],[Churn]]="Yes",1,0)</f>
        <v>0</v>
      </c>
      <c r="W1037" t="str">
        <f t="shared" si="16"/>
        <v>Loyal (49-72 Months)</v>
      </c>
    </row>
    <row r="1038" spans="1:23" x14ac:dyDescent="0.25">
      <c r="A1038" t="s">
        <v>1072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 s="1">
        <v>114.7</v>
      </c>
      <c r="T1038" s="1">
        <v>7849.85</v>
      </c>
      <c r="U1038" t="s">
        <v>24</v>
      </c>
      <c r="V1038">
        <f>IF(Table1[[#This Row],[Churn]]="Yes",1,0)</f>
        <v>0</v>
      </c>
      <c r="W1038" t="str">
        <f t="shared" si="16"/>
        <v>Loyal (49-72 Months)</v>
      </c>
    </row>
    <row r="1039" spans="1:23" x14ac:dyDescent="0.25">
      <c r="A1039" t="s">
        <v>1073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 s="1">
        <v>49.15</v>
      </c>
      <c r="T1039" s="1">
        <v>649.4</v>
      </c>
      <c r="U1039" t="s">
        <v>24</v>
      </c>
      <c r="V1039">
        <f>IF(Table1[[#This Row],[Churn]]="Yes",1,0)</f>
        <v>0</v>
      </c>
      <c r="W1039" t="str">
        <f t="shared" si="16"/>
        <v>Developing (13-24 Months)</v>
      </c>
    </row>
    <row r="1040" spans="1:23" x14ac:dyDescent="0.25">
      <c r="A1040" t="s">
        <v>1074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 s="1">
        <v>80.900000000000006</v>
      </c>
      <c r="T1040" s="1">
        <v>4557.5</v>
      </c>
      <c r="U1040" t="s">
        <v>24</v>
      </c>
      <c r="V1040">
        <f>IF(Table1[[#This Row],[Churn]]="Yes",1,0)</f>
        <v>0</v>
      </c>
      <c r="W1040" t="str">
        <f t="shared" si="16"/>
        <v>Loyal (49-72 Months)</v>
      </c>
    </row>
    <row r="1041" spans="1:23" x14ac:dyDescent="0.25">
      <c r="A1041" t="s">
        <v>1075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 s="1">
        <v>79.45</v>
      </c>
      <c r="T1041" s="1">
        <v>3013.05</v>
      </c>
      <c r="U1041" t="s">
        <v>23</v>
      </c>
      <c r="V1041">
        <f>IF(Table1[[#This Row],[Churn]]="Yes",1,0)</f>
        <v>1</v>
      </c>
      <c r="W1041" t="str">
        <f t="shared" si="16"/>
        <v>Established (25-48 Months)</v>
      </c>
    </row>
    <row r="1042" spans="1:23" x14ac:dyDescent="0.25">
      <c r="A1042" t="s">
        <v>1076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 s="1">
        <v>90.45</v>
      </c>
      <c r="T1042" s="1">
        <v>1266.0999999999999</v>
      </c>
      <c r="U1042" t="s">
        <v>23</v>
      </c>
      <c r="V1042">
        <f>IF(Table1[[#This Row],[Churn]]="Yes",1,0)</f>
        <v>1</v>
      </c>
      <c r="W1042" t="str">
        <f t="shared" si="16"/>
        <v>Developing (13-24 Months)</v>
      </c>
    </row>
    <row r="1043" spans="1:23" x14ac:dyDescent="0.25">
      <c r="A1043" t="s">
        <v>1077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 s="1">
        <v>19.3</v>
      </c>
      <c r="T1043" s="1">
        <v>360.35</v>
      </c>
      <c r="U1043" t="s">
        <v>24</v>
      </c>
      <c r="V1043">
        <f>IF(Table1[[#This Row],[Churn]]="Yes",1,0)</f>
        <v>0</v>
      </c>
      <c r="W1043" t="str">
        <f t="shared" si="16"/>
        <v>Developing (13-24 Months)</v>
      </c>
    </row>
    <row r="1044" spans="1:23" x14ac:dyDescent="0.25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 s="1">
        <v>70.2</v>
      </c>
      <c r="T1044" s="1">
        <v>1046.5</v>
      </c>
      <c r="U1044" t="s">
        <v>24</v>
      </c>
      <c r="V1044">
        <f>IF(Table1[[#This Row],[Churn]]="Yes",1,0)</f>
        <v>0</v>
      </c>
      <c r="W1044" t="str">
        <f t="shared" si="16"/>
        <v>Developing (13-24 Months)</v>
      </c>
    </row>
    <row r="1045" spans="1:23" x14ac:dyDescent="0.25">
      <c r="A1045" t="s">
        <v>1079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 s="1">
        <v>69.75</v>
      </c>
      <c r="T1045" s="1">
        <v>2347.9</v>
      </c>
      <c r="U1045" t="s">
        <v>23</v>
      </c>
      <c r="V1045">
        <f>IF(Table1[[#This Row],[Churn]]="Yes",1,0)</f>
        <v>1</v>
      </c>
      <c r="W1045" t="str">
        <f t="shared" si="16"/>
        <v>Established (25-48 Months)</v>
      </c>
    </row>
    <row r="1046" spans="1:23" x14ac:dyDescent="0.25">
      <c r="A1046" t="s">
        <v>1080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 s="1">
        <v>54.25</v>
      </c>
      <c r="T1046" s="1">
        <v>447.75</v>
      </c>
      <c r="U1046" t="s">
        <v>24</v>
      </c>
      <c r="V1046">
        <f>IF(Table1[[#This Row],[Churn]]="Yes",1,0)</f>
        <v>0</v>
      </c>
      <c r="W1046" t="str">
        <f t="shared" si="16"/>
        <v>New (0-12 Months)</v>
      </c>
    </row>
    <row r="1047" spans="1:23" x14ac:dyDescent="0.25">
      <c r="A1047" t="s">
        <v>1081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 s="1">
        <v>99.3</v>
      </c>
      <c r="T1047" s="1">
        <v>4209.95</v>
      </c>
      <c r="U1047" t="s">
        <v>24</v>
      </c>
      <c r="V1047">
        <f>IF(Table1[[#This Row],[Churn]]="Yes",1,0)</f>
        <v>0</v>
      </c>
      <c r="W1047" t="str">
        <f t="shared" si="16"/>
        <v>Established (25-48 Months)</v>
      </c>
    </row>
    <row r="1048" spans="1:23" x14ac:dyDescent="0.25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 s="1">
        <v>74</v>
      </c>
      <c r="T1048" s="1">
        <v>3877.65</v>
      </c>
      <c r="U1048" t="s">
        <v>24</v>
      </c>
      <c r="V1048">
        <f>IF(Table1[[#This Row],[Churn]]="Yes",1,0)</f>
        <v>0</v>
      </c>
      <c r="W1048" t="str">
        <f t="shared" si="16"/>
        <v>Loyal (49-72 Months)</v>
      </c>
    </row>
    <row r="1049" spans="1:23" x14ac:dyDescent="0.25">
      <c r="A1049" t="s">
        <v>1083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 s="1">
        <v>50.25</v>
      </c>
      <c r="T1049" s="1">
        <v>152.30000000000001</v>
      </c>
      <c r="U1049" t="s">
        <v>24</v>
      </c>
      <c r="V1049">
        <f>IF(Table1[[#This Row],[Churn]]="Yes",1,0)</f>
        <v>0</v>
      </c>
      <c r="W1049" t="str">
        <f t="shared" si="16"/>
        <v>New (0-12 Months)</v>
      </c>
    </row>
    <row r="1050" spans="1:23" x14ac:dyDescent="0.25">
      <c r="A1050" t="s">
        <v>1084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 s="1">
        <v>19.8</v>
      </c>
      <c r="T1050" s="1">
        <v>572.20000000000005</v>
      </c>
      <c r="U1050" t="s">
        <v>24</v>
      </c>
      <c r="V1050">
        <f>IF(Table1[[#This Row],[Churn]]="Yes",1,0)</f>
        <v>0</v>
      </c>
      <c r="W1050" t="str">
        <f t="shared" si="16"/>
        <v>Established (25-48 Months)</v>
      </c>
    </row>
    <row r="1051" spans="1:23" x14ac:dyDescent="0.25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 s="1">
        <v>19.649999999999999</v>
      </c>
      <c r="T1051" s="1">
        <v>19.649999999999999</v>
      </c>
      <c r="U1051" t="s">
        <v>23</v>
      </c>
      <c r="V1051">
        <f>IF(Table1[[#This Row],[Churn]]="Yes",1,0)</f>
        <v>1</v>
      </c>
      <c r="W1051" t="str">
        <f t="shared" si="16"/>
        <v>New (0-12 Months)</v>
      </c>
    </row>
    <row r="1052" spans="1:23" x14ac:dyDescent="0.25">
      <c r="A1052" t="s">
        <v>1086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 s="1">
        <v>43.65</v>
      </c>
      <c r="T1052" s="1">
        <v>526.95000000000005</v>
      </c>
      <c r="U1052" t="s">
        <v>23</v>
      </c>
      <c r="V1052">
        <f>IF(Table1[[#This Row],[Churn]]="Yes",1,0)</f>
        <v>1</v>
      </c>
      <c r="W1052" t="str">
        <f t="shared" si="16"/>
        <v>New (0-12 Months)</v>
      </c>
    </row>
    <row r="1053" spans="1:23" x14ac:dyDescent="0.25">
      <c r="A1053" t="s">
        <v>1087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 s="1">
        <v>35.5</v>
      </c>
      <c r="T1053" s="1">
        <v>552.70000000000005</v>
      </c>
      <c r="U1053" t="s">
        <v>24</v>
      </c>
      <c r="V1053">
        <f>IF(Table1[[#This Row],[Churn]]="Yes",1,0)</f>
        <v>0</v>
      </c>
      <c r="W1053" t="str">
        <f t="shared" si="16"/>
        <v>Developing (13-24 Months)</v>
      </c>
    </row>
    <row r="1054" spans="1:23" x14ac:dyDescent="0.25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 s="1">
        <v>80.75</v>
      </c>
      <c r="T1054" s="1">
        <v>3208.65</v>
      </c>
      <c r="U1054" t="s">
        <v>24</v>
      </c>
      <c r="V1054">
        <f>IF(Table1[[#This Row],[Churn]]="Yes",1,0)</f>
        <v>0</v>
      </c>
      <c r="W1054" t="str">
        <f t="shared" si="16"/>
        <v>Established (25-48 Months)</v>
      </c>
    </row>
    <row r="1055" spans="1:23" x14ac:dyDescent="0.25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 s="1">
        <v>39.5</v>
      </c>
      <c r="T1055" s="1">
        <v>210.75</v>
      </c>
      <c r="U1055" t="s">
        <v>23</v>
      </c>
      <c r="V1055">
        <f>IF(Table1[[#This Row],[Churn]]="Yes",1,0)</f>
        <v>1</v>
      </c>
      <c r="W1055" t="str">
        <f t="shared" si="16"/>
        <v>New (0-12 Months)</v>
      </c>
    </row>
    <row r="1056" spans="1:23" x14ac:dyDescent="0.25">
      <c r="A1056" t="s">
        <v>1090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 s="1">
        <v>97.1</v>
      </c>
      <c r="T1056" s="1">
        <v>3706.95</v>
      </c>
      <c r="U1056" t="s">
        <v>23</v>
      </c>
      <c r="V1056">
        <f>IF(Table1[[#This Row],[Churn]]="Yes",1,0)</f>
        <v>1</v>
      </c>
      <c r="W1056" t="str">
        <f t="shared" si="16"/>
        <v>Established (25-48 Months)</v>
      </c>
    </row>
    <row r="1057" spans="1:23" x14ac:dyDescent="0.25">
      <c r="A1057" t="s">
        <v>1091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 s="1">
        <v>19.55</v>
      </c>
      <c r="T1057" s="1">
        <v>620.75</v>
      </c>
      <c r="U1057" t="s">
        <v>24</v>
      </c>
      <c r="V1057">
        <f>IF(Table1[[#This Row],[Churn]]="Yes",1,0)</f>
        <v>0</v>
      </c>
      <c r="W1057" t="str">
        <f t="shared" si="16"/>
        <v>Established (25-48 Months)</v>
      </c>
    </row>
    <row r="1058" spans="1:23" x14ac:dyDescent="0.25">
      <c r="A1058" t="s">
        <v>1092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 s="1">
        <v>80</v>
      </c>
      <c r="T1058" s="1">
        <v>412.5</v>
      </c>
      <c r="U1058" t="s">
        <v>23</v>
      </c>
      <c r="V1058">
        <f>IF(Table1[[#This Row],[Churn]]="Yes",1,0)</f>
        <v>1</v>
      </c>
      <c r="W1058" t="str">
        <f t="shared" si="16"/>
        <v>New (0-12 Months)</v>
      </c>
    </row>
    <row r="1059" spans="1:23" x14ac:dyDescent="0.25">
      <c r="A1059" t="s">
        <v>1093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 s="1">
        <v>84.7</v>
      </c>
      <c r="T1059" s="1">
        <v>832.05</v>
      </c>
      <c r="U1059" t="s">
        <v>23</v>
      </c>
      <c r="V1059">
        <f>IF(Table1[[#This Row],[Churn]]="Yes",1,0)</f>
        <v>1</v>
      </c>
      <c r="W1059" t="str">
        <f t="shared" si="16"/>
        <v>New (0-12 Months)</v>
      </c>
    </row>
    <row r="1060" spans="1:23" x14ac:dyDescent="0.25">
      <c r="A1060" t="s">
        <v>1094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 s="1">
        <v>89.55</v>
      </c>
      <c r="T1060" s="1">
        <v>185.55</v>
      </c>
      <c r="U1060" t="s">
        <v>23</v>
      </c>
      <c r="V1060">
        <f>IF(Table1[[#This Row],[Churn]]="Yes",1,0)</f>
        <v>1</v>
      </c>
      <c r="W1060" t="str">
        <f t="shared" si="16"/>
        <v>New (0-12 Months)</v>
      </c>
    </row>
    <row r="1061" spans="1:23" x14ac:dyDescent="0.25">
      <c r="A1061" t="s">
        <v>1095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 s="1">
        <v>90.6</v>
      </c>
      <c r="T1061" s="1">
        <v>1943.2</v>
      </c>
      <c r="U1061" t="s">
        <v>23</v>
      </c>
      <c r="V1061">
        <f>IF(Table1[[#This Row],[Churn]]="Yes",1,0)</f>
        <v>1</v>
      </c>
      <c r="W1061" t="str">
        <f t="shared" si="16"/>
        <v>Developing (13-24 Months)</v>
      </c>
    </row>
    <row r="1062" spans="1:23" x14ac:dyDescent="0.25">
      <c r="A1062" t="s">
        <v>1096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 s="1">
        <v>20.05</v>
      </c>
      <c r="T1062" s="1">
        <v>505.9</v>
      </c>
      <c r="U1062" t="s">
        <v>24</v>
      </c>
      <c r="V1062">
        <f>IF(Table1[[#This Row],[Churn]]="Yes",1,0)</f>
        <v>0</v>
      </c>
      <c r="W1062" t="str">
        <f t="shared" si="16"/>
        <v>Established (25-48 Months)</v>
      </c>
    </row>
    <row r="1063" spans="1:23" x14ac:dyDescent="0.25">
      <c r="A1063" t="s">
        <v>1097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 s="1">
        <v>112.4</v>
      </c>
      <c r="T1063" s="1">
        <v>8046.85</v>
      </c>
      <c r="U1063" t="s">
        <v>24</v>
      </c>
      <c r="V1063">
        <f>IF(Table1[[#This Row],[Churn]]="Yes",1,0)</f>
        <v>0</v>
      </c>
      <c r="W1063" t="str">
        <f t="shared" si="16"/>
        <v>Loyal (49-72 Months)</v>
      </c>
    </row>
    <row r="1064" spans="1:23" x14ac:dyDescent="0.25">
      <c r="A1064" t="s">
        <v>1098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 s="1">
        <v>50.2</v>
      </c>
      <c r="T1064" s="1">
        <v>1815.3</v>
      </c>
      <c r="U1064" t="s">
        <v>24</v>
      </c>
      <c r="V1064">
        <f>IF(Table1[[#This Row],[Churn]]="Yes",1,0)</f>
        <v>0</v>
      </c>
      <c r="W1064" t="str">
        <f t="shared" si="16"/>
        <v>Established (25-48 Months)</v>
      </c>
    </row>
    <row r="1065" spans="1:23" x14ac:dyDescent="0.25">
      <c r="A1065" t="s">
        <v>1099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 s="1">
        <v>62.25</v>
      </c>
      <c r="T1065" s="1">
        <v>612.95000000000005</v>
      </c>
      <c r="U1065" t="s">
        <v>24</v>
      </c>
      <c r="V1065">
        <f>IF(Table1[[#This Row],[Churn]]="Yes",1,0)</f>
        <v>0</v>
      </c>
      <c r="W1065" t="str">
        <f t="shared" si="16"/>
        <v>New (0-12 Months)</v>
      </c>
    </row>
    <row r="1066" spans="1:23" x14ac:dyDescent="0.25">
      <c r="A1066" t="s">
        <v>1100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 s="1">
        <v>55.7</v>
      </c>
      <c r="T1066" s="1">
        <v>795.15</v>
      </c>
      <c r="U1066" t="s">
        <v>24</v>
      </c>
      <c r="V1066">
        <f>IF(Table1[[#This Row],[Churn]]="Yes",1,0)</f>
        <v>0</v>
      </c>
      <c r="W1066" t="str">
        <f t="shared" si="16"/>
        <v>Developing (13-24 Months)</v>
      </c>
    </row>
    <row r="1067" spans="1:23" x14ac:dyDescent="0.25">
      <c r="A1067" t="s">
        <v>1101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 s="1">
        <v>90.05</v>
      </c>
      <c r="T1067" s="1">
        <v>2169.8000000000002</v>
      </c>
      <c r="U1067" t="s">
        <v>23</v>
      </c>
      <c r="V1067">
        <f>IF(Table1[[#This Row],[Churn]]="Yes",1,0)</f>
        <v>1</v>
      </c>
      <c r="W1067" t="str">
        <f t="shared" si="16"/>
        <v>Developing (13-24 Months)</v>
      </c>
    </row>
    <row r="1068" spans="1:23" x14ac:dyDescent="0.25">
      <c r="A1068" t="s">
        <v>1102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 s="1">
        <v>19.649999999999999</v>
      </c>
      <c r="T1068" s="1">
        <v>973.1</v>
      </c>
      <c r="U1068" t="s">
        <v>24</v>
      </c>
      <c r="V1068">
        <f>IF(Table1[[#This Row],[Churn]]="Yes",1,0)</f>
        <v>0</v>
      </c>
      <c r="W1068" t="str">
        <f t="shared" si="16"/>
        <v>Established (25-48 Months)</v>
      </c>
    </row>
    <row r="1069" spans="1:23" x14ac:dyDescent="0.25">
      <c r="A1069" t="s">
        <v>1103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 s="1">
        <v>89.25</v>
      </c>
      <c r="T1069" s="1">
        <v>2210.1999999999998</v>
      </c>
      <c r="U1069" t="s">
        <v>24</v>
      </c>
      <c r="V1069">
        <f>IF(Table1[[#This Row],[Churn]]="Yes",1,0)</f>
        <v>0</v>
      </c>
      <c r="W1069" t="str">
        <f t="shared" si="16"/>
        <v>Developing (13-24 Months)</v>
      </c>
    </row>
    <row r="1070" spans="1:23" x14ac:dyDescent="0.25">
      <c r="A1070" t="s">
        <v>1104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 s="1">
        <v>99.05</v>
      </c>
      <c r="T1070" s="1">
        <v>4853.75</v>
      </c>
      <c r="U1070" t="s">
        <v>23</v>
      </c>
      <c r="V1070">
        <f>IF(Table1[[#This Row],[Churn]]="Yes",1,0)</f>
        <v>1</v>
      </c>
      <c r="W1070" t="str">
        <f t="shared" si="16"/>
        <v>Loyal (49-72 Months)</v>
      </c>
    </row>
    <row r="1071" spans="1:23" x14ac:dyDescent="0.25">
      <c r="A1071" t="s">
        <v>1105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 s="1">
        <v>54</v>
      </c>
      <c r="T1071" s="1">
        <v>1055.9000000000001</v>
      </c>
      <c r="U1071" t="s">
        <v>24</v>
      </c>
      <c r="V1071">
        <f>IF(Table1[[#This Row],[Churn]]="Yes",1,0)</f>
        <v>0</v>
      </c>
      <c r="W1071" t="str">
        <f t="shared" si="16"/>
        <v>Developing (13-24 Months)</v>
      </c>
    </row>
    <row r="1072" spans="1:23" x14ac:dyDescent="0.25">
      <c r="A1072" t="s">
        <v>1106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 s="1">
        <v>69.75</v>
      </c>
      <c r="T1072" s="1">
        <v>144.55000000000001</v>
      </c>
      <c r="U1072" t="s">
        <v>23</v>
      </c>
      <c r="V1072">
        <f>IF(Table1[[#This Row],[Churn]]="Yes",1,0)</f>
        <v>1</v>
      </c>
      <c r="W1072" t="str">
        <f t="shared" si="16"/>
        <v>New (0-12 Months)</v>
      </c>
    </row>
    <row r="1073" spans="1:23" x14ac:dyDescent="0.25">
      <c r="A1073" t="s">
        <v>1107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 s="1">
        <v>49.05</v>
      </c>
      <c r="T1073" s="1">
        <v>91.1</v>
      </c>
      <c r="U1073" t="s">
        <v>23</v>
      </c>
      <c r="V1073">
        <f>IF(Table1[[#This Row],[Churn]]="Yes",1,0)</f>
        <v>1</v>
      </c>
      <c r="W1073" t="str">
        <f t="shared" si="16"/>
        <v>New (0-12 Months)</v>
      </c>
    </row>
    <row r="1074" spans="1:23" x14ac:dyDescent="0.25">
      <c r="A1074" t="s">
        <v>1108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 s="1">
        <v>56.75</v>
      </c>
      <c r="T1074" s="1">
        <v>1304.8499999999999</v>
      </c>
      <c r="U1074" t="s">
        <v>24</v>
      </c>
      <c r="V1074">
        <f>IF(Table1[[#This Row],[Churn]]="Yes",1,0)</f>
        <v>0</v>
      </c>
      <c r="W1074" t="str">
        <f t="shared" si="16"/>
        <v>Developing (13-24 Months)</v>
      </c>
    </row>
    <row r="1075" spans="1:23" x14ac:dyDescent="0.25">
      <c r="A1075" t="s">
        <v>1109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 s="1">
        <v>98.05</v>
      </c>
      <c r="T1075" s="1">
        <v>713</v>
      </c>
      <c r="U1075" t="s">
        <v>23</v>
      </c>
      <c r="V1075">
        <f>IF(Table1[[#This Row],[Churn]]="Yes",1,0)</f>
        <v>1</v>
      </c>
      <c r="W1075" t="str">
        <f t="shared" si="16"/>
        <v>New (0-12 Months)</v>
      </c>
    </row>
    <row r="1076" spans="1:23" x14ac:dyDescent="0.25">
      <c r="A1076" t="s">
        <v>1110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 s="1">
        <v>21.1</v>
      </c>
      <c r="T1076" s="1">
        <v>21.1</v>
      </c>
      <c r="U1076" t="s">
        <v>24</v>
      </c>
      <c r="V1076">
        <f>IF(Table1[[#This Row],[Churn]]="Yes",1,0)</f>
        <v>0</v>
      </c>
      <c r="W1076" t="str">
        <f t="shared" si="16"/>
        <v>New (0-12 Months)</v>
      </c>
    </row>
    <row r="1077" spans="1:23" x14ac:dyDescent="0.25">
      <c r="A1077" t="s">
        <v>1111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 s="1">
        <v>96.65</v>
      </c>
      <c r="T1077" s="1">
        <v>5580.8</v>
      </c>
      <c r="U1077" t="s">
        <v>24</v>
      </c>
      <c r="V1077">
        <f>IF(Table1[[#This Row],[Churn]]="Yes",1,0)</f>
        <v>0</v>
      </c>
      <c r="W1077" t="str">
        <f t="shared" si="16"/>
        <v>Loyal (49-72 Months)</v>
      </c>
    </row>
    <row r="1078" spans="1:23" x14ac:dyDescent="0.25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 s="1">
        <v>24.5</v>
      </c>
      <c r="T1078" s="1">
        <v>1497.9</v>
      </c>
      <c r="U1078" t="s">
        <v>24</v>
      </c>
      <c r="V1078">
        <f>IF(Table1[[#This Row],[Churn]]="Yes",1,0)</f>
        <v>0</v>
      </c>
      <c r="W1078" t="str">
        <f t="shared" si="16"/>
        <v>Loyal (49-72 Months)</v>
      </c>
    </row>
    <row r="1079" spans="1:23" x14ac:dyDescent="0.25">
      <c r="A1079" t="s">
        <v>1113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 s="1">
        <v>114.5</v>
      </c>
      <c r="T1079" s="1">
        <v>4527.45</v>
      </c>
      <c r="U1079" t="s">
        <v>23</v>
      </c>
      <c r="V1079">
        <f>IF(Table1[[#This Row],[Churn]]="Yes",1,0)</f>
        <v>1</v>
      </c>
      <c r="W1079" t="str">
        <f t="shared" si="16"/>
        <v>Established (25-48 Months)</v>
      </c>
    </row>
    <row r="1080" spans="1:23" x14ac:dyDescent="0.25">
      <c r="A1080" t="s">
        <v>1114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 s="1">
        <v>79.2</v>
      </c>
      <c r="T1080" s="1">
        <v>4590.3500000000004</v>
      </c>
      <c r="U1080" t="s">
        <v>24</v>
      </c>
      <c r="V1080">
        <f>IF(Table1[[#This Row],[Churn]]="Yes",1,0)</f>
        <v>0</v>
      </c>
      <c r="W1080" t="str">
        <f t="shared" si="16"/>
        <v>Loyal (49-72 Months)</v>
      </c>
    </row>
    <row r="1081" spans="1:23" x14ac:dyDescent="0.25">
      <c r="A1081" t="s">
        <v>1115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 s="1">
        <v>69.55</v>
      </c>
      <c r="T1081" s="1">
        <v>200.2</v>
      </c>
      <c r="U1081" t="s">
        <v>24</v>
      </c>
      <c r="V1081">
        <f>IF(Table1[[#This Row],[Churn]]="Yes",1,0)</f>
        <v>0</v>
      </c>
      <c r="W1081" t="str">
        <f t="shared" si="16"/>
        <v>New (0-12 Months)</v>
      </c>
    </row>
    <row r="1082" spans="1:23" x14ac:dyDescent="0.25">
      <c r="A1082" t="s">
        <v>1116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 s="1">
        <v>20.05</v>
      </c>
      <c r="T1082" s="1">
        <v>614.45000000000005</v>
      </c>
      <c r="U1082" t="s">
        <v>24</v>
      </c>
      <c r="V1082">
        <f>IF(Table1[[#This Row],[Churn]]="Yes",1,0)</f>
        <v>0</v>
      </c>
      <c r="W1082" t="str">
        <f t="shared" si="16"/>
        <v>Established (25-48 Months)</v>
      </c>
    </row>
    <row r="1083" spans="1:23" x14ac:dyDescent="0.25">
      <c r="A1083" t="s">
        <v>1117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 s="1">
        <v>98.85</v>
      </c>
      <c r="T1083" s="1">
        <v>4564.8999999999996</v>
      </c>
      <c r="U1083" t="s">
        <v>24</v>
      </c>
      <c r="V1083">
        <f>IF(Table1[[#This Row],[Churn]]="Yes",1,0)</f>
        <v>0</v>
      </c>
      <c r="W1083" t="str">
        <f t="shared" si="16"/>
        <v>Established (25-48 Months)</v>
      </c>
    </row>
    <row r="1084" spans="1:23" x14ac:dyDescent="0.25">
      <c r="A1084" t="s">
        <v>1118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 s="1">
        <v>25.75</v>
      </c>
      <c r="T1084" s="1">
        <v>0</v>
      </c>
      <c r="U1084" t="s">
        <v>24</v>
      </c>
      <c r="V1084">
        <f>IF(Table1[[#This Row],[Churn]]="Yes",1,0)</f>
        <v>0</v>
      </c>
      <c r="W1084" t="str">
        <f t="shared" si="16"/>
        <v>New (0-12 Months)</v>
      </c>
    </row>
    <row r="1085" spans="1:23" x14ac:dyDescent="0.25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 s="1">
        <v>80.95</v>
      </c>
      <c r="T1085" s="1">
        <v>171.15</v>
      </c>
      <c r="U1085" t="s">
        <v>23</v>
      </c>
      <c r="V1085">
        <f>IF(Table1[[#This Row],[Churn]]="Yes",1,0)</f>
        <v>1</v>
      </c>
      <c r="W1085" t="str">
        <f t="shared" si="16"/>
        <v>New (0-12 Months)</v>
      </c>
    </row>
    <row r="1086" spans="1:23" x14ac:dyDescent="0.25">
      <c r="A1086" t="s">
        <v>1120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 s="1">
        <v>19.600000000000001</v>
      </c>
      <c r="T1086" s="1">
        <v>1012.4</v>
      </c>
      <c r="U1086" t="s">
        <v>24</v>
      </c>
      <c r="V1086">
        <f>IF(Table1[[#This Row],[Churn]]="Yes",1,0)</f>
        <v>0</v>
      </c>
      <c r="W1086" t="str">
        <f t="shared" si="16"/>
        <v>Loyal (49-72 Months)</v>
      </c>
    </row>
    <row r="1087" spans="1:23" x14ac:dyDescent="0.25">
      <c r="A1087" t="s">
        <v>1121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 s="1">
        <v>74.3</v>
      </c>
      <c r="T1087" s="1">
        <v>940.35</v>
      </c>
      <c r="U1087" t="s">
        <v>23</v>
      </c>
      <c r="V1087">
        <f>IF(Table1[[#This Row],[Churn]]="Yes",1,0)</f>
        <v>1</v>
      </c>
      <c r="W1087" t="str">
        <f t="shared" si="16"/>
        <v>Developing (13-24 Months)</v>
      </c>
    </row>
    <row r="1088" spans="1:23" x14ac:dyDescent="0.25">
      <c r="A1088" t="s">
        <v>1122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 s="1">
        <v>89.7</v>
      </c>
      <c r="T1088" s="1">
        <v>1047.7</v>
      </c>
      <c r="U1088" t="s">
        <v>23</v>
      </c>
      <c r="V1088">
        <f>IF(Table1[[#This Row],[Churn]]="Yes",1,0)</f>
        <v>1</v>
      </c>
      <c r="W1088" t="str">
        <f t="shared" si="16"/>
        <v>New (0-12 Months)</v>
      </c>
    </row>
    <row r="1089" spans="1:23" x14ac:dyDescent="0.25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 s="1">
        <v>87.65</v>
      </c>
      <c r="T1089" s="1">
        <v>2766.4</v>
      </c>
      <c r="U1089" t="s">
        <v>24</v>
      </c>
      <c r="V1089">
        <f>IF(Table1[[#This Row],[Churn]]="Yes",1,0)</f>
        <v>0</v>
      </c>
      <c r="W1089" t="str">
        <f t="shared" si="16"/>
        <v>Established (25-48 Months)</v>
      </c>
    </row>
    <row r="1090" spans="1:23" x14ac:dyDescent="0.25">
      <c r="A1090" t="s">
        <v>1124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 s="1">
        <v>100.45</v>
      </c>
      <c r="T1090" s="1">
        <v>1622.45</v>
      </c>
      <c r="U1090" t="s">
        <v>23</v>
      </c>
      <c r="V1090">
        <f>IF(Table1[[#This Row],[Churn]]="Yes",1,0)</f>
        <v>1</v>
      </c>
      <c r="W1090" t="str">
        <f t="shared" ref="W1090:W1153" si="17">IF(F1090&lt;=12,"New (0-12 Months)",IF(F1090&lt;=24,"Developing (13-24 Months)",IF(F1090&lt;=48,"Established (25-48 Months)","Loyal (49-72 Months)")))</f>
        <v>Developing (13-24 Months)</v>
      </c>
    </row>
    <row r="1091" spans="1:23" x14ac:dyDescent="0.25">
      <c r="A1091" t="s">
        <v>1125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 s="1">
        <v>74.75</v>
      </c>
      <c r="T1091" s="1">
        <v>1129.3499999999999</v>
      </c>
      <c r="U1091" t="s">
        <v>24</v>
      </c>
      <c r="V1091">
        <f>IF(Table1[[#This Row],[Churn]]="Yes",1,0)</f>
        <v>0</v>
      </c>
      <c r="W1091" t="str">
        <f t="shared" si="17"/>
        <v>Developing (13-24 Months)</v>
      </c>
    </row>
    <row r="1092" spans="1:23" x14ac:dyDescent="0.25">
      <c r="A1092" t="s">
        <v>1126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 s="1">
        <v>107.45</v>
      </c>
      <c r="T1092" s="1">
        <v>5680.9</v>
      </c>
      <c r="U1092" t="s">
        <v>24</v>
      </c>
      <c r="V1092">
        <f>IF(Table1[[#This Row],[Churn]]="Yes",1,0)</f>
        <v>0</v>
      </c>
      <c r="W1092" t="str">
        <f t="shared" si="17"/>
        <v>Loyal (49-72 Months)</v>
      </c>
    </row>
    <row r="1093" spans="1:23" x14ac:dyDescent="0.25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 s="1">
        <v>75.349999999999994</v>
      </c>
      <c r="T1093" s="1">
        <v>2243.9</v>
      </c>
      <c r="U1093" t="s">
        <v>24</v>
      </c>
      <c r="V1093">
        <f>IF(Table1[[#This Row],[Churn]]="Yes",1,0)</f>
        <v>0</v>
      </c>
      <c r="W1093" t="str">
        <f t="shared" si="17"/>
        <v>Established (25-48 Months)</v>
      </c>
    </row>
    <row r="1094" spans="1:23" x14ac:dyDescent="0.25">
      <c r="A1094" t="s">
        <v>1128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 s="1">
        <v>64.95</v>
      </c>
      <c r="T1094" s="1">
        <v>4523.25</v>
      </c>
      <c r="U1094" t="s">
        <v>24</v>
      </c>
      <c r="V1094">
        <f>IF(Table1[[#This Row],[Churn]]="Yes",1,0)</f>
        <v>0</v>
      </c>
      <c r="W1094" t="str">
        <f t="shared" si="17"/>
        <v>Loyal (49-72 Months)</v>
      </c>
    </row>
    <row r="1095" spans="1:23" x14ac:dyDescent="0.25">
      <c r="A1095" t="s">
        <v>1129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 s="1">
        <v>100.45</v>
      </c>
      <c r="T1095" s="1">
        <v>7159.7</v>
      </c>
      <c r="U1095" t="s">
        <v>24</v>
      </c>
      <c r="V1095">
        <f>IF(Table1[[#This Row],[Churn]]="Yes",1,0)</f>
        <v>0</v>
      </c>
      <c r="W1095" t="str">
        <f t="shared" si="17"/>
        <v>Loyal (49-72 Months)</v>
      </c>
    </row>
    <row r="1096" spans="1:23" x14ac:dyDescent="0.25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 s="1">
        <v>68.5</v>
      </c>
      <c r="T1096" s="1">
        <v>2839.95</v>
      </c>
      <c r="U1096" t="s">
        <v>24</v>
      </c>
      <c r="V1096">
        <f>IF(Table1[[#This Row],[Churn]]="Yes",1,0)</f>
        <v>0</v>
      </c>
      <c r="W1096" t="str">
        <f t="shared" si="17"/>
        <v>Established (25-48 Months)</v>
      </c>
    </row>
    <row r="1097" spans="1:23" x14ac:dyDescent="0.25">
      <c r="A1097" t="s">
        <v>1131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 s="1">
        <v>80.55</v>
      </c>
      <c r="T1097" s="1">
        <v>80.55</v>
      </c>
      <c r="U1097" t="s">
        <v>24</v>
      </c>
      <c r="V1097">
        <f>IF(Table1[[#This Row],[Churn]]="Yes",1,0)</f>
        <v>0</v>
      </c>
      <c r="W1097" t="str">
        <f t="shared" si="17"/>
        <v>New (0-12 Months)</v>
      </c>
    </row>
    <row r="1098" spans="1:23" x14ac:dyDescent="0.25">
      <c r="A1098" t="s">
        <v>1132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 s="1">
        <v>81.25</v>
      </c>
      <c r="T1098" s="1">
        <v>580.1</v>
      </c>
      <c r="U1098" t="s">
        <v>24</v>
      </c>
      <c r="V1098">
        <f>IF(Table1[[#This Row],[Churn]]="Yes",1,0)</f>
        <v>0</v>
      </c>
      <c r="W1098" t="str">
        <f t="shared" si="17"/>
        <v>New (0-12 Months)</v>
      </c>
    </row>
    <row r="1099" spans="1:23" x14ac:dyDescent="0.25">
      <c r="A1099" t="s">
        <v>1133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 s="1">
        <v>90.4</v>
      </c>
      <c r="T1099" s="1">
        <v>2178.6</v>
      </c>
      <c r="U1099" t="s">
        <v>23</v>
      </c>
      <c r="V1099">
        <f>IF(Table1[[#This Row],[Churn]]="Yes",1,0)</f>
        <v>1</v>
      </c>
      <c r="W1099" t="str">
        <f t="shared" si="17"/>
        <v>Established (25-48 Months)</v>
      </c>
    </row>
    <row r="1100" spans="1:23" x14ac:dyDescent="0.25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 s="1">
        <v>89.55</v>
      </c>
      <c r="T1100" s="1">
        <v>6038.55</v>
      </c>
      <c r="U1100" t="s">
        <v>24</v>
      </c>
      <c r="V1100">
        <f>IF(Table1[[#This Row],[Churn]]="Yes",1,0)</f>
        <v>0</v>
      </c>
      <c r="W1100" t="str">
        <f t="shared" si="17"/>
        <v>Loyal (49-72 Months)</v>
      </c>
    </row>
    <row r="1101" spans="1:23" x14ac:dyDescent="0.25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 s="1">
        <v>55.7</v>
      </c>
      <c r="T1101" s="1">
        <v>259.39999999999998</v>
      </c>
      <c r="U1101" t="s">
        <v>24</v>
      </c>
      <c r="V1101">
        <f>IF(Table1[[#This Row],[Churn]]="Yes",1,0)</f>
        <v>0</v>
      </c>
      <c r="W1101" t="str">
        <f t="shared" si="17"/>
        <v>New (0-12 Months)</v>
      </c>
    </row>
    <row r="1102" spans="1:23" x14ac:dyDescent="0.25">
      <c r="A1102" t="s">
        <v>1136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 s="1">
        <v>24.8</v>
      </c>
      <c r="T1102" s="1">
        <v>324.14999999999998</v>
      </c>
      <c r="U1102" t="s">
        <v>24</v>
      </c>
      <c r="V1102">
        <f>IF(Table1[[#This Row],[Churn]]="Yes",1,0)</f>
        <v>0</v>
      </c>
      <c r="W1102" t="str">
        <f t="shared" si="17"/>
        <v>Developing (13-24 Months)</v>
      </c>
    </row>
    <row r="1103" spans="1:23" x14ac:dyDescent="0.25">
      <c r="A1103" t="s">
        <v>1137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 s="1">
        <v>20</v>
      </c>
      <c r="T1103" s="1">
        <v>417.65</v>
      </c>
      <c r="U1103" t="s">
        <v>24</v>
      </c>
      <c r="V1103">
        <f>IF(Table1[[#This Row],[Churn]]="Yes",1,0)</f>
        <v>0</v>
      </c>
      <c r="W1103" t="str">
        <f t="shared" si="17"/>
        <v>Developing (13-24 Months)</v>
      </c>
    </row>
    <row r="1104" spans="1:23" x14ac:dyDescent="0.25">
      <c r="A1104" t="s">
        <v>1138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 s="1">
        <v>56.15</v>
      </c>
      <c r="T1104" s="1">
        <v>168.15</v>
      </c>
      <c r="U1104" t="s">
        <v>23</v>
      </c>
      <c r="V1104">
        <f>IF(Table1[[#This Row],[Churn]]="Yes",1,0)</f>
        <v>1</v>
      </c>
      <c r="W1104" t="str">
        <f t="shared" si="17"/>
        <v>New (0-12 Months)</v>
      </c>
    </row>
    <row r="1105" spans="1:23" x14ac:dyDescent="0.25">
      <c r="A1105" t="s">
        <v>1139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 s="1">
        <v>105.2</v>
      </c>
      <c r="T1105" s="1">
        <v>5637.85</v>
      </c>
      <c r="U1105" t="s">
        <v>24</v>
      </c>
      <c r="V1105">
        <f>IF(Table1[[#This Row],[Churn]]="Yes",1,0)</f>
        <v>0</v>
      </c>
      <c r="W1105" t="str">
        <f t="shared" si="17"/>
        <v>Loyal (49-72 Months)</v>
      </c>
    </row>
    <row r="1106" spans="1:23" x14ac:dyDescent="0.25">
      <c r="A1106" t="s">
        <v>1140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 s="1">
        <v>19.55</v>
      </c>
      <c r="T1106" s="1">
        <v>839.4</v>
      </c>
      <c r="U1106" t="s">
        <v>24</v>
      </c>
      <c r="V1106">
        <f>IF(Table1[[#This Row],[Churn]]="Yes",1,0)</f>
        <v>0</v>
      </c>
      <c r="W1106" t="str">
        <f t="shared" si="17"/>
        <v>Established (25-48 Months)</v>
      </c>
    </row>
    <row r="1107" spans="1:23" x14ac:dyDescent="0.25">
      <c r="A1107" t="s">
        <v>1141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 s="1">
        <v>79.75</v>
      </c>
      <c r="T1107" s="1">
        <v>769.1</v>
      </c>
      <c r="U1107" t="s">
        <v>24</v>
      </c>
      <c r="V1107">
        <f>IF(Table1[[#This Row],[Churn]]="Yes",1,0)</f>
        <v>0</v>
      </c>
      <c r="W1107" t="str">
        <f t="shared" si="17"/>
        <v>New (0-12 Months)</v>
      </c>
    </row>
    <row r="1108" spans="1:23" x14ac:dyDescent="0.25">
      <c r="A1108" t="s">
        <v>1142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 s="1">
        <v>97.45</v>
      </c>
      <c r="T1108" s="1">
        <v>6253</v>
      </c>
      <c r="U1108" t="s">
        <v>24</v>
      </c>
      <c r="V1108">
        <f>IF(Table1[[#This Row],[Churn]]="Yes",1,0)</f>
        <v>0</v>
      </c>
      <c r="W1108" t="str">
        <f t="shared" si="17"/>
        <v>Loyal (49-72 Months)</v>
      </c>
    </row>
    <row r="1109" spans="1:23" x14ac:dyDescent="0.25">
      <c r="A1109" t="s">
        <v>1143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 s="1">
        <v>24.25</v>
      </c>
      <c r="T1109" s="1">
        <v>1641.8</v>
      </c>
      <c r="U1109" t="s">
        <v>24</v>
      </c>
      <c r="V1109">
        <f>IF(Table1[[#This Row],[Churn]]="Yes",1,0)</f>
        <v>0</v>
      </c>
      <c r="W1109" t="str">
        <f t="shared" si="17"/>
        <v>Loyal (49-72 Months)</v>
      </c>
    </row>
    <row r="1110" spans="1:23" x14ac:dyDescent="0.25">
      <c r="A1110" t="s">
        <v>1144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 s="1">
        <v>24.6</v>
      </c>
      <c r="T1110" s="1">
        <v>1678.05</v>
      </c>
      <c r="U1110" t="s">
        <v>24</v>
      </c>
      <c r="V1110">
        <f>IF(Table1[[#This Row],[Churn]]="Yes",1,0)</f>
        <v>0</v>
      </c>
      <c r="W1110" t="str">
        <f t="shared" si="17"/>
        <v>Loyal (49-72 Months)</v>
      </c>
    </row>
    <row r="1111" spans="1:23" x14ac:dyDescent="0.25">
      <c r="A1111" t="s">
        <v>1145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 s="1">
        <v>50.15</v>
      </c>
      <c r="T1111" s="1">
        <v>2058.5</v>
      </c>
      <c r="U1111" t="s">
        <v>24</v>
      </c>
      <c r="V1111">
        <f>IF(Table1[[#This Row],[Churn]]="Yes",1,0)</f>
        <v>0</v>
      </c>
      <c r="W1111" t="str">
        <f t="shared" si="17"/>
        <v>Established (25-48 Months)</v>
      </c>
    </row>
    <row r="1112" spans="1:23" x14ac:dyDescent="0.25">
      <c r="A1112" t="s">
        <v>1146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 s="1">
        <v>39.6</v>
      </c>
      <c r="T1112" s="1">
        <v>2424.5</v>
      </c>
      <c r="U1112" t="s">
        <v>24</v>
      </c>
      <c r="V1112">
        <f>IF(Table1[[#This Row],[Churn]]="Yes",1,0)</f>
        <v>0</v>
      </c>
      <c r="W1112" t="str">
        <f t="shared" si="17"/>
        <v>Loyal (49-72 Months)</v>
      </c>
    </row>
    <row r="1113" spans="1:23" x14ac:dyDescent="0.25">
      <c r="A1113" t="s">
        <v>1147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 s="1">
        <v>94.4</v>
      </c>
      <c r="T1113" s="1">
        <v>387.2</v>
      </c>
      <c r="U1113" t="s">
        <v>23</v>
      </c>
      <c r="V1113">
        <f>IF(Table1[[#This Row],[Churn]]="Yes",1,0)</f>
        <v>1</v>
      </c>
      <c r="W1113" t="str">
        <f t="shared" si="17"/>
        <v>New (0-12 Months)</v>
      </c>
    </row>
    <row r="1114" spans="1:23" x14ac:dyDescent="0.25">
      <c r="A1114" t="s">
        <v>1148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 s="1">
        <v>89.85</v>
      </c>
      <c r="T1114" s="1">
        <v>6293.45</v>
      </c>
      <c r="U1114" t="s">
        <v>24</v>
      </c>
      <c r="V1114">
        <f>IF(Table1[[#This Row],[Churn]]="Yes",1,0)</f>
        <v>0</v>
      </c>
      <c r="W1114" t="str">
        <f t="shared" si="17"/>
        <v>Loyal (49-72 Months)</v>
      </c>
    </row>
    <row r="1115" spans="1:23" x14ac:dyDescent="0.25">
      <c r="A1115" t="s">
        <v>1149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 s="1">
        <v>78.95</v>
      </c>
      <c r="T1115" s="1">
        <v>2839.65</v>
      </c>
      <c r="U1115" t="s">
        <v>23</v>
      </c>
      <c r="V1115">
        <f>IF(Table1[[#This Row],[Churn]]="Yes",1,0)</f>
        <v>1</v>
      </c>
      <c r="W1115" t="str">
        <f t="shared" si="17"/>
        <v>Established (25-48 Months)</v>
      </c>
    </row>
    <row r="1116" spans="1:23" x14ac:dyDescent="0.25">
      <c r="A1116" t="s">
        <v>1150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 s="1">
        <v>98.85</v>
      </c>
      <c r="T1116" s="1">
        <v>3145.9</v>
      </c>
      <c r="U1116" t="s">
        <v>24</v>
      </c>
      <c r="V1116">
        <f>IF(Table1[[#This Row],[Churn]]="Yes",1,0)</f>
        <v>0</v>
      </c>
      <c r="W1116" t="str">
        <f t="shared" si="17"/>
        <v>Established (25-48 Months)</v>
      </c>
    </row>
    <row r="1117" spans="1:23" x14ac:dyDescent="0.25">
      <c r="A1117" t="s">
        <v>1151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 s="1">
        <v>53.85</v>
      </c>
      <c r="T1117" s="1">
        <v>2200.6999999999998</v>
      </c>
      <c r="U1117" t="s">
        <v>24</v>
      </c>
      <c r="V1117">
        <f>IF(Table1[[#This Row],[Churn]]="Yes",1,0)</f>
        <v>0</v>
      </c>
      <c r="W1117" t="str">
        <f t="shared" si="17"/>
        <v>Established (25-48 Months)</v>
      </c>
    </row>
    <row r="1118" spans="1:23" x14ac:dyDescent="0.25">
      <c r="A1118" t="s">
        <v>1152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 s="1">
        <v>24.25</v>
      </c>
      <c r="T1118" s="1">
        <v>914.4</v>
      </c>
      <c r="U1118" t="s">
        <v>24</v>
      </c>
      <c r="V1118">
        <f>IF(Table1[[#This Row],[Churn]]="Yes",1,0)</f>
        <v>0</v>
      </c>
      <c r="W1118" t="str">
        <f t="shared" si="17"/>
        <v>Established (25-48 Months)</v>
      </c>
    </row>
    <row r="1119" spans="1:23" x14ac:dyDescent="0.25">
      <c r="A1119" t="s">
        <v>1153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 s="1">
        <v>89.45</v>
      </c>
      <c r="T1119" s="1">
        <v>4577.75</v>
      </c>
      <c r="U1119" t="s">
        <v>24</v>
      </c>
      <c r="V1119">
        <f>IF(Table1[[#This Row],[Churn]]="Yes",1,0)</f>
        <v>0</v>
      </c>
      <c r="W1119" t="str">
        <f t="shared" si="17"/>
        <v>Loyal (49-72 Months)</v>
      </c>
    </row>
    <row r="1120" spans="1:23" x14ac:dyDescent="0.25">
      <c r="A1120" t="s">
        <v>1154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 s="1">
        <v>105.25</v>
      </c>
      <c r="T1120" s="1">
        <v>4997.5</v>
      </c>
      <c r="U1120" t="s">
        <v>24</v>
      </c>
      <c r="V1120">
        <f>IF(Table1[[#This Row],[Churn]]="Yes",1,0)</f>
        <v>0</v>
      </c>
      <c r="W1120" t="str">
        <f t="shared" si="17"/>
        <v>Established (25-48 Months)</v>
      </c>
    </row>
    <row r="1121" spans="1:23" x14ac:dyDescent="0.25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 s="1">
        <v>59.5</v>
      </c>
      <c r="T1121" s="1">
        <v>4144.8</v>
      </c>
      <c r="U1121" t="s">
        <v>24</v>
      </c>
      <c r="V1121">
        <f>IF(Table1[[#This Row],[Churn]]="Yes",1,0)</f>
        <v>0</v>
      </c>
      <c r="W1121" t="str">
        <f t="shared" si="17"/>
        <v>Loyal (49-72 Months)</v>
      </c>
    </row>
    <row r="1122" spans="1:23" x14ac:dyDescent="0.25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 s="1">
        <v>70.55</v>
      </c>
      <c r="T1122" s="1">
        <v>1493.55</v>
      </c>
      <c r="U1122" t="s">
        <v>24</v>
      </c>
      <c r="V1122">
        <f>IF(Table1[[#This Row],[Churn]]="Yes",1,0)</f>
        <v>0</v>
      </c>
      <c r="W1122" t="str">
        <f t="shared" si="17"/>
        <v>Developing (13-24 Months)</v>
      </c>
    </row>
    <row r="1123" spans="1:23" x14ac:dyDescent="0.25">
      <c r="A1123" t="s">
        <v>1157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 s="1">
        <v>82.5</v>
      </c>
      <c r="T1123" s="1">
        <v>4179.1000000000004</v>
      </c>
      <c r="U1123" t="s">
        <v>24</v>
      </c>
      <c r="V1123">
        <f>IF(Table1[[#This Row],[Churn]]="Yes",1,0)</f>
        <v>0</v>
      </c>
      <c r="W1123" t="str">
        <f t="shared" si="17"/>
        <v>Loyal (49-72 Months)</v>
      </c>
    </row>
    <row r="1124" spans="1:23" x14ac:dyDescent="0.25">
      <c r="A1124" t="s">
        <v>1158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 s="1">
        <v>44.85</v>
      </c>
      <c r="T1124" s="1">
        <v>893.55</v>
      </c>
      <c r="U1124" t="s">
        <v>23</v>
      </c>
      <c r="V1124">
        <f>IF(Table1[[#This Row],[Churn]]="Yes",1,0)</f>
        <v>1</v>
      </c>
      <c r="W1124" t="str">
        <f t="shared" si="17"/>
        <v>Developing (13-24 Months)</v>
      </c>
    </row>
    <row r="1125" spans="1:23" x14ac:dyDescent="0.25">
      <c r="A1125" t="s">
        <v>1159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 s="1">
        <v>61.6</v>
      </c>
      <c r="T1125" s="1">
        <v>1611</v>
      </c>
      <c r="U1125" t="s">
        <v>24</v>
      </c>
      <c r="V1125">
        <f>IF(Table1[[#This Row],[Churn]]="Yes",1,0)</f>
        <v>0</v>
      </c>
      <c r="W1125" t="str">
        <f t="shared" si="17"/>
        <v>Established (25-48 Months)</v>
      </c>
    </row>
    <row r="1126" spans="1:23" x14ac:dyDescent="0.25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 s="1">
        <v>49.05</v>
      </c>
      <c r="T1126" s="1">
        <v>593.04999999999995</v>
      </c>
      <c r="U1126" t="s">
        <v>24</v>
      </c>
      <c r="V1126">
        <f>IF(Table1[[#This Row],[Churn]]="Yes",1,0)</f>
        <v>0</v>
      </c>
      <c r="W1126" t="str">
        <f t="shared" si="17"/>
        <v>New (0-12 Months)</v>
      </c>
    </row>
    <row r="1127" spans="1:23" x14ac:dyDescent="0.25">
      <c r="A1127" t="s">
        <v>1161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 s="1">
        <v>105.65</v>
      </c>
      <c r="T1127" s="1">
        <v>4284.8</v>
      </c>
      <c r="U1127" t="s">
        <v>23</v>
      </c>
      <c r="V1127">
        <f>IF(Table1[[#This Row],[Churn]]="Yes",1,0)</f>
        <v>1</v>
      </c>
      <c r="W1127" t="str">
        <f t="shared" si="17"/>
        <v>Established (25-48 Months)</v>
      </c>
    </row>
    <row r="1128" spans="1:23" x14ac:dyDescent="0.25">
      <c r="A1128" t="s">
        <v>1162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 s="1">
        <v>74.650000000000006</v>
      </c>
      <c r="T1128" s="1">
        <v>544.54999999999995</v>
      </c>
      <c r="U1128" t="s">
        <v>23</v>
      </c>
      <c r="V1128">
        <f>IF(Table1[[#This Row],[Churn]]="Yes",1,0)</f>
        <v>1</v>
      </c>
      <c r="W1128" t="str">
        <f t="shared" si="17"/>
        <v>New (0-12 Months)</v>
      </c>
    </row>
    <row r="1129" spans="1:23" x14ac:dyDescent="0.25">
      <c r="A1129" t="s">
        <v>1163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 s="1">
        <v>66.25</v>
      </c>
      <c r="T1129" s="1">
        <v>1533.8</v>
      </c>
      <c r="U1129" t="s">
        <v>24</v>
      </c>
      <c r="V1129">
        <f>IF(Table1[[#This Row],[Churn]]="Yes",1,0)</f>
        <v>0</v>
      </c>
      <c r="W1129" t="str">
        <f t="shared" si="17"/>
        <v>Developing (13-24 Months)</v>
      </c>
    </row>
    <row r="1130" spans="1:23" x14ac:dyDescent="0.25">
      <c r="A1130" t="s">
        <v>1164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 s="1">
        <v>19.399999999999999</v>
      </c>
      <c r="T1130" s="1">
        <v>529.79999999999995</v>
      </c>
      <c r="U1130" t="s">
        <v>24</v>
      </c>
      <c r="V1130">
        <f>IF(Table1[[#This Row],[Churn]]="Yes",1,0)</f>
        <v>0</v>
      </c>
      <c r="W1130" t="str">
        <f t="shared" si="17"/>
        <v>Established (25-48 Months)</v>
      </c>
    </row>
    <row r="1131" spans="1:23" x14ac:dyDescent="0.25">
      <c r="A1131" t="s">
        <v>1165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 s="1">
        <v>86.05</v>
      </c>
      <c r="T1131" s="1">
        <v>3865.6</v>
      </c>
      <c r="U1131" t="s">
        <v>24</v>
      </c>
      <c r="V1131">
        <f>IF(Table1[[#This Row],[Churn]]="Yes",1,0)</f>
        <v>0</v>
      </c>
      <c r="W1131" t="str">
        <f t="shared" si="17"/>
        <v>Established (25-48 Months)</v>
      </c>
    </row>
    <row r="1132" spans="1:23" x14ac:dyDescent="0.25">
      <c r="A1132" t="s">
        <v>1166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 s="1">
        <v>19.149999999999999</v>
      </c>
      <c r="T1132" s="1">
        <v>515.75</v>
      </c>
      <c r="U1132" t="s">
        <v>24</v>
      </c>
      <c r="V1132">
        <f>IF(Table1[[#This Row],[Churn]]="Yes",1,0)</f>
        <v>0</v>
      </c>
      <c r="W1132" t="str">
        <f t="shared" si="17"/>
        <v>Established (25-48 Months)</v>
      </c>
    </row>
    <row r="1133" spans="1:23" x14ac:dyDescent="0.25">
      <c r="A1133" t="s">
        <v>1167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 s="1">
        <v>64.7</v>
      </c>
      <c r="T1133" s="1">
        <v>941</v>
      </c>
      <c r="U1133" t="s">
        <v>23</v>
      </c>
      <c r="V1133">
        <f>IF(Table1[[#This Row],[Churn]]="Yes",1,0)</f>
        <v>1</v>
      </c>
      <c r="W1133" t="str">
        <f t="shared" si="17"/>
        <v>Developing (13-24 Months)</v>
      </c>
    </row>
    <row r="1134" spans="1:23" x14ac:dyDescent="0.25">
      <c r="A1134" t="s">
        <v>1168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 s="1">
        <v>104.05</v>
      </c>
      <c r="T1134" s="1">
        <v>1133.6500000000001</v>
      </c>
      <c r="U1134" t="s">
        <v>23</v>
      </c>
      <c r="V1134">
        <f>IF(Table1[[#This Row],[Churn]]="Yes",1,0)</f>
        <v>1</v>
      </c>
      <c r="W1134" t="str">
        <f t="shared" si="17"/>
        <v>New (0-12 Months)</v>
      </c>
    </row>
    <row r="1135" spans="1:23" x14ac:dyDescent="0.25">
      <c r="A1135" t="s">
        <v>1169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 s="1">
        <v>19.25</v>
      </c>
      <c r="T1135" s="1">
        <v>48.35</v>
      </c>
      <c r="U1135" t="s">
        <v>24</v>
      </c>
      <c r="V1135">
        <f>IF(Table1[[#This Row],[Churn]]="Yes",1,0)</f>
        <v>0</v>
      </c>
      <c r="W1135" t="str">
        <f t="shared" si="17"/>
        <v>New (0-12 Months)</v>
      </c>
    </row>
    <row r="1136" spans="1:23" x14ac:dyDescent="0.25">
      <c r="A1136" t="s">
        <v>1170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 s="1">
        <v>81.95</v>
      </c>
      <c r="T1136" s="1">
        <v>2070.0500000000002</v>
      </c>
      <c r="U1136" t="s">
        <v>24</v>
      </c>
      <c r="V1136">
        <f>IF(Table1[[#This Row],[Churn]]="Yes",1,0)</f>
        <v>0</v>
      </c>
      <c r="W1136" t="str">
        <f t="shared" si="17"/>
        <v>Established (25-48 Months)</v>
      </c>
    </row>
    <row r="1137" spans="1:23" x14ac:dyDescent="0.25">
      <c r="A1137" t="s">
        <v>1171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 s="1">
        <v>114.65</v>
      </c>
      <c r="T1137" s="1">
        <v>8333.9500000000007</v>
      </c>
      <c r="U1137" t="s">
        <v>24</v>
      </c>
      <c r="V1137">
        <f>IF(Table1[[#This Row],[Churn]]="Yes",1,0)</f>
        <v>0</v>
      </c>
      <c r="W1137" t="str">
        <f t="shared" si="17"/>
        <v>Loyal (49-72 Months)</v>
      </c>
    </row>
    <row r="1138" spans="1:23" x14ac:dyDescent="0.25">
      <c r="A1138" t="s">
        <v>1172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 s="1">
        <v>20</v>
      </c>
      <c r="T1138" s="1">
        <v>1209.25</v>
      </c>
      <c r="U1138" t="s">
        <v>24</v>
      </c>
      <c r="V1138">
        <f>IF(Table1[[#This Row],[Churn]]="Yes",1,0)</f>
        <v>0</v>
      </c>
      <c r="W1138" t="str">
        <f t="shared" si="17"/>
        <v>Loyal (49-72 Months)</v>
      </c>
    </row>
    <row r="1139" spans="1:23" x14ac:dyDescent="0.25">
      <c r="A1139" t="s">
        <v>1173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 s="1">
        <v>19.8</v>
      </c>
      <c r="T1139" s="1">
        <v>1396.25</v>
      </c>
      <c r="U1139" t="s">
        <v>24</v>
      </c>
      <c r="V1139">
        <f>IF(Table1[[#This Row],[Churn]]="Yes",1,0)</f>
        <v>0</v>
      </c>
      <c r="W1139" t="str">
        <f t="shared" si="17"/>
        <v>Loyal (49-72 Months)</v>
      </c>
    </row>
    <row r="1140" spans="1:23" x14ac:dyDescent="0.25">
      <c r="A1140" t="s">
        <v>1174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 s="1">
        <v>65.150000000000006</v>
      </c>
      <c r="T1140" s="1">
        <v>723.35</v>
      </c>
      <c r="U1140" t="s">
        <v>24</v>
      </c>
      <c r="V1140">
        <f>IF(Table1[[#This Row],[Churn]]="Yes",1,0)</f>
        <v>0</v>
      </c>
      <c r="W1140" t="str">
        <f t="shared" si="17"/>
        <v>New (0-12 Months)</v>
      </c>
    </row>
    <row r="1141" spans="1:23" x14ac:dyDescent="0.25">
      <c r="A1141" t="s">
        <v>1175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 s="1">
        <v>19.649999999999999</v>
      </c>
      <c r="T1141" s="1">
        <v>228.65</v>
      </c>
      <c r="U1141" t="s">
        <v>24</v>
      </c>
      <c r="V1141">
        <f>IF(Table1[[#This Row],[Churn]]="Yes",1,0)</f>
        <v>0</v>
      </c>
      <c r="W1141" t="str">
        <f t="shared" si="17"/>
        <v>Developing (13-24 Months)</v>
      </c>
    </row>
    <row r="1142" spans="1:23" x14ac:dyDescent="0.25">
      <c r="A1142" t="s">
        <v>1176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 s="1">
        <v>88.95</v>
      </c>
      <c r="T1142" s="1">
        <v>1161.75</v>
      </c>
      <c r="U1142" t="s">
        <v>24</v>
      </c>
      <c r="V1142">
        <f>IF(Table1[[#This Row],[Churn]]="Yes",1,0)</f>
        <v>0</v>
      </c>
      <c r="W1142" t="str">
        <f t="shared" si="17"/>
        <v>Developing (13-24 Months)</v>
      </c>
    </row>
    <row r="1143" spans="1:23" x14ac:dyDescent="0.25">
      <c r="A1143" t="s">
        <v>1177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 s="1">
        <v>20.2</v>
      </c>
      <c r="T1143" s="1">
        <v>98.35</v>
      </c>
      <c r="U1143" t="s">
        <v>24</v>
      </c>
      <c r="V1143">
        <f>IF(Table1[[#This Row],[Churn]]="Yes",1,0)</f>
        <v>0</v>
      </c>
      <c r="W1143" t="str">
        <f t="shared" si="17"/>
        <v>New (0-12 Months)</v>
      </c>
    </row>
    <row r="1144" spans="1:23" x14ac:dyDescent="0.25">
      <c r="A1144" t="s">
        <v>1178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 s="1">
        <v>75.2</v>
      </c>
      <c r="T1144" s="1">
        <v>775.3</v>
      </c>
      <c r="U1144" t="s">
        <v>24</v>
      </c>
      <c r="V1144">
        <f>IF(Table1[[#This Row],[Churn]]="Yes",1,0)</f>
        <v>0</v>
      </c>
      <c r="W1144" t="str">
        <f t="shared" si="17"/>
        <v>New (0-12 Months)</v>
      </c>
    </row>
    <row r="1145" spans="1:23" x14ac:dyDescent="0.25">
      <c r="A1145" t="s">
        <v>1179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 s="1">
        <v>56.8</v>
      </c>
      <c r="T1145" s="1">
        <v>1074.6500000000001</v>
      </c>
      <c r="U1145" t="s">
        <v>24</v>
      </c>
      <c r="V1145">
        <f>IF(Table1[[#This Row],[Churn]]="Yes",1,0)</f>
        <v>0</v>
      </c>
      <c r="W1145" t="str">
        <f t="shared" si="17"/>
        <v>Developing (13-24 Months)</v>
      </c>
    </row>
    <row r="1146" spans="1:23" x14ac:dyDescent="0.25">
      <c r="A1146" t="s">
        <v>1180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 s="1">
        <v>35.549999999999997</v>
      </c>
      <c r="T1146" s="1">
        <v>35.549999999999997</v>
      </c>
      <c r="U1146" t="s">
        <v>23</v>
      </c>
      <c r="V1146">
        <f>IF(Table1[[#This Row],[Churn]]="Yes",1,0)</f>
        <v>1</v>
      </c>
      <c r="W1146" t="str">
        <f t="shared" si="17"/>
        <v>New (0-12 Months)</v>
      </c>
    </row>
    <row r="1147" spans="1:23" x14ac:dyDescent="0.25">
      <c r="A1147" t="s">
        <v>1181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 s="1">
        <v>75.5</v>
      </c>
      <c r="T1147" s="1">
        <v>2324.6999999999998</v>
      </c>
      <c r="U1147" t="s">
        <v>24</v>
      </c>
      <c r="V1147">
        <f>IF(Table1[[#This Row],[Churn]]="Yes",1,0)</f>
        <v>0</v>
      </c>
      <c r="W1147" t="str">
        <f t="shared" si="17"/>
        <v>Established (25-48 Months)</v>
      </c>
    </row>
    <row r="1148" spans="1:23" x14ac:dyDescent="0.25">
      <c r="A1148" t="s">
        <v>1182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 s="1">
        <v>35.6</v>
      </c>
      <c r="T1148" s="1">
        <v>1072.5999999999999</v>
      </c>
      <c r="U1148" t="s">
        <v>24</v>
      </c>
      <c r="V1148">
        <f>IF(Table1[[#This Row],[Churn]]="Yes",1,0)</f>
        <v>0</v>
      </c>
      <c r="W1148" t="str">
        <f t="shared" si="17"/>
        <v>Established (25-48 Months)</v>
      </c>
    </row>
    <row r="1149" spans="1:23" x14ac:dyDescent="0.25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 s="1">
        <v>60.25</v>
      </c>
      <c r="T1149" s="1">
        <v>170.5</v>
      </c>
      <c r="U1149" t="s">
        <v>24</v>
      </c>
      <c r="V1149">
        <f>IF(Table1[[#This Row],[Churn]]="Yes",1,0)</f>
        <v>0</v>
      </c>
      <c r="W1149" t="str">
        <f t="shared" si="17"/>
        <v>New (0-12 Months)</v>
      </c>
    </row>
    <row r="1150" spans="1:23" x14ac:dyDescent="0.25">
      <c r="A1150" t="s">
        <v>1184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 s="1">
        <v>95.15</v>
      </c>
      <c r="T1150" s="1">
        <v>196.9</v>
      </c>
      <c r="U1150" t="s">
        <v>23</v>
      </c>
      <c r="V1150">
        <f>IF(Table1[[#This Row],[Churn]]="Yes",1,0)</f>
        <v>1</v>
      </c>
      <c r="W1150" t="str">
        <f t="shared" si="17"/>
        <v>New (0-12 Months)</v>
      </c>
    </row>
    <row r="1151" spans="1:23" x14ac:dyDescent="0.25">
      <c r="A1151" t="s">
        <v>1185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 s="1">
        <v>96.65</v>
      </c>
      <c r="T1151" s="1">
        <v>1162.8499999999999</v>
      </c>
      <c r="U1151" t="s">
        <v>23</v>
      </c>
      <c r="V1151">
        <f>IF(Table1[[#This Row],[Churn]]="Yes",1,0)</f>
        <v>1</v>
      </c>
      <c r="W1151" t="str">
        <f t="shared" si="17"/>
        <v>Developing (13-24 Months)</v>
      </c>
    </row>
    <row r="1152" spans="1:23" x14ac:dyDescent="0.25">
      <c r="A1152" t="s">
        <v>1186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 s="1">
        <v>40.35</v>
      </c>
      <c r="T1152" s="1">
        <v>1677.85</v>
      </c>
      <c r="U1152" t="s">
        <v>24</v>
      </c>
      <c r="V1152">
        <f>IF(Table1[[#This Row],[Churn]]="Yes",1,0)</f>
        <v>0</v>
      </c>
      <c r="W1152" t="str">
        <f t="shared" si="17"/>
        <v>Established (25-48 Months)</v>
      </c>
    </row>
    <row r="1153" spans="1:23" x14ac:dyDescent="0.25">
      <c r="A1153" t="s">
        <v>1187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 s="1">
        <v>18.850000000000001</v>
      </c>
      <c r="T1153" s="1">
        <v>18.850000000000001</v>
      </c>
      <c r="U1153" t="s">
        <v>24</v>
      </c>
      <c r="V1153">
        <f>IF(Table1[[#This Row],[Churn]]="Yes",1,0)</f>
        <v>0</v>
      </c>
      <c r="W1153" t="str">
        <f t="shared" si="17"/>
        <v>New (0-12 Months)</v>
      </c>
    </row>
    <row r="1154" spans="1:23" x14ac:dyDescent="0.25">
      <c r="A1154" t="s">
        <v>1188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 s="1">
        <v>54.85</v>
      </c>
      <c r="T1154" s="1">
        <v>370.4</v>
      </c>
      <c r="U1154" t="s">
        <v>24</v>
      </c>
      <c r="V1154">
        <f>IF(Table1[[#This Row],[Churn]]="Yes",1,0)</f>
        <v>0</v>
      </c>
      <c r="W1154" t="str">
        <f t="shared" ref="W1154:W1217" si="18">IF(F1154&lt;=12,"New (0-12 Months)",IF(F1154&lt;=24,"Developing (13-24 Months)",IF(F1154&lt;=48,"Established (25-48 Months)","Loyal (49-72 Months)")))</f>
        <v>New (0-12 Months)</v>
      </c>
    </row>
    <row r="1155" spans="1:23" x14ac:dyDescent="0.25">
      <c r="A1155" t="s">
        <v>1189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 s="1">
        <v>64.3</v>
      </c>
      <c r="T1155" s="1">
        <v>3410.6</v>
      </c>
      <c r="U1155" t="s">
        <v>24</v>
      </c>
      <c r="V1155">
        <f>IF(Table1[[#This Row],[Churn]]="Yes",1,0)</f>
        <v>0</v>
      </c>
      <c r="W1155" t="str">
        <f t="shared" si="18"/>
        <v>Loyal (49-72 Months)</v>
      </c>
    </row>
    <row r="1156" spans="1:23" x14ac:dyDescent="0.25">
      <c r="A1156" t="s">
        <v>1190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 s="1">
        <v>24.65</v>
      </c>
      <c r="T1156" s="1">
        <v>1138.8</v>
      </c>
      <c r="U1156" t="s">
        <v>24</v>
      </c>
      <c r="V1156">
        <f>IF(Table1[[#This Row],[Churn]]="Yes",1,0)</f>
        <v>0</v>
      </c>
      <c r="W1156" t="str">
        <f t="shared" si="18"/>
        <v>Established (25-48 Months)</v>
      </c>
    </row>
    <row r="1157" spans="1:23" x14ac:dyDescent="0.25">
      <c r="A1157" t="s">
        <v>1191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 s="1">
        <v>76.099999999999994</v>
      </c>
      <c r="T1157" s="1">
        <v>5264.25</v>
      </c>
      <c r="U1157" t="s">
        <v>24</v>
      </c>
      <c r="V1157">
        <f>IF(Table1[[#This Row],[Churn]]="Yes",1,0)</f>
        <v>0</v>
      </c>
      <c r="W1157" t="str">
        <f t="shared" si="18"/>
        <v>Loyal (49-72 Months)</v>
      </c>
    </row>
    <row r="1158" spans="1:23" x14ac:dyDescent="0.25">
      <c r="A1158" t="s">
        <v>1192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 s="1">
        <v>18.7</v>
      </c>
      <c r="T1158" s="1">
        <v>1005.7</v>
      </c>
      <c r="U1158" t="s">
        <v>24</v>
      </c>
      <c r="V1158">
        <f>IF(Table1[[#This Row],[Churn]]="Yes",1,0)</f>
        <v>0</v>
      </c>
      <c r="W1158" t="str">
        <f t="shared" si="18"/>
        <v>Loyal (49-72 Months)</v>
      </c>
    </row>
    <row r="1159" spans="1:23" x14ac:dyDescent="0.25">
      <c r="A1159" t="s">
        <v>1193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 s="1">
        <v>97.95</v>
      </c>
      <c r="T1159" s="1">
        <v>5936.55</v>
      </c>
      <c r="U1159" t="s">
        <v>24</v>
      </c>
      <c r="V1159">
        <f>IF(Table1[[#This Row],[Churn]]="Yes",1,0)</f>
        <v>0</v>
      </c>
      <c r="W1159" t="str">
        <f t="shared" si="18"/>
        <v>Loyal (49-72 Months)</v>
      </c>
    </row>
    <row r="1160" spans="1:23" x14ac:dyDescent="0.25">
      <c r="A1160" t="s">
        <v>1194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 s="1">
        <v>94.1</v>
      </c>
      <c r="T1160" s="1">
        <v>5475.9</v>
      </c>
      <c r="U1160" t="s">
        <v>24</v>
      </c>
      <c r="V1160">
        <f>IF(Table1[[#This Row],[Churn]]="Yes",1,0)</f>
        <v>0</v>
      </c>
      <c r="W1160" t="str">
        <f t="shared" si="18"/>
        <v>Loyal (49-72 Months)</v>
      </c>
    </row>
    <row r="1161" spans="1:23" x14ac:dyDescent="0.25">
      <c r="A1161" t="s">
        <v>1195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 s="1">
        <v>80.400000000000006</v>
      </c>
      <c r="T1161" s="1">
        <v>224.05</v>
      </c>
      <c r="U1161" t="s">
        <v>23</v>
      </c>
      <c r="V1161">
        <f>IF(Table1[[#This Row],[Churn]]="Yes",1,0)</f>
        <v>1</v>
      </c>
      <c r="W1161" t="str">
        <f t="shared" si="18"/>
        <v>New (0-12 Months)</v>
      </c>
    </row>
    <row r="1162" spans="1:23" x14ac:dyDescent="0.25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 s="1">
        <v>95.1</v>
      </c>
      <c r="T1162" s="1">
        <v>2326.0500000000002</v>
      </c>
      <c r="U1162" t="s">
        <v>24</v>
      </c>
      <c r="V1162">
        <f>IF(Table1[[#This Row],[Churn]]="Yes",1,0)</f>
        <v>0</v>
      </c>
      <c r="W1162" t="str">
        <f t="shared" si="18"/>
        <v>Developing (13-24 Months)</v>
      </c>
    </row>
    <row r="1163" spans="1:23" x14ac:dyDescent="0.25">
      <c r="A1163" t="s">
        <v>1197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 s="1">
        <v>31.35</v>
      </c>
      <c r="T1163" s="1">
        <v>31.35</v>
      </c>
      <c r="U1163" t="s">
        <v>23</v>
      </c>
      <c r="V1163">
        <f>IF(Table1[[#This Row],[Churn]]="Yes",1,0)</f>
        <v>1</v>
      </c>
      <c r="W1163" t="str">
        <f t="shared" si="18"/>
        <v>New (0-12 Months)</v>
      </c>
    </row>
    <row r="1164" spans="1:23" x14ac:dyDescent="0.25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 s="1">
        <v>72.349999999999994</v>
      </c>
      <c r="T1164" s="1">
        <v>4991.5</v>
      </c>
      <c r="U1164" t="s">
        <v>24</v>
      </c>
      <c r="V1164">
        <f>IF(Table1[[#This Row],[Churn]]="Yes",1,0)</f>
        <v>0</v>
      </c>
      <c r="W1164" t="str">
        <f t="shared" si="18"/>
        <v>Loyal (49-72 Months)</v>
      </c>
    </row>
    <row r="1165" spans="1:23" x14ac:dyDescent="0.25">
      <c r="A1165" t="s">
        <v>1199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 s="1">
        <v>89.75</v>
      </c>
      <c r="T1165" s="1">
        <v>1052.4000000000001</v>
      </c>
      <c r="U1165" t="s">
        <v>23</v>
      </c>
      <c r="V1165">
        <f>IF(Table1[[#This Row],[Churn]]="Yes",1,0)</f>
        <v>1</v>
      </c>
      <c r="W1165" t="str">
        <f t="shared" si="18"/>
        <v>New (0-12 Months)</v>
      </c>
    </row>
    <row r="1166" spans="1:23" x14ac:dyDescent="0.25">
      <c r="A1166" t="s">
        <v>1200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 s="1">
        <v>82.7</v>
      </c>
      <c r="T1166" s="1">
        <v>5831.2</v>
      </c>
      <c r="U1166" t="s">
        <v>24</v>
      </c>
      <c r="V1166">
        <f>IF(Table1[[#This Row],[Churn]]="Yes",1,0)</f>
        <v>0</v>
      </c>
      <c r="W1166" t="str">
        <f t="shared" si="18"/>
        <v>Loyal (49-72 Months)</v>
      </c>
    </row>
    <row r="1167" spans="1:23" x14ac:dyDescent="0.25">
      <c r="A1167" t="s">
        <v>1201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 s="1">
        <v>19.899999999999999</v>
      </c>
      <c r="T1167" s="1">
        <v>510.8</v>
      </c>
      <c r="U1167" t="s">
        <v>24</v>
      </c>
      <c r="V1167">
        <f>IF(Table1[[#This Row],[Churn]]="Yes",1,0)</f>
        <v>0</v>
      </c>
      <c r="W1167" t="str">
        <f t="shared" si="18"/>
        <v>Established (25-48 Months)</v>
      </c>
    </row>
    <row r="1168" spans="1:23" x14ac:dyDescent="0.25">
      <c r="A1168" t="s">
        <v>1202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 s="1">
        <v>53.8</v>
      </c>
      <c r="T1168" s="1">
        <v>283.95</v>
      </c>
      <c r="U1168" t="s">
        <v>24</v>
      </c>
      <c r="V1168">
        <f>IF(Table1[[#This Row],[Churn]]="Yes",1,0)</f>
        <v>0</v>
      </c>
      <c r="W1168" t="str">
        <f t="shared" si="18"/>
        <v>New (0-12 Months)</v>
      </c>
    </row>
    <row r="1169" spans="1:23" x14ac:dyDescent="0.25">
      <c r="A1169" t="s">
        <v>1203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 s="1">
        <v>51.55</v>
      </c>
      <c r="T1169" s="1">
        <v>1295.4000000000001</v>
      </c>
      <c r="U1169" t="s">
        <v>24</v>
      </c>
      <c r="V1169">
        <f>IF(Table1[[#This Row],[Churn]]="Yes",1,0)</f>
        <v>0</v>
      </c>
      <c r="W1169" t="str">
        <f t="shared" si="18"/>
        <v>Established (25-48 Months)</v>
      </c>
    </row>
    <row r="1170" spans="1:23" x14ac:dyDescent="0.25">
      <c r="A1170" t="s">
        <v>1204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 s="1">
        <v>19.649999999999999</v>
      </c>
      <c r="T1170" s="1">
        <v>19.649999999999999</v>
      </c>
      <c r="U1170" t="s">
        <v>24</v>
      </c>
      <c r="V1170">
        <f>IF(Table1[[#This Row],[Churn]]="Yes",1,0)</f>
        <v>0</v>
      </c>
      <c r="W1170" t="str">
        <f t="shared" si="18"/>
        <v>New (0-12 Months)</v>
      </c>
    </row>
    <row r="1171" spans="1:23" x14ac:dyDescent="0.25">
      <c r="A1171" t="s">
        <v>1205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 s="1">
        <v>44.05</v>
      </c>
      <c r="T1171" s="1">
        <v>3011.65</v>
      </c>
      <c r="U1171" t="s">
        <v>24</v>
      </c>
      <c r="V1171">
        <f>IF(Table1[[#This Row],[Churn]]="Yes",1,0)</f>
        <v>0</v>
      </c>
      <c r="W1171" t="str">
        <f t="shared" si="18"/>
        <v>Loyal (49-72 Months)</v>
      </c>
    </row>
    <row r="1172" spans="1:23" x14ac:dyDescent="0.25">
      <c r="A1172" t="s">
        <v>1206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 s="1">
        <v>114</v>
      </c>
      <c r="T1172" s="1">
        <v>8093.15</v>
      </c>
      <c r="U1172" t="s">
        <v>24</v>
      </c>
      <c r="V1172">
        <f>IF(Table1[[#This Row],[Churn]]="Yes",1,0)</f>
        <v>0</v>
      </c>
      <c r="W1172" t="str">
        <f t="shared" si="18"/>
        <v>Loyal (49-72 Months)</v>
      </c>
    </row>
    <row r="1173" spans="1:23" x14ac:dyDescent="0.25">
      <c r="A1173" t="s">
        <v>1207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 s="1">
        <v>94.4</v>
      </c>
      <c r="T1173" s="1">
        <v>5610.25</v>
      </c>
      <c r="U1173" t="s">
        <v>23</v>
      </c>
      <c r="V1173">
        <f>IF(Table1[[#This Row],[Churn]]="Yes",1,0)</f>
        <v>1</v>
      </c>
      <c r="W1173" t="str">
        <f t="shared" si="18"/>
        <v>Loyal (49-72 Months)</v>
      </c>
    </row>
    <row r="1174" spans="1:23" x14ac:dyDescent="0.25">
      <c r="A1174" t="s">
        <v>1208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 s="1">
        <v>100.4</v>
      </c>
      <c r="T1174" s="1">
        <v>3217.65</v>
      </c>
      <c r="U1174" t="s">
        <v>24</v>
      </c>
      <c r="V1174">
        <f>IF(Table1[[#This Row],[Churn]]="Yes",1,0)</f>
        <v>0</v>
      </c>
      <c r="W1174" t="str">
        <f t="shared" si="18"/>
        <v>Established (25-48 Months)</v>
      </c>
    </row>
    <row r="1175" spans="1:23" x14ac:dyDescent="0.25">
      <c r="A1175" t="s">
        <v>1209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 s="1">
        <v>19.850000000000001</v>
      </c>
      <c r="T1175" s="1">
        <v>19.850000000000001</v>
      </c>
      <c r="U1175" t="s">
        <v>23</v>
      </c>
      <c r="V1175">
        <f>IF(Table1[[#This Row],[Churn]]="Yes",1,0)</f>
        <v>1</v>
      </c>
      <c r="W1175" t="str">
        <f t="shared" si="18"/>
        <v>New (0-12 Months)</v>
      </c>
    </row>
    <row r="1176" spans="1:23" x14ac:dyDescent="0.25">
      <c r="A1176" t="s">
        <v>1210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 s="1">
        <v>54.25</v>
      </c>
      <c r="T1176" s="1">
        <v>773.2</v>
      </c>
      <c r="U1176" t="s">
        <v>24</v>
      </c>
      <c r="V1176">
        <f>IF(Table1[[#This Row],[Churn]]="Yes",1,0)</f>
        <v>0</v>
      </c>
      <c r="W1176" t="str">
        <f t="shared" si="18"/>
        <v>Developing (13-24 Months)</v>
      </c>
    </row>
    <row r="1177" spans="1:23" x14ac:dyDescent="0.25">
      <c r="A1177" t="s">
        <v>1211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 s="1">
        <v>80</v>
      </c>
      <c r="T1177" s="1">
        <v>1029.3499999999999</v>
      </c>
      <c r="U1177" t="s">
        <v>24</v>
      </c>
      <c r="V1177">
        <f>IF(Table1[[#This Row],[Churn]]="Yes",1,0)</f>
        <v>0</v>
      </c>
      <c r="W1177" t="str">
        <f t="shared" si="18"/>
        <v>Developing (13-24 Months)</v>
      </c>
    </row>
    <row r="1178" spans="1:23" x14ac:dyDescent="0.25">
      <c r="A1178" t="s">
        <v>1212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 s="1">
        <v>109.9</v>
      </c>
      <c r="T1178" s="1">
        <v>669.45</v>
      </c>
      <c r="U1178" t="s">
        <v>23</v>
      </c>
      <c r="V1178">
        <f>IF(Table1[[#This Row],[Churn]]="Yes",1,0)</f>
        <v>1</v>
      </c>
      <c r="W1178" t="str">
        <f t="shared" si="18"/>
        <v>New (0-12 Months)</v>
      </c>
    </row>
    <row r="1179" spans="1:23" x14ac:dyDescent="0.25">
      <c r="A1179" t="s">
        <v>1213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 s="1">
        <v>79.2</v>
      </c>
      <c r="T1179" s="1">
        <v>3593.8</v>
      </c>
      <c r="U1179" t="s">
        <v>24</v>
      </c>
      <c r="V1179">
        <f>IF(Table1[[#This Row],[Churn]]="Yes",1,0)</f>
        <v>0</v>
      </c>
      <c r="W1179" t="str">
        <f t="shared" si="18"/>
        <v>Established (25-48 Months)</v>
      </c>
    </row>
    <row r="1180" spans="1:23" x14ac:dyDescent="0.25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 s="1">
        <v>101.35</v>
      </c>
      <c r="T1180" s="1">
        <v>1553.95</v>
      </c>
      <c r="U1180" t="s">
        <v>23</v>
      </c>
      <c r="V1180">
        <f>IF(Table1[[#This Row],[Churn]]="Yes",1,0)</f>
        <v>1</v>
      </c>
      <c r="W1180" t="str">
        <f t="shared" si="18"/>
        <v>Developing (13-24 Months)</v>
      </c>
    </row>
    <row r="1181" spans="1:23" x14ac:dyDescent="0.25">
      <c r="A1181" t="s">
        <v>1215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 s="1">
        <v>94.3</v>
      </c>
      <c r="T1181" s="1">
        <v>3953.15</v>
      </c>
      <c r="U1181" t="s">
        <v>24</v>
      </c>
      <c r="V1181">
        <f>IF(Table1[[#This Row],[Churn]]="Yes",1,0)</f>
        <v>0</v>
      </c>
      <c r="W1181" t="str">
        <f t="shared" si="18"/>
        <v>Established (25-48 Months)</v>
      </c>
    </row>
    <row r="1182" spans="1:23" x14ac:dyDescent="0.25">
      <c r="A1182" t="s">
        <v>1216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 s="1">
        <v>49.8</v>
      </c>
      <c r="T1182" s="1">
        <v>1971.15</v>
      </c>
      <c r="U1182" t="s">
        <v>24</v>
      </c>
      <c r="V1182">
        <f>IF(Table1[[#This Row],[Churn]]="Yes",1,0)</f>
        <v>0</v>
      </c>
      <c r="W1182" t="str">
        <f t="shared" si="18"/>
        <v>Established (25-48 Months)</v>
      </c>
    </row>
    <row r="1183" spans="1:23" x14ac:dyDescent="0.25">
      <c r="A1183" t="s">
        <v>1217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 s="1">
        <v>60.05</v>
      </c>
      <c r="T1183" s="1">
        <v>1236.1500000000001</v>
      </c>
      <c r="U1183" t="s">
        <v>23</v>
      </c>
      <c r="V1183">
        <f>IF(Table1[[#This Row],[Churn]]="Yes",1,0)</f>
        <v>1</v>
      </c>
      <c r="W1183" t="str">
        <f t="shared" si="18"/>
        <v>Developing (13-24 Months)</v>
      </c>
    </row>
    <row r="1184" spans="1:23" x14ac:dyDescent="0.25">
      <c r="A1184" t="s">
        <v>1218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 s="1">
        <v>53.75</v>
      </c>
      <c r="T1184" s="1">
        <v>3196</v>
      </c>
      <c r="U1184" t="s">
        <v>24</v>
      </c>
      <c r="V1184">
        <f>IF(Table1[[#This Row],[Churn]]="Yes",1,0)</f>
        <v>0</v>
      </c>
      <c r="W1184" t="str">
        <f t="shared" si="18"/>
        <v>Loyal (49-72 Months)</v>
      </c>
    </row>
    <row r="1185" spans="1:23" x14ac:dyDescent="0.25">
      <c r="A1185" t="s">
        <v>1219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 s="1">
        <v>93.45</v>
      </c>
      <c r="T1185" s="1">
        <v>4872.2</v>
      </c>
      <c r="U1185" t="s">
        <v>24</v>
      </c>
      <c r="V1185">
        <f>IF(Table1[[#This Row],[Churn]]="Yes",1,0)</f>
        <v>0</v>
      </c>
      <c r="W1185" t="str">
        <f t="shared" si="18"/>
        <v>Loyal (49-72 Months)</v>
      </c>
    </row>
    <row r="1186" spans="1:23" x14ac:dyDescent="0.25">
      <c r="A1186" t="s">
        <v>1220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 s="1">
        <v>87.9</v>
      </c>
      <c r="T1186" s="1">
        <v>1500.5</v>
      </c>
      <c r="U1186" t="s">
        <v>24</v>
      </c>
      <c r="V1186">
        <f>IF(Table1[[#This Row],[Churn]]="Yes",1,0)</f>
        <v>0</v>
      </c>
      <c r="W1186" t="str">
        <f t="shared" si="18"/>
        <v>Developing (13-24 Months)</v>
      </c>
    </row>
    <row r="1187" spans="1:23" x14ac:dyDescent="0.25">
      <c r="A1187" t="s">
        <v>1221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 s="1">
        <v>60.15</v>
      </c>
      <c r="T1187" s="1">
        <v>60.15</v>
      </c>
      <c r="U1187" t="s">
        <v>23</v>
      </c>
      <c r="V1187">
        <f>IF(Table1[[#This Row],[Churn]]="Yes",1,0)</f>
        <v>1</v>
      </c>
      <c r="W1187" t="str">
        <f t="shared" si="18"/>
        <v>New (0-12 Months)</v>
      </c>
    </row>
    <row r="1188" spans="1:23" x14ac:dyDescent="0.25">
      <c r="A1188" t="s">
        <v>1222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 s="1">
        <v>61.05</v>
      </c>
      <c r="T1188" s="1">
        <v>3478.75</v>
      </c>
      <c r="U1188" t="s">
        <v>24</v>
      </c>
      <c r="V1188">
        <f>IF(Table1[[#This Row],[Churn]]="Yes",1,0)</f>
        <v>0</v>
      </c>
      <c r="W1188" t="str">
        <f t="shared" si="18"/>
        <v>Loyal (49-72 Months)</v>
      </c>
    </row>
    <row r="1189" spans="1:23" x14ac:dyDescent="0.25">
      <c r="A1189" t="s">
        <v>1223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 s="1">
        <v>104.05</v>
      </c>
      <c r="T1189" s="1">
        <v>7413.55</v>
      </c>
      <c r="U1189" t="s">
        <v>24</v>
      </c>
      <c r="V1189">
        <f>IF(Table1[[#This Row],[Churn]]="Yes",1,0)</f>
        <v>0</v>
      </c>
      <c r="W1189" t="str">
        <f t="shared" si="18"/>
        <v>Loyal (49-72 Months)</v>
      </c>
    </row>
    <row r="1190" spans="1:23" x14ac:dyDescent="0.25">
      <c r="A1190" t="s">
        <v>1224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 s="1">
        <v>99.25</v>
      </c>
      <c r="T1190" s="1">
        <v>3532</v>
      </c>
      <c r="U1190" t="s">
        <v>24</v>
      </c>
      <c r="V1190">
        <f>IF(Table1[[#This Row],[Churn]]="Yes",1,0)</f>
        <v>0</v>
      </c>
      <c r="W1190" t="str">
        <f t="shared" si="18"/>
        <v>Established (25-48 Months)</v>
      </c>
    </row>
    <row r="1191" spans="1:23" x14ac:dyDescent="0.25">
      <c r="A1191" t="s">
        <v>1225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 s="1">
        <v>85.7</v>
      </c>
      <c r="T1191" s="1">
        <v>256.75</v>
      </c>
      <c r="U1191" t="s">
        <v>24</v>
      </c>
      <c r="V1191">
        <f>IF(Table1[[#This Row],[Churn]]="Yes",1,0)</f>
        <v>0</v>
      </c>
      <c r="W1191" t="str">
        <f t="shared" si="18"/>
        <v>New (0-12 Months)</v>
      </c>
    </row>
    <row r="1192" spans="1:23" x14ac:dyDescent="0.25">
      <c r="A1192" t="s">
        <v>1226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 s="1">
        <v>104.85</v>
      </c>
      <c r="T1192" s="1">
        <v>3887.25</v>
      </c>
      <c r="U1192" t="s">
        <v>24</v>
      </c>
      <c r="V1192">
        <f>IF(Table1[[#This Row],[Churn]]="Yes",1,0)</f>
        <v>0</v>
      </c>
      <c r="W1192" t="str">
        <f t="shared" si="18"/>
        <v>Established (25-48 Months)</v>
      </c>
    </row>
    <row r="1193" spans="1:23" x14ac:dyDescent="0.25">
      <c r="A1193" t="s">
        <v>1227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 s="1">
        <v>69.150000000000006</v>
      </c>
      <c r="T1193" s="1">
        <v>2490.15</v>
      </c>
      <c r="U1193" t="s">
        <v>24</v>
      </c>
      <c r="V1193">
        <f>IF(Table1[[#This Row],[Churn]]="Yes",1,0)</f>
        <v>0</v>
      </c>
      <c r="W1193" t="str">
        <f t="shared" si="18"/>
        <v>Established (25-48 Months)</v>
      </c>
    </row>
    <row r="1194" spans="1:23" x14ac:dyDescent="0.25">
      <c r="A1194" t="s">
        <v>1228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 s="1">
        <v>90.45</v>
      </c>
      <c r="T1194" s="1">
        <v>593.45000000000005</v>
      </c>
      <c r="U1194" t="s">
        <v>23</v>
      </c>
      <c r="V1194">
        <f>IF(Table1[[#This Row],[Churn]]="Yes",1,0)</f>
        <v>1</v>
      </c>
      <c r="W1194" t="str">
        <f t="shared" si="18"/>
        <v>New (0-12 Months)</v>
      </c>
    </row>
    <row r="1195" spans="1:23" x14ac:dyDescent="0.25">
      <c r="A1195" t="s">
        <v>1229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 s="1">
        <v>74.45</v>
      </c>
      <c r="T1195" s="1">
        <v>3510.3</v>
      </c>
      <c r="U1195" t="s">
        <v>24</v>
      </c>
      <c r="V1195">
        <f>IF(Table1[[#This Row],[Churn]]="Yes",1,0)</f>
        <v>0</v>
      </c>
      <c r="W1195" t="str">
        <f t="shared" si="18"/>
        <v>Established (25-48 Months)</v>
      </c>
    </row>
    <row r="1196" spans="1:23" x14ac:dyDescent="0.25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 s="1">
        <v>50.45</v>
      </c>
      <c r="T1196" s="1">
        <v>765.45</v>
      </c>
      <c r="U1196" t="s">
        <v>24</v>
      </c>
      <c r="V1196">
        <f>IF(Table1[[#This Row],[Churn]]="Yes",1,0)</f>
        <v>0</v>
      </c>
      <c r="W1196" t="str">
        <f t="shared" si="18"/>
        <v>Developing (13-24 Months)</v>
      </c>
    </row>
    <row r="1197" spans="1:23" x14ac:dyDescent="0.25">
      <c r="A1197" t="s">
        <v>1231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 s="1">
        <v>60</v>
      </c>
      <c r="T1197" s="1">
        <v>1259.3499999999999</v>
      </c>
      <c r="U1197" t="s">
        <v>24</v>
      </c>
      <c r="V1197">
        <f>IF(Table1[[#This Row],[Churn]]="Yes",1,0)</f>
        <v>0</v>
      </c>
      <c r="W1197" t="str">
        <f t="shared" si="18"/>
        <v>Developing (13-24 Months)</v>
      </c>
    </row>
    <row r="1198" spans="1:23" x14ac:dyDescent="0.25">
      <c r="A1198" t="s">
        <v>1232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 s="1">
        <v>85.25</v>
      </c>
      <c r="T1198" s="1">
        <v>5538.35</v>
      </c>
      <c r="U1198" t="s">
        <v>24</v>
      </c>
      <c r="V1198">
        <f>IF(Table1[[#This Row],[Churn]]="Yes",1,0)</f>
        <v>0</v>
      </c>
      <c r="W1198" t="str">
        <f t="shared" si="18"/>
        <v>Loyal (49-72 Months)</v>
      </c>
    </row>
    <row r="1199" spans="1:23" x14ac:dyDescent="0.25">
      <c r="A1199" t="s">
        <v>1233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 s="1">
        <v>19.45</v>
      </c>
      <c r="T1199" s="1">
        <v>340.85</v>
      </c>
      <c r="U1199" t="s">
        <v>24</v>
      </c>
      <c r="V1199">
        <f>IF(Table1[[#This Row],[Churn]]="Yes",1,0)</f>
        <v>0</v>
      </c>
      <c r="W1199" t="str">
        <f t="shared" si="18"/>
        <v>Developing (13-24 Months)</v>
      </c>
    </row>
    <row r="1200" spans="1:23" x14ac:dyDescent="0.25">
      <c r="A1200" t="s">
        <v>1234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 s="1">
        <v>20.75</v>
      </c>
      <c r="T1200" s="1">
        <v>844.45</v>
      </c>
      <c r="U1200" t="s">
        <v>24</v>
      </c>
      <c r="V1200">
        <f>IF(Table1[[#This Row],[Churn]]="Yes",1,0)</f>
        <v>0</v>
      </c>
      <c r="W1200" t="str">
        <f t="shared" si="18"/>
        <v>Established (25-48 Months)</v>
      </c>
    </row>
    <row r="1201" spans="1:23" x14ac:dyDescent="0.25">
      <c r="A1201" t="s">
        <v>1235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 s="1">
        <v>78.900000000000006</v>
      </c>
      <c r="T1201" s="1">
        <v>1348.95</v>
      </c>
      <c r="U1201" t="s">
        <v>24</v>
      </c>
      <c r="V1201">
        <f>IF(Table1[[#This Row],[Churn]]="Yes",1,0)</f>
        <v>0</v>
      </c>
      <c r="W1201" t="str">
        <f t="shared" si="18"/>
        <v>Developing (13-24 Months)</v>
      </c>
    </row>
    <row r="1202" spans="1:23" x14ac:dyDescent="0.25">
      <c r="A1202" t="s">
        <v>1236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 s="1">
        <v>104.5</v>
      </c>
      <c r="T1202" s="1">
        <v>3778</v>
      </c>
      <c r="U1202" t="s">
        <v>24</v>
      </c>
      <c r="V1202">
        <f>IF(Table1[[#This Row],[Churn]]="Yes",1,0)</f>
        <v>0</v>
      </c>
      <c r="W1202" t="str">
        <f t="shared" si="18"/>
        <v>Established (25-48 Months)</v>
      </c>
    </row>
    <row r="1203" spans="1:23" x14ac:dyDescent="0.25">
      <c r="A1203" t="s">
        <v>1237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 s="1">
        <v>49.4</v>
      </c>
      <c r="T1203" s="1">
        <v>611.65</v>
      </c>
      <c r="U1203" t="s">
        <v>24</v>
      </c>
      <c r="V1203">
        <f>IF(Table1[[#This Row],[Churn]]="Yes",1,0)</f>
        <v>0</v>
      </c>
      <c r="W1203" t="str">
        <f t="shared" si="18"/>
        <v>New (0-12 Months)</v>
      </c>
    </row>
    <row r="1204" spans="1:23" x14ac:dyDescent="0.25">
      <c r="A1204" t="s">
        <v>1238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 s="1">
        <v>94.25</v>
      </c>
      <c r="T1204" s="1">
        <v>4867.95</v>
      </c>
      <c r="U1204" t="s">
        <v>23</v>
      </c>
      <c r="V1204">
        <f>IF(Table1[[#This Row],[Churn]]="Yes",1,0)</f>
        <v>1</v>
      </c>
      <c r="W1204" t="str">
        <f t="shared" si="18"/>
        <v>Loyal (49-72 Months)</v>
      </c>
    </row>
    <row r="1205" spans="1:23" x14ac:dyDescent="0.25">
      <c r="A1205" t="s">
        <v>1239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 s="1">
        <v>25</v>
      </c>
      <c r="T1205" s="1">
        <v>1505.05</v>
      </c>
      <c r="U1205" t="s">
        <v>24</v>
      </c>
      <c r="V1205">
        <f>IF(Table1[[#This Row],[Churn]]="Yes",1,0)</f>
        <v>0</v>
      </c>
      <c r="W1205" t="str">
        <f t="shared" si="18"/>
        <v>Loyal (49-72 Months)</v>
      </c>
    </row>
    <row r="1206" spans="1:23" x14ac:dyDescent="0.25">
      <c r="A1206" t="s">
        <v>1240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 s="1">
        <v>25.55</v>
      </c>
      <c r="T1206" s="1">
        <v>467.85</v>
      </c>
      <c r="U1206" t="s">
        <v>24</v>
      </c>
      <c r="V1206">
        <f>IF(Table1[[#This Row],[Churn]]="Yes",1,0)</f>
        <v>0</v>
      </c>
      <c r="W1206" t="str">
        <f t="shared" si="18"/>
        <v>Developing (13-24 Months)</v>
      </c>
    </row>
    <row r="1207" spans="1:23" x14ac:dyDescent="0.25">
      <c r="A1207" t="s">
        <v>1241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 s="1">
        <v>74.900000000000006</v>
      </c>
      <c r="T1207" s="1">
        <v>74.900000000000006</v>
      </c>
      <c r="U1207" t="s">
        <v>23</v>
      </c>
      <c r="V1207">
        <f>IF(Table1[[#This Row],[Churn]]="Yes",1,0)</f>
        <v>1</v>
      </c>
      <c r="W1207" t="str">
        <f t="shared" si="18"/>
        <v>New (0-12 Months)</v>
      </c>
    </row>
    <row r="1208" spans="1:23" x14ac:dyDescent="0.25">
      <c r="A1208" t="s">
        <v>1242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 s="1">
        <v>70.150000000000006</v>
      </c>
      <c r="T1208" s="1">
        <v>194.2</v>
      </c>
      <c r="U1208" t="s">
        <v>24</v>
      </c>
      <c r="V1208">
        <f>IF(Table1[[#This Row],[Churn]]="Yes",1,0)</f>
        <v>0</v>
      </c>
      <c r="W1208" t="str">
        <f t="shared" si="18"/>
        <v>New (0-12 Months)</v>
      </c>
    </row>
    <row r="1209" spans="1:23" x14ac:dyDescent="0.25">
      <c r="A1209" t="s">
        <v>1243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 s="1">
        <v>69.400000000000006</v>
      </c>
      <c r="T1209" s="1">
        <v>571.45000000000005</v>
      </c>
      <c r="U1209" t="s">
        <v>24</v>
      </c>
      <c r="V1209">
        <f>IF(Table1[[#This Row],[Churn]]="Yes",1,0)</f>
        <v>0</v>
      </c>
      <c r="W1209" t="str">
        <f t="shared" si="18"/>
        <v>New (0-12 Months)</v>
      </c>
    </row>
    <row r="1210" spans="1:23" x14ac:dyDescent="0.25">
      <c r="A1210" t="s">
        <v>1244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 s="1">
        <v>80.25</v>
      </c>
      <c r="T1210" s="1">
        <v>80.25</v>
      </c>
      <c r="U1210" t="s">
        <v>23</v>
      </c>
      <c r="V1210">
        <f>IF(Table1[[#This Row],[Churn]]="Yes",1,0)</f>
        <v>1</v>
      </c>
      <c r="W1210" t="str">
        <f t="shared" si="18"/>
        <v>New (0-12 Months)</v>
      </c>
    </row>
    <row r="1211" spans="1:23" x14ac:dyDescent="0.25">
      <c r="A1211" t="s">
        <v>1245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 s="1">
        <v>93.15</v>
      </c>
      <c r="T1211" s="1">
        <v>5253.95</v>
      </c>
      <c r="U1211" t="s">
        <v>24</v>
      </c>
      <c r="V1211">
        <f>IF(Table1[[#This Row],[Churn]]="Yes",1,0)</f>
        <v>0</v>
      </c>
      <c r="W1211" t="str">
        <f t="shared" si="18"/>
        <v>Loyal (49-72 Months)</v>
      </c>
    </row>
    <row r="1212" spans="1:23" x14ac:dyDescent="0.25">
      <c r="A1212" t="s">
        <v>1246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 s="1">
        <v>69</v>
      </c>
      <c r="T1212" s="1">
        <v>1149.6500000000001</v>
      </c>
      <c r="U1212" t="s">
        <v>23</v>
      </c>
      <c r="V1212">
        <f>IF(Table1[[#This Row],[Churn]]="Yes",1,0)</f>
        <v>1</v>
      </c>
      <c r="W1212" t="str">
        <f t="shared" si="18"/>
        <v>Developing (13-24 Months)</v>
      </c>
    </row>
    <row r="1213" spans="1:23" x14ac:dyDescent="0.25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 s="1">
        <v>66.349999999999994</v>
      </c>
      <c r="T1213" s="1">
        <v>740.8</v>
      </c>
      <c r="U1213" t="s">
        <v>23</v>
      </c>
      <c r="V1213">
        <f>IF(Table1[[#This Row],[Churn]]="Yes",1,0)</f>
        <v>1</v>
      </c>
      <c r="W1213" t="str">
        <f t="shared" si="18"/>
        <v>New (0-12 Months)</v>
      </c>
    </row>
    <row r="1214" spans="1:23" x14ac:dyDescent="0.25">
      <c r="A1214" t="s">
        <v>1248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 s="1">
        <v>69.55</v>
      </c>
      <c r="T1214" s="1">
        <v>521.35</v>
      </c>
      <c r="U1214" t="s">
        <v>24</v>
      </c>
      <c r="V1214">
        <f>IF(Table1[[#This Row],[Churn]]="Yes",1,0)</f>
        <v>0</v>
      </c>
      <c r="W1214" t="str">
        <f t="shared" si="18"/>
        <v>New (0-12 Months)</v>
      </c>
    </row>
    <row r="1215" spans="1:23" x14ac:dyDescent="0.25">
      <c r="A1215" t="s">
        <v>1249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 s="1">
        <v>20.2</v>
      </c>
      <c r="T1215" s="1">
        <v>1412.65</v>
      </c>
      <c r="U1215" t="s">
        <v>24</v>
      </c>
      <c r="V1215">
        <f>IF(Table1[[#This Row],[Churn]]="Yes",1,0)</f>
        <v>0</v>
      </c>
      <c r="W1215" t="str">
        <f t="shared" si="18"/>
        <v>Loyal (49-72 Months)</v>
      </c>
    </row>
    <row r="1216" spans="1:23" x14ac:dyDescent="0.25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 s="1">
        <v>86</v>
      </c>
      <c r="T1216" s="1">
        <v>1532.45</v>
      </c>
      <c r="U1216" t="s">
        <v>23</v>
      </c>
      <c r="V1216">
        <f>IF(Table1[[#This Row],[Churn]]="Yes",1,0)</f>
        <v>1</v>
      </c>
      <c r="W1216" t="str">
        <f t="shared" si="18"/>
        <v>Developing (13-24 Months)</v>
      </c>
    </row>
    <row r="1217" spans="1:23" x14ac:dyDescent="0.25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 s="1">
        <v>80.3</v>
      </c>
      <c r="T1217" s="1">
        <v>250.05</v>
      </c>
      <c r="U1217" t="s">
        <v>23</v>
      </c>
      <c r="V1217">
        <f>IF(Table1[[#This Row],[Churn]]="Yes",1,0)</f>
        <v>1</v>
      </c>
      <c r="W1217" t="str">
        <f t="shared" si="18"/>
        <v>New (0-12 Months)</v>
      </c>
    </row>
    <row r="1218" spans="1:23" x14ac:dyDescent="0.25">
      <c r="A1218" t="s">
        <v>1252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 s="1">
        <v>20.399999999999999</v>
      </c>
      <c r="T1218" s="1">
        <v>1090.5999999999999</v>
      </c>
      <c r="U1218" t="s">
        <v>24</v>
      </c>
      <c r="V1218">
        <f>IF(Table1[[#This Row],[Churn]]="Yes",1,0)</f>
        <v>0</v>
      </c>
      <c r="W1218" t="str">
        <f t="shared" ref="W1218:W1281" si="19">IF(F1218&lt;=12,"New (0-12 Months)",IF(F1218&lt;=24,"Developing (13-24 Months)",IF(F1218&lt;=48,"Established (25-48 Months)","Loyal (49-72 Months)")))</f>
        <v>Loyal (49-72 Months)</v>
      </c>
    </row>
    <row r="1219" spans="1:23" x14ac:dyDescent="0.25">
      <c r="A1219" t="s">
        <v>1253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 s="1">
        <v>23.75</v>
      </c>
      <c r="T1219" s="1">
        <v>1446.8</v>
      </c>
      <c r="U1219" t="s">
        <v>24</v>
      </c>
      <c r="V1219">
        <f>IF(Table1[[#This Row],[Churn]]="Yes",1,0)</f>
        <v>0</v>
      </c>
      <c r="W1219" t="str">
        <f t="shared" si="19"/>
        <v>Loyal (49-72 Months)</v>
      </c>
    </row>
    <row r="1220" spans="1:23" x14ac:dyDescent="0.25">
      <c r="A1220" t="s">
        <v>1254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 s="1">
        <v>90.55</v>
      </c>
      <c r="T1220" s="1">
        <v>2282.5500000000002</v>
      </c>
      <c r="U1220" t="s">
        <v>23</v>
      </c>
      <c r="V1220">
        <f>IF(Table1[[#This Row],[Churn]]="Yes",1,0)</f>
        <v>1</v>
      </c>
      <c r="W1220" t="str">
        <f t="shared" si="19"/>
        <v>Developing (13-24 Months)</v>
      </c>
    </row>
    <row r="1221" spans="1:23" x14ac:dyDescent="0.25">
      <c r="A1221" t="s">
        <v>1255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 s="1">
        <v>70.45</v>
      </c>
      <c r="T1221" s="1">
        <v>4300.45</v>
      </c>
      <c r="U1221" t="s">
        <v>24</v>
      </c>
      <c r="V1221">
        <f>IF(Table1[[#This Row],[Churn]]="Yes",1,0)</f>
        <v>0</v>
      </c>
      <c r="W1221" t="str">
        <f t="shared" si="19"/>
        <v>Loyal (49-72 Months)</v>
      </c>
    </row>
    <row r="1222" spans="1:23" x14ac:dyDescent="0.25">
      <c r="A1222" t="s">
        <v>1256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 s="1">
        <v>65.75</v>
      </c>
      <c r="T1222" s="1">
        <v>1111.2</v>
      </c>
      <c r="U1222" t="s">
        <v>24</v>
      </c>
      <c r="V1222">
        <f>IF(Table1[[#This Row],[Churn]]="Yes",1,0)</f>
        <v>0</v>
      </c>
      <c r="W1222" t="str">
        <f t="shared" si="19"/>
        <v>Developing (13-24 Months)</v>
      </c>
    </row>
    <row r="1223" spans="1:23" x14ac:dyDescent="0.25">
      <c r="A1223" t="s">
        <v>1257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 s="1">
        <v>24.6</v>
      </c>
      <c r="T1223" s="1">
        <v>190.1</v>
      </c>
      <c r="U1223" t="s">
        <v>24</v>
      </c>
      <c r="V1223">
        <f>IF(Table1[[#This Row],[Churn]]="Yes",1,0)</f>
        <v>0</v>
      </c>
      <c r="W1223" t="str">
        <f t="shared" si="19"/>
        <v>New (0-12 Months)</v>
      </c>
    </row>
    <row r="1224" spans="1:23" x14ac:dyDescent="0.25">
      <c r="A1224" t="s">
        <v>1258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 s="1">
        <v>69.25</v>
      </c>
      <c r="T1224" s="1">
        <v>4447.75</v>
      </c>
      <c r="U1224" t="s">
        <v>24</v>
      </c>
      <c r="V1224">
        <f>IF(Table1[[#This Row],[Churn]]="Yes",1,0)</f>
        <v>0</v>
      </c>
      <c r="W1224" t="str">
        <f t="shared" si="19"/>
        <v>Loyal (49-72 Months)</v>
      </c>
    </row>
    <row r="1225" spans="1:23" x14ac:dyDescent="0.25">
      <c r="A1225" t="s">
        <v>1259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 s="1">
        <v>75.900000000000006</v>
      </c>
      <c r="T1225" s="1">
        <v>143.35</v>
      </c>
      <c r="U1225" t="s">
        <v>23</v>
      </c>
      <c r="V1225">
        <f>IF(Table1[[#This Row],[Churn]]="Yes",1,0)</f>
        <v>1</v>
      </c>
      <c r="W1225" t="str">
        <f t="shared" si="19"/>
        <v>New (0-12 Months)</v>
      </c>
    </row>
    <row r="1226" spans="1:23" x14ac:dyDescent="0.25">
      <c r="A1226" t="s">
        <v>1260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 s="1">
        <v>45.85</v>
      </c>
      <c r="T1226" s="1">
        <v>45.85</v>
      </c>
      <c r="U1226" t="s">
        <v>23</v>
      </c>
      <c r="V1226">
        <f>IF(Table1[[#This Row],[Churn]]="Yes",1,0)</f>
        <v>1</v>
      </c>
      <c r="W1226" t="str">
        <f t="shared" si="19"/>
        <v>New (0-12 Months)</v>
      </c>
    </row>
    <row r="1227" spans="1:23" x14ac:dyDescent="0.25">
      <c r="A1227" t="s">
        <v>1261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 s="1">
        <v>49.95</v>
      </c>
      <c r="T1227" s="1">
        <v>810.2</v>
      </c>
      <c r="U1227" t="s">
        <v>23</v>
      </c>
      <c r="V1227">
        <f>IF(Table1[[#This Row],[Churn]]="Yes",1,0)</f>
        <v>1</v>
      </c>
      <c r="W1227" t="str">
        <f t="shared" si="19"/>
        <v>Developing (13-24 Months)</v>
      </c>
    </row>
    <row r="1228" spans="1:23" x14ac:dyDescent="0.25">
      <c r="A1228" t="s">
        <v>1262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 s="1">
        <v>24.65</v>
      </c>
      <c r="T1228" s="1">
        <v>1830.05</v>
      </c>
      <c r="U1228" t="s">
        <v>24</v>
      </c>
      <c r="V1228">
        <f>IF(Table1[[#This Row],[Churn]]="Yes",1,0)</f>
        <v>0</v>
      </c>
      <c r="W1228" t="str">
        <f t="shared" si="19"/>
        <v>Loyal (49-72 Months)</v>
      </c>
    </row>
    <row r="1229" spans="1:23" x14ac:dyDescent="0.25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 s="1">
        <v>90.4</v>
      </c>
      <c r="T1229" s="1">
        <v>2820.65</v>
      </c>
      <c r="U1229" t="s">
        <v>24</v>
      </c>
      <c r="V1229">
        <f>IF(Table1[[#This Row],[Churn]]="Yes",1,0)</f>
        <v>0</v>
      </c>
      <c r="W1229" t="str">
        <f t="shared" si="19"/>
        <v>Established (25-48 Months)</v>
      </c>
    </row>
    <row r="1230" spans="1:23" x14ac:dyDescent="0.25">
      <c r="A1230" t="s">
        <v>1264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 s="1">
        <v>100.85</v>
      </c>
      <c r="T1230" s="1">
        <v>4847.3500000000004</v>
      </c>
      <c r="U1230" t="s">
        <v>24</v>
      </c>
      <c r="V1230">
        <f>IF(Table1[[#This Row],[Churn]]="Yes",1,0)</f>
        <v>0</v>
      </c>
      <c r="W1230" t="str">
        <f t="shared" si="19"/>
        <v>Loyal (49-72 Months)</v>
      </c>
    </row>
    <row r="1231" spans="1:23" x14ac:dyDescent="0.25">
      <c r="A1231" t="s">
        <v>1265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 s="1">
        <v>75.349999999999994</v>
      </c>
      <c r="T1231" s="1">
        <v>4729.3</v>
      </c>
      <c r="U1231" t="s">
        <v>24</v>
      </c>
      <c r="V1231">
        <f>IF(Table1[[#This Row],[Churn]]="Yes",1,0)</f>
        <v>0</v>
      </c>
      <c r="W1231" t="str">
        <f t="shared" si="19"/>
        <v>Loyal (49-72 Months)</v>
      </c>
    </row>
    <row r="1232" spans="1:23" x14ac:dyDescent="0.25">
      <c r="A1232" t="s">
        <v>1266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 s="1">
        <v>87.2</v>
      </c>
      <c r="T1232" s="1">
        <v>4017.45</v>
      </c>
      <c r="U1232" t="s">
        <v>24</v>
      </c>
      <c r="V1232">
        <f>IF(Table1[[#This Row],[Churn]]="Yes",1,0)</f>
        <v>0</v>
      </c>
      <c r="W1232" t="str">
        <f t="shared" si="19"/>
        <v>Established (25-48 Months)</v>
      </c>
    </row>
    <row r="1233" spans="1:23" x14ac:dyDescent="0.25">
      <c r="A1233" t="s">
        <v>1267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 s="1">
        <v>64.400000000000006</v>
      </c>
      <c r="T1233" s="1">
        <v>1398.6</v>
      </c>
      <c r="U1233" t="s">
        <v>24</v>
      </c>
      <c r="V1233">
        <f>IF(Table1[[#This Row],[Churn]]="Yes",1,0)</f>
        <v>0</v>
      </c>
      <c r="W1233" t="str">
        <f t="shared" si="19"/>
        <v>Developing (13-24 Months)</v>
      </c>
    </row>
    <row r="1234" spans="1:23" x14ac:dyDescent="0.25">
      <c r="A1234" t="s">
        <v>1268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 s="1">
        <v>78.3</v>
      </c>
      <c r="T1234" s="1">
        <v>2564.3000000000002</v>
      </c>
      <c r="U1234" t="s">
        <v>23</v>
      </c>
      <c r="V1234">
        <f>IF(Table1[[#This Row],[Churn]]="Yes",1,0)</f>
        <v>1</v>
      </c>
      <c r="W1234" t="str">
        <f t="shared" si="19"/>
        <v>Established (25-48 Months)</v>
      </c>
    </row>
    <row r="1235" spans="1:23" x14ac:dyDescent="0.25">
      <c r="A1235" t="s">
        <v>1269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 s="1">
        <v>24.7</v>
      </c>
      <c r="T1235" s="1">
        <v>1685.9</v>
      </c>
      <c r="U1235" t="s">
        <v>24</v>
      </c>
      <c r="V1235">
        <f>IF(Table1[[#This Row],[Churn]]="Yes",1,0)</f>
        <v>0</v>
      </c>
      <c r="W1235" t="str">
        <f t="shared" si="19"/>
        <v>Loyal (49-72 Months)</v>
      </c>
    </row>
    <row r="1236" spans="1:23" x14ac:dyDescent="0.25">
      <c r="A1236" t="s">
        <v>1270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 s="1">
        <v>105.85</v>
      </c>
      <c r="T1236" s="1">
        <v>5826.65</v>
      </c>
      <c r="U1236" t="s">
        <v>24</v>
      </c>
      <c r="V1236">
        <f>IF(Table1[[#This Row],[Churn]]="Yes",1,0)</f>
        <v>0</v>
      </c>
      <c r="W1236" t="str">
        <f t="shared" si="19"/>
        <v>Loyal (49-72 Months)</v>
      </c>
    </row>
    <row r="1237" spans="1:23" x14ac:dyDescent="0.25">
      <c r="A1237" t="s">
        <v>1271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 s="1">
        <v>98.3</v>
      </c>
      <c r="T1237" s="1">
        <v>6066.55</v>
      </c>
      <c r="U1237" t="s">
        <v>24</v>
      </c>
      <c r="V1237">
        <f>IF(Table1[[#This Row],[Churn]]="Yes",1,0)</f>
        <v>0</v>
      </c>
      <c r="W1237" t="str">
        <f t="shared" si="19"/>
        <v>Loyal (49-72 Months)</v>
      </c>
    </row>
    <row r="1238" spans="1:23" x14ac:dyDescent="0.25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 s="1">
        <v>76.95</v>
      </c>
      <c r="T1238" s="1">
        <v>228.4</v>
      </c>
      <c r="U1238" t="s">
        <v>23</v>
      </c>
      <c r="V1238">
        <f>IF(Table1[[#This Row],[Churn]]="Yes",1,0)</f>
        <v>1</v>
      </c>
      <c r="W1238" t="str">
        <f t="shared" si="19"/>
        <v>New (0-12 Months)</v>
      </c>
    </row>
    <row r="1239" spans="1:23" x14ac:dyDescent="0.25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 s="1">
        <v>19.45</v>
      </c>
      <c r="T1239" s="1">
        <v>270.2</v>
      </c>
      <c r="U1239" t="s">
        <v>24</v>
      </c>
      <c r="V1239">
        <f>IF(Table1[[#This Row],[Churn]]="Yes",1,0)</f>
        <v>0</v>
      </c>
      <c r="W1239" t="str">
        <f t="shared" si="19"/>
        <v>Developing (13-24 Months)</v>
      </c>
    </row>
    <row r="1240" spans="1:23" x14ac:dyDescent="0.25">
      <c r="A1240" t="s">
        <v>1274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 s="1">
        <v>96.15</v>
      </c>
      <c r="T1240" s="1">
        <v>1529.2</v>
      </c>
      <c r="U1240" t="s">
        <v>23</v>
      </c>
      <c r="V1240">
        <f>IF(Table1[[#This Row],[Churn]]="Yes",1,0)</f>
        <v>1</v>
      </c>
      <c r="W1240" t="str">
        <f t="shared" si="19"/>
        <v>Developing (13-24 Months)</v>
      </c>
    </row>
    <row r="1241" spans="1:23" x14ac:dyDescent="0.25">
      <c r="A1241" t="s">
        <v>1275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 s="1">
        <v>58.7</v>
      </c>
      <c r="T1241" s="1">
        <v>168.6</v>
      </c>
      <c r="U1241" t="s">
        <v>24</v>
      </c>
      <c r="V1241">
        <f>IF(Table1[[#This Row],[Churn]]="Yes",1,0)</f>
        <v>0</v>
      </c>
      <c r="W1241" t="str">
        <f t="shared" si="19"/>
        <v>New (0-12 Months)</v>
      </c>
    </row>
    <row r="1242" spans="1:23" x14ac:dyDescent="0.25">
      <c r="A1242" t="s">
        <v>1276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 s="1">
        <v>20.149999999999999</v>
      </c>
      <c r="T1242" s="1">
        <v>536.35</v>
      </c>
      <c r="U1242" t="s">
        <v>24</v>
      </c>
      <c r="V1242">
        <f>IF(Table1[[#This Row],[Churn]]="Yes",1,0)</f>
        <v>0</v>
      </c>
      <c r="W1242" t="str">
        <f t="shared" si="19"/>
        <v>Established (25-48 Months)</v>
      </c>
    </row>
    <row r="1243" spans="1:23" x14ac:dyDescent="0.25">
      <c r="A1243" t="s">
        <v>1277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 s="1">
        <v>64.5</v>
      </c>
      <c r="T1243" s="1">
        <v>1888.45</v>
      </c>
      <c r="U1243" t="s">
        <v>24</v>
      </c>
      <c r="V1243">
        <f>IF(Table1[[#This Row],[Churn]]="Yes",1,0)</f>
        <v>0</v>
      </c>
      <c r="W1243" t="str">
        <f t="shared" si="19"/>
        <v>Established (25-48 Months)</v>
      </c>
    </row>
    <row r="1244" spans="1:23" x14ac:dyDescent="0.25">
      <c r="A1244" t="s">
        <v>1278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 s="1">
        <v>28.5</v>
      </c>
      <c r="T1244" s="1">
        <v>629.35</v>
      </c>
      <c r="U1244" t="s">
        <v>24</v>
      </c>
      <c r="V1244">
        <f>IF(Table1[[#This Row],[Churn]]="Yes",1,0)</f>
        <v>0</v>
      </c>
      <c r="W1244" t="str">
        <f t="shared" si="19"/>
        <v>Developing (13-24 Months)</v>
      </c>
    </row>
    <row r="1245" spans="1:23" x14ac:dyDescent="0.25">
      <c r="A1245" t="s">
        <v>1279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 s="1">
        <v>45.3</v>
      </c>
      <c r="T1245" s="1">
        <v>45.3</v>
      </c>
      <c r="U1245" t="s">
        <v>23</v>
      </c>
      <c r="V1245">
        <f>IF(Table1[[#This Row],[Churn]]="Yes",1,0)</f>
        <v>1</v>
      </c>
      <c r="W1245" t="str">
        <f t="shared" si="19"/>
        <v>New (0-12 Months)</v>
      </c>
    </row>
    <row r="1246" spans="1:23" x14ac:dyDescent="0.25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 s="1">
        <v>19.399999999999999</v>
      </c>
      <c r="T1246" s="1">
        <v>289.3</v>
      </c>
      <c r="U1246" t="s">
        <v>23</v>
      </c>
      <c r="V1246">
        <f>IF(Table1[[#This Row],[Churn]]="Yes",1,0)</f>
        <v>1</v>
      </c>
      <c r="W1246" t="str">
        <f t="shared" si="19"/>
        <v>Developing (13-24 Months)</v>
      </c>
    </row>
    <row r="1247" spans="1:23" x14ac:dyDescent="0.25">
      <c r="A1247" t="s">
        <v>1281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 s="1">
        <v>90.45</v>
      </c>
      <c r="T1247" s="1">
        <v>2117.25</v>
      </c>
      <c r="U1247" t="s">
        <v>24</v>
      </c>
      <c r="V1247">
        <f>IF(Table1[[#This Row],[Churn]]="Yes",1,0)</f>
        <v>0</v>
      </c>
      <c r="W1247" t="str">
        <f t="shared" si="19"/>
        <v>Developing (13-24 Months)</v>
      </c>
    </row>
    <row r="1248" spans="1:23" x14ac:dyDescent="0.25">
      <c r="A1248" t="s">
        <v>1282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 s="1">
        <v>105.15</v>
      </c>
      <c r="T1248" s="1">
        <v>4730.8999999999996</v>
      </c>
      <c r="U1248" t="s">
        <v>24</v>
      </c>
      <c r="V1248">
        <f>IF(Table1[[#This Row],[Churn]]="Yes",1,0)</f>
        <v>0</v>
      </c>
      <c r="W1248" t="str">
        <f t="shared" si="19"/>
        <v>Established (25-48 Months)</v>
      </c>
    </row>
    <row r="1249" spans="1:23" x14ac:dyDescent="0.25">
      <c r="A1249" t="s">
        <v>1283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 s="1">
        <v>83.15</v>
      </c>
      <c r="T1249" s="1">
        <v>2033.05</v>
      </c>
      <c r="U1249" t="s">
        <v>24</v>
      </c>
      <c r="V1249">
        <f>IF(Table1[[#This Row],[Churn]]="Yes",1,0)</f>
        <v>0</v>
      </c>
      <c r="W1249" t="str">
        <f t="shared" si="19"/>
        <v>Developing (13-24 Months)</v>
      </c>
    </row>
    <row r="1250" spans="1:23" x14ac:dyDescent="0.25">
      <c r="A1250" t="s">
        <v>1284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 s="1">
        <v>90.15</v>
      </c>
      <c r="T1250" s="1">
        <v>987.95</v>
      </c>
      <c r="U1250" t="s">
        <v>23</v>
      </c>
      <c r="V1250">
        <f>IF(Table1[[#This Row],[Churn]]="Yes",1,0)</f>
        <v>1</v>
      </c>
      <c r="W1250" t="str">
        <f t="shared" si="19"/>
        <v>New (0-12 Months)</v>
      </c>
    </row>
    <row r="1251" spans="1:23" x14ac:dyDescent="0.25">
      <c r="A1251" t="s">
        <v>1285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 s="1">
        <v>45.05</v>
      </c>
      <c r="T1251" s="1">
        <v>45.05</v>
      </c>
      <c r="U1251" t="s">
        <v>23</v>
      </c>
      <c r="V1251">
        <f>IF(Table1[[#This Row],[Churn]]="Yes",1,0)</f>
        <v>1</v>
      </c>
      <c r="W1251" t="str">
        <f t="shared" si="19"/>
        <v>New (0-12 Months)</v>
      </c>
    </row>
    <row r="1252" spans="1:23" x14ac:dyDescent="0.25">
      <c r="A1252" t="s">
        <v>1286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 s="1">
        <v>103.2</v>
      </c>
      <c r="T1252" s="1">
        <v>5744.35</v>
      </c>
      <c r="U1252" t="s">
        <v>24</v>
      </c>
      <c r="V1252">
        <f>IF(Table1[[#This Row],[Churn]]="Yes",1,0)</f>
        <v>0</v>
      </c>
      <c r="W1252" t="str">
        <f t="shared" si="19"/>
        <v>Loyal (49-72 Months)</v>
      </c>
    </row>
    <row r="1253" spans="1:23" x14ac:dyDescent="0.25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 s="1">
        <v>75.8</v>
      </c>
      <c r="T1253" s="1">
        <v>75.8</v>
      </c>
      <c r="U1253" t="s">
        <v>23</v>
      </c>
      <c r="V1253">
        <f>IF(Table1[[#This Row],[Churn]]="Yes",1,0)</f>
        <v>1</v>
      </c>
      <c r="W1253" t="str">
        <f t="shared" si="19"/>
        <v>New (0-12 Months)</v>
      </c>
    </row>
    <row r="1254" spans="1:23" x14ac:dyDescent="0.25">
      <c r="A1254" t="s">
        <v>1288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 s="1">
        <v>19.45</v>
      </c>
      <c r="T1254" s="1">
        <v>19.45</v>
      </c>
      <c r="U1254" t="s">
        <v>24</v>
      </c>
      <c r="V1254">
        <f>IF(Table1[[#This Row],[Churn]]="Yes",1,0)</f>
        <v>0</v>
      </c>
      <c r="W1254" t="str">
        <f t="shared" si="19"/>
        <v>New (0-12 Months)</v>
      </c>
    </row>
    <row r="1255" spans="1:23" x14ac:dyDescent="0.25">
      <c r="A1255" t="s">
        <v>1289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 s="1">
        <v>79.3</v>
      </c>
      <c r="T1255" s="1">
        <v>523.15</v>
      </c>
      <c r="U1255" t="s">
        <v>23</v>
      </c>
      <c r="V1255">
        <f>IF(Table1[[#This Row],[Churn]]="Yes",1,0)</f>
        <v>1</v>
      </c>
      <c r="W1255" t="str">
        <f t="shared" si="19"/>
        <v>New (0-12 Months)</v>
      </c>
    </row>
    <row r="1256" spans="1:23" x14ac:dyDescent="0.25">
      <c r="A1256" t="s">
        <v>1290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 s="1">
        <v>88.8</v>
      </c>
      <c r="T1256" s="1">
        <v>4805.3</v>
      </c>
      <c r="U1256" t="s">
        <v>24</v>
      </c>
      <c r="V1256">
        <f>IF(Table1[[#This Row],[Churn]]="Yes",1,0)</f>
        <v>0</v>
      </c>
      <c r="W1256" t="str">
        <f t="shared" si="19"/>
        <v>Loyal (49-72 Months)</v>
      </c>
    </row>
    <row r="1257" spans="1:23" x14ac:dyDescent="0.25">
      <c r="A1257" t="s">
        <v>1291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 s="1">
        <v>30.9</v>
      </c>
      <c r="T1257" s="1">
        <v>59.05</v>
      </c>
      <c r="U1257" t="s">
        <v>23</v>
      </c>
      <c r="V1257">
        <f>IF(Table1[[#This Row],[Churn]]="Yes",1,0)</f>
        <v>1</v>
      </c>
      <c r="W1257" t="str">
        <f t="shared" si="19"/>
        <v>New (0-12 Months)</v>
      </c>
    </row>
    <row r="1258" spans="1:23" x14ac:dyDescent="0.25">
      <c r="A1258" t="s">
        <v>1292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 s="1">
        <v>85.9</v>
      </c>
      <c r="T1258" s="1">
        <v>6110.75</v>
      </c>
      <c r="U1258" t="s">
        <v>24</v>
      </c>
      <c r="V1258">
        <f>IF(Table1[[#This Row],[Churn]]="Yes",1,0)</f>
        <v>0</v>
      </c>
      <c r="W1258" t="str">
        <f t="shared" si="19"/>
        <v>Loyal (49-72 Months)</v>
      </c>
    </row>
    <row r="1259" spans="1:23" x14ac:dyDescent="0.25">
      <c r="A1259" t="s">
        <v>1293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 s="1">
        <v>34.200000000000003</v>
      </c>
      <c r="T1259" s="1">
        <v>1596.6</v>
      </c>
      <c r="U1259" t="s">
        <v>24</v>
      </c>
      <c r="V1259">
        <f>IF(Table1[[#This Row],[Churn]]="Yes",1,0)</f>
        <v>0</v>
      </c>
      <c r="W1259" t="str">
        <f t="shared" si="19"/>
        <v>Established (25-48 Months)</v>
      </c>
    </row>
    <row r="1260" spans="1:23" x14ac:dyDescent="0.25">
      <c r="A1260" t="s">
        <v>1294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 s="1">
        <v>20.149999999999999</v>
      </c>
      <c r="T1260" s="1">
        <v>1046.2</v>
      </c>
      <c r="U1260" t="s">
        <v>24</v>
      </c>
      <c r="V1260">
        <f>IF(Table1[[#This Row],[Churn]]="Yes",1,0)</f>
        <v>0</v>
      </c>
      <c r="W1260" t="str">
        <f t="shared" si="19"/>
        <v>Established (25-48 Months)</v>
      </c>
    </row>
    <row r="1261" spans="1:23" x14ac:dyDescent="0.25">
      <c r="A1261" t="s">
        <v>1295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 s="1">
        <v>95.25</v>
      </c>
      <c r="T1261" s="1">
        <v>4424.2</v>
      </c>
      <c r="U1261" t="s">
        <v>23</v>
      </c>
      <c r="V1261">
        <f>IF(Table1[[#This Row],[Churn]]="Yes",1,0)</f>
        <v>1</v>
      </c>
      <c r="W1261" t="str">
        <f t="shared" si="19"/>
        <v>Established (25-48 Months)</v>
      </c>
    </row>
    <row r="1262" spans="1:23" x14ac:dyDescent="0.25">
      <c r="A1262" t="s">
        <v>1296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 s="1">
        <v>50.3</v>
      </c>
      <c r="T1262" s="1">
        <v>92.75</v>
      </c>
      <c r="U1262" t="s">
        <v>24</v>
      </c>
      <c r="V1262">
        <f>IF(Table1[[#This Row],[Churn]]="Yes",1,0)</f>
        <v>0</v>
      </c>
      <c r="W1262" t="str">
        <f t="shared" si="19"/>
        <v>New (0-12 Months)</v>
      </c>
    </row>
    <row r="1263" spans="1:23" x14ac:dyDescent="0.25">
      <c r="A1263" t="s">
        <v>1297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 s="1">
        <v>80.150000000000006</v>
      </c>
      <c r="T1263" s="1">
        <v>194.55</v>
      </c>
      <c r="U1263" t="s">
        <v>24</v>
      </c>
      <c r="V1263">
        <f>IF(Table1[[#This Row],[Churn]]="Yes",1,0)</f>
        <v>0</v>
      </c>
      <c r="W1263" t="str">
        <f t="shared" si="19"/>
        <v>New (0-12 Months)</v>
      </c>
    </row>
    <row r="1264" spans="1:23" x14ac:dyDescent="0.25">
      <c r="A1264" t="s">
        <v>1298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 s="1">
        <v>51.25</v>
      </c>
      <c r="T1264" s="1">
        <v>612.1</v>
      </c>
      <c r="U1264" t="s">
        <v>24</v>
      </c>
      <c r="V1264">
        <f>IF(Table1[[#This Row],[Churn]]="Yes",1,0)</f>
        <v>0</v>
      </c>
      <c r="W1264" t="str">
        <f t="shared" si="19"/>
        <v>New (0-12 Months)</v>
      </c>
    </row>
    <row r="1265" spans="1:23" x14ac:dyDescent="0.25">
      <c r="A1265" t="s">
        <v>1299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 s="1">
        <v>89.6</v>
      </c>
      <c r="T1265" s="1">
        <v>6127.6</v>
      </c>
      <c r="U1265" t="s">
        <v>23</v>
      </c>
      <c r="V1265">
        <f>IF(Table1[[#This Row],[Churn]]="Yes",1,0)</f>
        <v>1</v>
      </c>
      <c r="W1265" t="str">
        <f t="shared" si="19"/>
        <v>Loyal (49-72 Months)</v>
      </c>
    </row>
    <row r="1266" spans="1:23" x14ac:dyDescent="0.25">
      <c r="A1266" t="s">
        <v>1300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 s="1">
        <v>95.2</v>
      </c>
      <c r="T1266" s="1">
        <v>6671.7</v>
      </c>
      <c r="U1266" t="s">
        <v>24</v>
      </c>
      <c r="V1266">
        <f>IF(Table1[[#This Row],[Churn]]="Yes",1,0)</f>
        <v>0</v>
      </c>
      <c r="W1266" t="str">
        <f t="shared" si="19"/>
        <v>Loyal (49-72 Months)</v>
      </c>
    </row>
    <row r="1267" spans="1:23" x14ac:dyDescent="0.25">
      <c r="A1267" t="s">
        <v>1301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 s="1">
        <v>94.8</v>
      </c>
      <c r="T1267" s="1">
        <v>5264.3</v>
      </c>
      <c r="U1267" t="s">
        <v>24</v>
      </c>
      <c r="V1267">
        <f>IF(Table1[[#This Row],[Churn]]="Yes",1,0)</f>
        <v>0</v>
      </c>
      <c r="W1267" t="str">
        <f t="shared" si="19"/>
        <v>Loyal (49-72 Months)</v>
      </c>
    </row>
    <row r="1268" spans="1:23" x14ac:dyDescent="0.25">
      <c r="A1268" t="s">
        <v>1302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 s="1">
        <v>80.25</v>
      </c>
      <c r="T1268" s="1">
        <v>303.7</v>
      </c>
      <c r="U1268" t="s">
        <v>24</v>
      </c>
      <c r="V1268">
        <f>IF(Table1[[#This Row],[Churn]]="Yes",1,0)</f>
        <v>0</v>
      </c>
      <c r="W1268" t="str">
        <f t="shared" si="19"/>
        <v>New (0-12 Months)</v>
      </c>
    </row>
    <row r="1269" spans="1:23" x14ac:dyDescent="0.25">
      <c r="A1269" t="s">
        <v>1303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 s="1">
        <v>76.099999999999994</v>
      </c>
      <c r="T1269" s="1">
        <v>4818.8</v>
      </c>
      <c r="U1269" t="s">
        <v>24</v>
      </c>
      <c r="V1269">
        <f>IF(Table1[[#This Row],[Churn]]="Yes",1,0)</f>
        <v>0</v>
      </c>
      <c r="W1269" t="str">
        <f t="shared" si="19"/>
        <v>Loyal (49-72 Months)</v>
      </c>
    </row>
    <row r="1270" spans="1:23" x14ac:dyDescent="0.25">
      <c r="A1270" t="s">
        <v>1304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 s="1">
        <v>110.15</v>
      </c>
      <c r="T1270" s="1">
        <v>6448.05</v>
      </c>
      <c r="U1270" t="s">
        <v>23</v>
      </c>
      <c r="V1270">
        <f>IF(Table1[[#This Row],[Churn]]="Yes",1,0)</f>
        <v>1</v>
      </c>
      <c r="W1270" t="str">
        <f t="shared" si="19"/>
        <v>Loyal (49-72 Months)</v>
      </c>
    </row>
    <row r="1271" spans="1:23" x14ac:dyDescent="0.25">
      <c r="A1271" t="s">
        <v>1305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 s="1">
        <v>115.55</v>
      </c>
      <c r="T1271" s="1">
        <v>7159.05</v>
      </c>
      <c r="U1271" t="s">
        <v>24</v>
      </c>
      <c r="V1271">
        <f>IF(Table1[[#This Row],[Churn]]="Yes",1,0)</f>
        <v>0</v>
      </c>
      <c r="W1271" t="str">
        <f t="shared" si="19"/>
        <v>Loyal (49-72 Months)</v>
      </c>
    </row>
    <row r="1272" spans="1:23" x14ac:dyDescent="0.25">
      <c r="A1272" t="s">
        <v>1306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 s="1">
        <v>24.65</v>
      </c>
      <c r="T1272" s="1">
        <v>1574.5</v>
      </c>
      <c r="U1272" t="s">
        <v>24</v>
      </c>
      <c r="V1272">
        <f>IF(Table1[[#This Row],[Churn]]="Yes",1,0)</f>
        <v>0</v>
      </c>
      <c r="W1272" t="str">
        <f t="shared" si="19"/>
        <v>Loyal (49-72 Months)</v>
      </c>
    </row>
    <row r="1273" spans="1:23" x14ac:dyDescent="0.25">
      <c r="A1273" t="s">
        <v>1307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 s="1">
        <v>53.6</v>
      </c>
      <c r="T1273" s="1">
        <v>2879.2</v>
      </c>
      <c r="U1273" t="s">
        <v>24</v>
      </c>
      <c r="V1273">
        <f>IF(Table1[[#This Row],[Churn]]="Yes",1,0)</f>
        <v>0</v>
      </c>
      <c r="W1273" t="str">
        <f t="shared" si="19"/>
        <v>Loyal (49-72 Months)</v>
      </c>
    </row>
    <row r="1274" spans="1:23" x14ac:dyDescent="0.25">
      <c r="A1274" t="s">
        <v>1308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 s="1">
        <v>19.45</v>
      </c>
      <c r="T1274" s="1">
        <v>86.05</v>
      </c>
      <c r="U1274" t="s">
        <v>24</v>
      </c>
      <c r="V1274">
        <f>IF(Table1[[#This Row],[Churn]]="Yes",1,0)</f>
        <v>0</v>
      </c>
      <c r="W1274" t="str">
        <f t="shared" si="19"/>
        <v>New (0-12 Months)</v>
      </c>
    </row>
    <row r="1275" spans="1:23" x14ac:dyDescent="0.25">
      <c r="A1275" t="s">
        <v>1309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 s="1">
        <v>88.2</v>
      </c>
      <c r="T1275" s="1">
        <v>4159.45</v>
      </c>
      <c r="U1275" t="s">
        <v>24</v>
      </c>
      <c r="V1275">
        <f>IF(Table1[[#This Row],[Churn]]="Yes",1,0)</f>
        <v>0</v>
      </c>
      <c r="W1275" t="str">
        <f t="shared" si="19"/>
        <v>Loyal (49-72 Months)</v>
      </c>
    </row>
    <row r="1276" spans="1:23" x14ac:dyDescent="0.25">
      <c r="A1276" t="s">
        <v>1310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 s="1">
        <v>101.15</v>
      </c>
      <c r="T1276" s="1">
        <v>6638.35</v>
      </c>
      <c r="U1276" t="s">
        <v>24</v>
      </c>
      <c r="V1276">
        <f>IF(Table1[[#This Row],[Churn]]="Yes",1,0)</f>
        <v>0</v>
      </c>
      <c r="W1276" t="str">
        <f t="shared" si="19"/>
        <v>Loyal (49-72 Months)</v>
      </c>
    </row>
    <row r="1277" spans="1:23" x14ac:dyDescent="0.25">
      <c r="A1277" t="s">
        <v>1311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 s="1">
        <v>56.8</v>
      </c>
      <c r="T1277" s="1">
        <v>3112.05</v>
      </c>
      <c r="U1277" t="s">
        <v>24</v>
      </c>
      <c r="V1277">
        <f>IF(Table1[[#This Row],[Churn]]="Yes",1,0)</f>
        <v>0</v>
      </c>
      <c r="W1277" t="str">
        <f t="shared" si="19"/>
        <v>Loyal (49-72 Months)</v>
      </c>
    </row>
    <row r="1278" spans="1:23" x14ac:dyDescent="0.25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 s="1">
        <v>99.4</v>
      </c>
      <c r="T1278" s="1">
        <v>7168.25</v>
      </c>
      <c r="U1278" t="s">
        <v>24</v>
      </c>
      <c r="V1278">
        <f>IF(Table1[[#This Row],[Churn]]="Yes",1,0)</f>
        <v>0</v>
      </c>
      <c r="W1278" t="str">
        <f t="shared" si="19"/>
        <v>Loyal (49-72 Months)</v>
      </c>
    </row>
    <row r="1279" spans="1:23" x14ac:dyDescent="0.25">
      <c r="A1279" t="s">
        <v>1313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 s="1">
        <v>20.100000000000001</v>
      </c>
      <c r="T1279" s="1">
        <v>1326.25</v>
      </c>
      <c r="U1279" t="s">
        <v>24</v>
      </c>
      <c r="V1279">
        <f>IF(Table1[[#This Row],[Churn]]="Yes",1,0)</f>
        <v>0</v>
      </c>
      <c r="W1279" t="str">
        <f t="shared" si="19"/>
        <v>Loyal (49-72 Months)</v>
      </c>
    </row>
    <row r="1280" spans="1:23" x14ac:dyDescent="0.25">
      <c r="A1280" t="s">
        <v>1314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 s="1">
        <v>60.7</v>
      </c>
      <c r="T1280" s="1">
        <v>2234.5500000000002</v>
      </c>
      <c r="U1280" t="s">
        <v>24</v>
      </c>
      <c r="V1280">
        <f>IF(Table1[[#This Row],[Churn]]="Yes",1,0)</f>
        <v>0</v>
      </c>
      <c r="W1280" t="str">
        <f t="shared" si="19"/>
        <v>Established (25-48 Months)</v>
      </c>
    </row>
    <row r="1281" spans="1:23" x14ac:dyDescent="0.25">
      <c r="A1281" t="s">
        <v>1315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 s="1">
        <v>20.95</v>
      </c>
      <c r="T1281" s="1">
        <v>495.15</v>
      </c>
      <c r="U1281" t="s">
        <v>24</v>
      </c>
      <c r="V1281">
        <f>IF(Table1[[#This Row],[Churn]]="Yes",1,0)</f>
        <v>0</v>
      </c>
      <c r="W1281" t="str">
        <f t="shared" si="19"/>
        <v>Established (25-48 Months)</v>
      </c>
    </row>
    <row r="1282" spans="1:23" x14ac:dyDescent="0.25">
      <c r="A1282" t="s">
        <v>1316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 s="1">
        <v>114.85</v>
      </c>
      <c r="T1282" s="1">
        <v>8317.9500000000007</v>
      </c>
      <c r="U1282" t="s">
        <v>24</v>
      </c>
      <c r="V1282">
        <f>IF(Table1[[#This Row],[Churn]]="Yes",1,0)</f>
        <v>0</v>
      </c>
      <c r="W1282" t="str">
        <f t="shared" ref="W1282:W1345" si="20">IF(F1282&lt;=12,"New (0-12 Months)",IF(F1282&lt;=24,"Developing (13-24 Months)",IF(F1282&lt;=48,"Established (25-48 Months)","Loyal (49-72 Months)")))</f>
        <v>Loyal (49-72 Months)</v>
      </c>
    </row>
    <row r="1283" spans="1:23" x14ac:dyDescent="0.25">
      <c r="A1283" t="s">
        <v>1317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 s="1">
        <v>19.25</v>
      </c>
      <c r="T1283" s="1">
        <v>679.8</v>
      </c>
      <c r="U1283" t="s">
        <v>24</v>
      </c>
      <c r="V1283">
        <f>IF(Table1[[#This Row],[Churn]]="Yes",1,0)</f>
        <v>0</v>
      </c>
      <c r="W1283" t="str">
        <f t="shared" si="20"/>
        <v>Established (25-48 Months)</v>
      </c>
    </row>
    <row r="1284" spans="1:23" x14ac:dyDescent="0.25">
      <c r="A1284" t="s">
        <v>1318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 s="1">
        <v>62.8</v>
      </c>
      <c r="T1284" s="1">
        <v>62.8</v>
      </c>
      <c r="U1284" t="s">
        <v>24</v>
      </c>
      <c r="V1284">
        <f>IF(Table1[[#This Row],[Churn]]="Yes",1,0)</f>
        <v>0</v>
      </c>
      <c r="W1284" t="str">
        <f t="shared" si="20"/>
        <v>New (0-12 Months)</v>
      </c>
    </row>
    <row r="1285" spans="1:23" x14ac:dyDescent="0.25">
      <c r="A1285" t="s">
        <v>1319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 s="1">
        <v>105.5</v>
      </c>
      <c r="T1285" s="1">
        <v>7544</v>
      </c>
      <c r="U1285" t="s">
        <v>24</v>
      </c>
      <c r="V1285">
        <f>IF(Table1[[#This Row],[Churn]]="Yes",1,0)</f>
        <v>0</v>
      </c>
      <c r="W1285" t="str">
        <f t="shared" si="20"/>
        <v>Loyal (49-72 Months)</v>
      </c>
    </row>
    <row r="1286" spans="1:23" x14ac:dyDescent="0.25">
      <c r="A1286" t="s">
        <v>1320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 s="1">
        <v>19.850000000000001</v>
      </c>
      <c r="T1286" s="1">
        <v>1188.25</v>
      </c>
      <c r="U1286" t="s">
        <v>24</v>
      </c>
      <c r="V1286">
        <f>IF(Table1[[#This Row],[Churn]]="Yes",1,0)</f>
        <v>0</v>
      </c>
      <c r="W1286" t="str">
        <f t="shared" si="20"/>
        <v>Loyal (49-72 Months)</v>
      </c>
    </row>
    <row r="1287" spans="1:23" x14ac:dyDescent="0.25">
      <c r="A1287" t="s">
        <v>1321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 s="1">
        <v>89.5</v>
      </c>
      <c r="T1287" s="1">
        <v>676.7</v>
      </c>
      <c r="U1287" t="s">
        <v>23</v>
      </c>
      <c r="V1287">
        <f>IF(Table1[[#This Row],[Churn]]="Yes",1,0)</f>
        <v>1</v>
      </c>
      <c r="W1287" t="str">
        <f t="shared" si="20"/>
        <v>New (0-12 Months)</v>
      </c>
    </row>
    <row r="1288" spans="1:23" x14ac:dyDescent="0.25">
      <c r="A1288" t="s">
        <v>1322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 s="1">
        <v>74.099999999999994</v>
      </c>
      <c r="T1288" s="1">
        <v>74.099999999999994</v>
      </c>
      <c r="U1288" t="s">
        <v>24</v>
      </c>
      <c r="V1288">
        <f>IF(Table1[[#This Row],[Churn]]="Yes",1,0)</f>
        <v>0</v>
      </c>
      <c r="W1288" t="str">
        <f t="shared" si="20"/>
        <v>New (0-12 Months)</v>
      </c>
    </row>
    <row r="1289" spans="1:23" x14ac:dyDescent="0.25">
      <c r="A1289" t="s">
        <v>1323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 s="1">
        <v>107.5</v>
      </c>
      <c r="T1289" s="1">
        <v>3242.5</v>
      </c>
      <c r="U1289" t="s">
        <v>24</v>
      </c>
      <c r="V1289">
        <f>IF(Table1[[#This Row],[Churn]]="Yes",1,0)</f>
        <v>0</v>
      </c>
      <c r="W1289" t="str">
        <f t="shared" si="20"/>
        <v>Established (25-48 Months)</v>
      </c>
    </row>
    <row r="1290" spans="1:23" x14ac:dyDescent="0.25">
      <c r="A1290" t="s">
        <v>1324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 s="1">
        <v>19.55</v>
      </c>
      <c r="T1290" s="1">
        <v>1240.1500000000001</v>
      </c>
      <c r="U1290" t="s">
        <v>24</v>
      </c>
      <c r="V1290">
        <f>IF(Table1[[#This Row],[Churn]]="Yes",1,0)</f>
        <v>0</v>
      </c>
      <c r="W1290" t="str">
        <f t="shared" si="20"/>
        <v>Loyal (49-72 Months)</v>
      </c>
    </row>
    <row r="1291" spans="1:23" x14ac:dyDescent="0.25">
      <c r="A1291" t="s">
        <v>1325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 s="1">
        <v>68.8</v>
      </c>
      <c r="T1291" s="1">
        <v>4111.3500000000004</v>
      </c>
      <c r="U1291" t="s">
        <v>24</v>
      </c>
      <c r="V1291">
        <f>IF(Table1[[#This Row],[Churn]]="Yes",1,0)</f>
        <v>0</v>
      </c>
      <c r="W1291" t="str">
        <f t="shared" si="20"/>
        <v>Loyal (49-72 Months)</v>
      </c>
    </row>
    <row r="1292" spans="1:23" x14ac:dyDescent="0.25">
      <c r="A1292" t="s">
        <v>1326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 s="1">
        <v>84.45</v>
      </c>
      <c r="T1292" s="1">
        <v>5899.85</v>
      </c>
      <c r="U1292" t="s">
        <v>24</v>
      </c>
      <c r="V1292">
        <f>IF(Table1[[#This Row],[Churn]]="Yes",1,0)</f>
        <v>0</v>
      </c>
      <c r="W1292" t="str">
        <f t="shared" si="20"/>
        <v>Loyal (49-72 Months)</v>
      </c>
    </row>
    <row r="1293" spans="1:23" x14ac:dyDescent="0.25">
      <c r="A1293" t="s">
        <v>1327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 s="1">
        <v>75</v>
      </c>
      <c r="T1293" s="1">
        <v>632.95000000000005</v>
      </c>
      <c r="U1293" t="s">
        <v>23</v>
      </c>
      <c r="V1293">
        <f>IF(Table1[[#This Row],[Churn]]="Yes",1,0)</f>
        <v>1</v>
      </c>
      <c r="W1293" t="str">
        <f t="shared" si="20"/>
        <v>New (0-12 Months)</v>
      </c>
    </row>
    <row r="1294" spans="1:23" x14ac:dyDescent="0.25">
      <c r="A1294" t="s">
        <v>1328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 s="1">
        <v>84.5</v>
      </c>
      <c r="T1294" s="1">
        <v>5193.2</v>
      </c>
      <c r="U1294" t="s">
        <v>24</v>
      </c>
      <c r="V1294">
        <f>IF(Table1[[#This Row],[Churn]]="Yes",1,0)</f>
        <v>0</v>
      </c>
      <c r="W1294" t="str">
        <f t="shared" si="20"/>
        <v>Loyal (49-72 Months)</v>
      </c>
    </row>
    <row r="1295" spans="1:23" x14ac:dyDescent="0.25">
      <c r="A1295" t="s">
        <v>1329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 s="1">
        <v>111.2</v>
      </c>
      <c r="T1295" s="1">
        <v>7530.8</v>
      </c>
      <c r="U1295" t="s">
        <v>24</v>
      </c>
      <c r="V1295">
        <f>IF(Table1[[#This Row],[Churn]]="Yes",1,0)</f>
        <v>0</v>
      </c>
      <c r="W1295" t="str">
        <f t="shared" si="20"/>
        <v>Loyal (49-72 Months)</v>
      </c>
    </row>
    <row r="1296" spans="1:23" x14ac:dyDescent="0.25">
      <c r="A1296" t="s">
        <v>1330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 s="1">
        <v>44.75</v>
      </c>
      <c r="T1296" s="1">
        <v>270.95</v>
      </c>
      <c r="U1296" t="s">
        <v>23</v>
      </c>
      <c r="V1296">
        <f>IF(Table1[[#This Row],[Churn]]="Yes",1,0)</f>
        <v>1</v>
      </c>
      <c r="W1296" t="str">
        <f t="shared" si="20"/>
        <v>New (0-12 Months)</v>
      </c>
    </row>
    <row r="1297" spans="1:23" x14ac:dyDescent="0.25">
      <c r="A1297" t="s">
        <v>1331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 s="1">
        <v>80.599999999999994</v>
      </c>
      <c r="T1297" s="1">
        <v>5460.2</v>
      </c>
      <c r="U1297" t="s">
        <v>24</v>
      </c>
      <c r="V1297">
        <f>IF(Table1[[#This Row],[Churn]]="Yes",1,0)</f>
        <v>0</v>
      </c>
      <c r="W1297" t="str">
        <f t="shared" si="20"/>
        <v>Loyal (49-72 Months)</v>
      </c>
    </row>
    <row r="1298" spans="1:23" x14ac:dyDescent="0.25">
      <c r="A1298" t="s">
        <v>1332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 s="1">
        <v>80.7</v>
      </c>
      <c r="T1298" s="1">
        <v>1614.2</v>
      </c>
      <c r="U1298" t="s">
        <v>24</v>
      </c>
      <c r="V1298">
        <f>IF(Table1[[#This Row],[Churn]]="Yes",1,0)</f>
        <v>0</v>
      </c>
      <c r="W1298" t="str">
        <f t="shared" si="20"/>
        <v>Developing (13-24 Months)</v>
      </c>
    </row>
    <row r="1299" spans="1:23" x14ac:dyDescent="0.25">
      <c r="A1299" t="s">
        <v>1333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 s="1">
        <v>75.599999999999994</v>
      </c>
      <c r="T1299" s="1">
        <v>402.5</v>
      </c>
      <c r="U1299" t="s">
        <v>24</v>
      </c>
      <c r="V1299">
        <f>IF(Table1[[#This Row],[Churn]]="Yes",1,0)</f>
        <v>0</v>
      </c>
      <c r="W1299" t="str">
        <f t="shared" si="20"/>
        <v>New (0-12 Months)</v>
      </c>
    </row>
    <row r="1300" spans="1:23" x14ac:dyDescent="0.25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 s="1">
        <v>57.6</v>
      </c>
      <c r="T1300" s="1">
        <v>1367.75</v>
      </c>
      <c r="U1300" t="s">
        <v>24</v>
      </c>
      <c r="V1300">
        <f>IF(Table1[[#This Row],[Churn]]="Yes",1,0)</f>
        <v>0</v>
      </c>
      <c r="W1300" t="str">
        <f t="shared" si="20"/>
        <v>Developing (13-24 Months)</v>
      </c>
    </row>
    <row r="1301" spans="1:23" x14ac:dyDescent="0.25">
      <c r="A1301" t="s">
        <v>1335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 s="1">
        <v>44.05</v>
      </c>
      <c r="T1301" s="1">
        <v>483.7</v>
      </c>
      <c r="U1301" t="s">
        <v>23</v>
      </c>
      <c r="V1301">
        <f>IF(Table1[[#This Row],[Churn]]="Yes",1,0)</f>
        <v>1</v>
      </c>
      <c r="W1301" t="str">
        <f t="shared" si="20"/>
        <v>New (0-12 Months)</v>
      </c>
    </row>
    <row r="1302" spans="1:23" x14ac:dyDescent="0.25">
      <c r="A1302" t="s">
        <v>1336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 s="1">
        <v>110.6</v>
      </c>
      <c r="T1302" s="1">
        <v>7962.2</v>
      </c>
      <c r="U1302" t="s">
        <v>24</v>
      </c>
      <c r="V1302">
        <f>IF(Table1[[#This Row],[Churn]]="Yes",1,0)</f>
        <v>0</v>
      </c>
      <c r="W1302" t="str">
        <f t="shared" si="20"/>
        <v>Loyal (49-72 Months)</v>
      </c>
    </row>
    <row r="1303" spans="1:23" x14ac:dyDescent="0.25">
      <c r="A1303" t="s">
        <v>1337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 s="1">
        <v>58.2</v>
      </c>
      <c r="T1303" s="1">
        <v>3810.8</v>
      </c>
      <c r="U1303" t="s">
        <v>24</v>
      </c>
      <c r="V1303">
        <f>IF(Table1[[#This Row],[Churn]]="Yes",1,0)</f>
        <v>0</v>
      </c>
      <c r="W1303" t="str">
        <f t="shared" si="20"/>
        <v>Loyal (49-72 Months)</v>
      </c>
    </row>
    <row r="1304" spans="1:23" x14ac:dyDescent="0.25">
      <c r="A1304" t="s">
        <v>1338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 s="1">
        <v>81</v>
      </c>
      <c r="T1304" s="1">
        <v>3533.6</v>
      </c>
      <c r="U1304" t="s">
        <v>24</v>
      </c>
      <c r="V1304">
        <f>IF(Table1[[#This Row],[Churn]]="Yes",1,0)</f>
        <v>0</v>
      </c>
      <c r="W1304" t="str">
        <f t="shared" si="20"/>
        <v>Established (25-48 Months)</v>
      </c>
    </row>
    <row r="1305" spans="1:23" x14ac:dyDescent="0.25">
      <c r="A1305" t="s">
        <v>1339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 s="1">
        <v>19.7</v>
      </c>
      <c r="T1305" s="1">
        <v>1396.9</v>
      </c>
      <c r="U1305" t="s">
        <v>24</v>
      </c>
      <c r="V1305">
        <f>IF(Table1[[#This Row],[Churn]]="Yes",1,0)</f>
        <v>0</v>
      </c>
      <c r="W1305" t="str">
        <f t="shared" si="20"/>
        <v>Loyal (49-72 Months)</v>
      </c>
    </row>
    <row r="1306" spans="1:23" x14ac:dyDescent="0.25">
      <c r="A1306" t="s">
        <v>1340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 s="1">
        <v>85.6</v>
      </c>
      <c r="T1306" s="1">
        <v>1345.55</v>
      </c>
      <c r="U1306" t="s">
        <v>23</v>
      </c>
      <c r="V1306">
        <f>IF(Table1[[#This Row],[Churn]]="Yes",1,0)</f>
        <v>1</v>
      </c>
      <c r="W1306" t="str">
        <f t="shared" si="20"/>
        <v>Developing (13-24 Months)</v>
      </c>
    </row>
    <row r="1307" spans="1:23" x14ac:dyDescent="0.25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 s="1">
        <v>59.55</v>
      </c>
      <c r="T1307" s="1">
        <v>1646.45</v>
      </c>
      <c r="U1307" t="s">
        <v>24</v>
      </c>
      <c r="V1307">
        <f>IF(Table1[[#This Row],[Churn]]="Yes",1,0)</f>
        <v>0</v>
      </c>
      <c r="W1307" t="str">
        <f t="shared" si="20"/>
        <v>Established (25-48 Months)</v>
      </c>
    </row>
    <row r="1308" spans="1:23" x14ac:dyDescent="0.25">
      <c r="A1308" t="s">
        <v>1342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 s="1">
        <v>115.55</v>
      </c>
      <c r="T1308" s="1">
        <v>8127.6</v>
      </c>
      <c r="U1308" t="s">
        <v>23</v>
      </c>
      <c r="V1308">
        <f>IF(Table1[[#This Row],[Churn]]="Yes",1,0)</f>
        <v>1</v>
      </c>
      <c r="W1308" t="str">
        <f t="shared" si="20"/>
        <v>Loyal (49-72 Months)</v>
      </c>
    </row>
    <row r="1309" spans="1:23" x14ac:dyDescent="0.25">
      <c r="A1309" t="s">
        <v>1343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 s="1">
        <v>75.55</v>
      </c>
      <c r="T1309" s="1">
        <v>2680.15</v>
      </c>
      <c r="U1309" t="s">
        <v>24</v>
      </c>
      <c r="V1309">
        <f>IF(Table1[[#This Row],[Churn]]="Yes",1,0)</f>
        <v>0</v>
      </c>
      <c r="W1309" t="str">
        <f t="shared" si="20"/>
        <v>Established (25-48 Months)</v>
      </c>
    </row>
    <row r="1310" spans="1:23" x14ac:dyDescent="0.25">
      <c r="A1310" t="s">
        <v>1344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 s="1">
        <v>86.6</v>
      </c>
      <c r="T1310" s="1">
        <v>1281</v>
      </c>
      <c r="U1310" t="s">
        <v>23</v>
      </c>
      <c r="V1310">
        <f>IF(Table1[[#This Row],[Churn]]="Yes",1,0)</f>
        <v>1</v>
      </c>
      <c r="W1310" t="str">
        <f t="shared" si="20"/>
        <v>Developing (13-24 Months)</v>
      </c>
    </row>
    <row r="1311" spans="1:23" x14ac:dyDescent="0.25">
      <c r="A1311" t="s">
        <v>1345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 s="1">
        <v>85.2</v>
      </c>
      <c r="T1311" s="1">
        <v>1553.9</v>
      </c>
      <c r="U1311" t="s">
        <v>23</v>
      </c>
      <c r="V1311">
        <f>IF(Table1[[#This Row],[Churn]]="Yes",1,0)</f>
        <v>1</v>
      </c>
      <c r="W1311" t="str">
        <f t="shared" si="20"/>
        <v>Developing (13-24 Months)</v>
      </c>
    </row>
    <row r="1312" spans="1:23" x14ac:dyDescent="0.25">
      <c r="A1312" t="s">
        <v>1346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 s="1">
        <v>97.65</v>
      </c>
      <c r="T1312" s="1">
        <v>3207.55</v>
      </c>
      <c r="U1312" t="s">
        <v>23</v>
      </c>
      <c r="V1312">
        <f>IF(Table1[[#This Row],[Churn]]="Yes",1,0)</f>
        <v>1</v>
      </c>
      <c r="W1312" t="str">
        <f t="shared" si="20"/>
        <v>Established (25-48 Months)</v>
      </c>
    </row>
    <row r="1313" spans="1:23" x14ac:dyDescent="0.25">
      <c r="A1313" t="s">
        <v>1347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 s="1">
        <v>45.1</v>
      </c>
      <c r="T1313" s="1">
        <v>2049.0500000000002</v>
      </c>
      <c r="U1313" t="s">
        <v>24</v>
      </c>
      <c r="V1313">
        <f>IF(Table1[[#This Row],[Churn]]="Yes",1,0)</f>
        <v>0</v>
      </c>
      <c r="W1313" t="str">
        <f t="shared" si="20"/>
        <v>Established (25-48 Months)</v>
      </c>
    </row>
    <row r="1314" spans="1:23" x14ac:dyDescent="0.25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 s="1">
        <v>70.95</v>
      </c>
      <c r="T1314" s="1">
        <v>3629.2</v>
      </c>
      <c r="U1314" t="s">
        <v>24</v>
      </c>
      <c r="V1314">
        <f>IF(Table1[[#This Row],[Churn]]="Yes",1,0)</f>
        <v>0</v>
      </c>
      <c r="W1314" t="str">
        <f t="shared" si="20"/>
        <v>Established (25-48 Months)</v>
      </c>
    </row>
    <row r="1315" spans="1:23" x14ac:dyDescent="0.25">
      <c r="A1315" t="s">
        <v>1349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 s="1">
        <v>109.55</v>
      </c>
      <c r="T1315" s="1">
        <v>5124.55</v>
      </c>
      <c r="U1315" t="s">
        <v>23</v>
      </c>
      <c r="V1315">
        <f>IF(Table1[[#This Row],[Churn]]="Yes",1,0)</f>
        <v>1</v>
      </c>
      <c r="W1315" t="str">
        <f t="shared" si="20"/>
        <v>Established (25-48 Months)</v>
      </c>
    </row>
    <row r="1316" spans="1:23" x14ac:dyDescent="0.25">
      <c r="A1316" t="s">
        <v>1350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 s="1">
        <v>89.55</v>
      </c>
      <c r="T1316" s="1">
        <v>3474.45</v>
      </c>
      <c r="U1316" t="s">
        <v>23</v>
      </c>
      <c r="V1316">
        <f>IF(Table1[[#This Row],[Churn]]="Yes",1,0)</f>
        <v>1</v>
      </c>
      <c r="W1316" t="str">
        <f t="shared" si="20"/>
        <v>Established (25-48 Months)</v>
      </c>
    </row>
    <row r="1317" spans="1:23" x14ac:dyDescent="0.25">
      <c r="A1317" t="s">
        <v>1351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 s="1">
        <v>20.9</v>
      </c>
      <c r="T1317" s="1">
        <v>202.3</v>
      </c>
      <c r="U1317" t="s">
        <v>24</v>
      </c>
      <c r="V1317">
        <f>IF(Table1[[#This Row],[Churn]]="Yes",1,0)</f>
        <v>0</v>
      </c>
      <c r="W1317" t="str">
        <f t="shared" si="20"/>
        <v>New (0-12 Months)</v>
      </c>
    </row>
    <row r="1318" spans="1:23" x14ac:dyDescent="0.25">
      <c r="A1318" t="s">
        <v>1352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 s="1">
        <v>19.95</v>
      </c>
      <c r="T1318" s="1">
        <v>147.5</v>
      </c>
      <c r="U1318" t="s">
        <v>24</v>
      </c>
      <c r="V1318">
        <f>IF(Table1[[#This Row],[Churn]]="Yes",1,0)</f>
        <v>0</v>
      </c>
      <c r="W1318" t="str">
        <f t="shared" si="20"/>
        <v>New (0-12 Months)</v>
      </c>
    </row>
    <row r="1319" spans="1:23" x14ac:dyDescent="0.25">
      <c r="A1319" t="s">
        <v>1353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 s="1">
        <v>24.6</v>
      </c>
      <c r="T1319" s="1">
        <v>86.35</v>
      </c>
      <c r="U1319" t="s">
        <v>24</v>
      </c>
      <c r="V1319">
        <f>IF(Table1[[#This Row],[Churn]]="Yes",1,0)</f>
        <v>0</v>
      </c>
      <c r="W1319" t="str">
        <f t="shared" si="20"/>
        <v>New (0-12 Months)</v>
      </c>
    </row>
    <row r="1320" spans="1:23" x14ac:dyDescent="0.25">
      <c r="A1320" t="s">
        <v>1354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 s="1">
        <v>66.7</v>
      </c>
      <c r="T1320" s="1">
        <v>579</v>
      </c>
      <c r="U1320" t="s">
        <v>24</v>
      </c>
      <c r="V1320">
        <f>IF(Table1[[#This Row],[Churn]]="Yes",1,0)</f>
        <v>0</v>
      </c>
      <c r="W1320" t="str">
        <f t="shared" si="20"/>
        <v>New (0-12 Months)</v>
      </c>
    </row>
    <row r="1321" spans="1:23" x14ac:dyDescent="0.25">
      <c r="A1321" t="s">
        <v>1355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 s="1">
        <v>19.45</v>
      </c>
      <c r="T1321" s="1">
        <v>19.45</v>
      </c>
      <c r="U1321" t="s">
        <v>23</v>
      </c>
      <c r="V1321">
        <f>IF(Table1[[#This Row],[Churn]]="Yes",1,0)</f>
        <v>1</v>
      </c>
      <c r="W1321" t="str">
        <f t="shared" si="20"/>
        <v>New (0-12 Months)</v>
      </c>
    </row>
    <row r="1322" spans="1:23" x14ac:dyDescent="0.25">
      <c r="A1322" t="s">
        <v>1356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 s="1">
        <v>94.8</v>
      </c>
      <c r="T1322" s="1">
        <v>3131.55</v>
      </c>
      <c r="U1322" t="s">
        <v>24</v>
      </c>
      <c r="V1322">
        <f>IF(Table1[[#This Row],[Churn]]="Yes",1,0)</f>
        <v>0</v>
      </c>
      <c r="W1322" t="str">
        <f t="shared" si="20"/>
        <v>Established (25-48 Months)</v>
      </c>
    </row>
    <row r="1323" spans="1:23" x14ac:dyDescent="0.25">
      <c r="A1323" t="s">
        <v>1357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 s="1">
        <v>65.849999999999994</v>
      </c>
      <c r="T1323" s="1">
        <v>3928.3</v>
      </c>
      <c r="U1323" t="s">
        <v>24</v>
      </c>
      <c r="V1323">
        <f>IF(Table1[[#This Row],[Churn]]="Yes",1,0)</f>
        <v>0</v>
      </c>
      <c r="W1323" t="str">
        <f t="shared" si="20"/>
        <v>Loyal (49-72 Months)</v>
      </c>
    </row>
    <row r="1324" spans="1:23" x14ac:dyDescent="0.25">
      <c r="A1324" t="s">
        <v>1358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 s="1">
        <v>19.95</v>
      </c>
      <c r="T1324" s="1">
        <v>187.75</v>
      </c>
      <c r="U1324" t="s">
        <v>24</v>
      </c>
      <c r="V1324">
        <f>IF(Table1[[#This Row],[Churn]]="Yes",1,0)</f>
        <v>0</v>
      </c>
      <c r="W1324" t="str">
        <f t="shared" si="20"/>
        <v>New (0-12 Months)</v>
      </c>
    </row>
    <row r="1325" spans="1:23" x14ac:dyDescent="0.25">
      <c r="A1325" t="s">
        <v>1359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 s="1">
        <v>24.65</v>
      </c>
      <c r="T1325" s="1">
        <v>1710.15</v>
      </c>
      <c r="U1325" t="s">
        <v>24</v>
      </c>
      <c r="V1325">
        <f>IF(Table1[[#This Row],[Churn]]="Yes",1,0)</f>
        <v>0</v>
      </c>
      <c r="W1325" t="str">
        <f t="shared" si="20"/>
        <v>Loyal (49-72 Months)</v>
      </c>
    </row>
    <row r="1326" spans="1:23" x14ac:dyDescent="0.25">
      <c r="A1326" t="s">
        <v>1360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 s="1">
        <v>20.350000000000001</v>
      </c>
      <c r="T1326" s="1">
        <v>76.349999999999994</v>
      </c>
      <c r="U1326" t="s">
        <v>23</v>
      </c>
      <c r="V1326">
        <f>IF(Table1[[#This Row],[Churn]]="Yes",1,0)</f>
        <v>1</v>
      </c>
      <c r="W1326" t="str">
        <f t="shared" si="20"/>
        <v>New (0-12 Months)</v>
      </c>
    </row>
    <row r="1327" spans="1:23" x14ac:dyDescent="0.25">
      <c r="A1327" t="s">
        <v>1361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 s="1">
        <v>69.25</v>
      </c>
      <c r="T1327" s="1">
        <v>69.25</v>
      </c>
      <c r="U1327" t="s">
        <v>23</v>
      </c>
      <c r="V1327">
        <f>IF(Table1[[#This Row],[Churn]]="Yes",1,0)</f>
        <v>1</v>
      </c>
      <c r="W1327" t="str">
        <f t="shared" si="20"/>
        <v>New (0-12 Months)</v>
      </c>
    </row>
    <row r="1328" spans="1:23" x14ac:dyDescent="0.25">
      <c r="A1328" t="s">
        <v>1362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 s="1">
        <v>51.25</v>
      </c>
      <c r="T1328" s="1">
        <v>2151.6</v>
      </c>
      <c r="U1328" t="s">
        <v>24</v>
      </c>
      <c r="V1328">
        <f>IF(Table1[[#This Row],[Churn]]="Yes",1,0)</f>
        <v>0</v>
      </c>
      <c r="W1328" t="str">
        <f t="shared" si="20"/>
        <v>Established (25-48 Months)</v>
      </c>
    </row>
    <row r="1329" spans="1:23" x14ac:dyDescent="0.25">
      <c r="A1329" t="s">
        <v>1363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 s="1">
        <v>99.5</v>
      </c>
      <c r="T1329" s="1">
        <v>5961.1</v>
      </c>
      <c r="U1329" t="s">
        <v>23</v>
      </c>
      <c r="V1329">
        <f>IF(Table1[[#This Row],[Churn]]="Yes",1,0)</f>
        <v>1</v>
      </c>
      <c r="W1329" t="str">
        <f t="shared" si="20"/>
        <v>Loyal (49-72 Months)</v>
      </c>
    </row>
    <row r="1330" spans="1:23" x14ac:dyDescent="0.25">
      <c r="A1330" t="s">
        <v>1364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 s="1">
        <v>54.25</v>
      </c>
      <c r="T1330" s="1">
        <v>1221.55</v>
      </c>
      <c r="U1330" t="s">
        <v>24</v>
      </c>
      <c r="V1330">
        <f>IF(Table1[[#This Row],[Churn]]="Yes",1,0)</f>
        <v>0</v>
      </c>
      <c r="W1330" t="str">
        <f t="shared" si="20"/>
        <v>Developing (13-24 Months)</v>
      </c>
    </row>
    <row r="1331" spans="1:23" x14ac:dyDescent="0.25">
      <c r="A1331" t="s">
        <v>1365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 s="1">
        <v>19.399999999999999</v>
      </c>
      <c r="T1331" s="1">
        <v>1496.45</v>
      </c>
      <c r="U1331" t="s">
        <v>24</v>
      </c>
      <c r="V1331">
        <f>IF(Table1[[#This Row],[Churn]]="Yes",1,0)</f>
        <v>0</v>
      </c>
      <c r="W1331" t="str">
        <f t="shared" si="20"/>
        <v>Loyal (49-72 Months)</v>
      </c>
    </row>
    <row r="1332" spans="1:23" x14ac:dyDescent="0.25">
      <c r="A1332" t="s">
        <v>1366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 s="1">
        <v>56.25</v>
      </c>
      <c r="T1332" s="1">
        <v>1292.2</v>
      </c>
      <c r="U1332" t="s">
        <v>24</v>
      </c>
      <c r="V1332">
        <f>IF(Table1[[#This Row],[Churn]]="Yes",1,0)</f>
        <v>0</v>
      </c>
      <c r="W1332" t="str">
        <f t="shared" si="20"/>
        <v>Developing (13-24 Months)</v>
      </c>
    </row>
    <row r="1333" spans="1:23" x14ac:dyDescent="0.25">
      <c r="A1333" t="s">
        <v>1367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 s="1">
        <v>25.15</v>
      </c>
      <c r="T1333" s="1">
        <v>25.15</v>
      </c>
      <c r="U1333" t="s">
        <v>24</v>
      </c>
      <c r="V1333">
        <f>IF(Table1[[#This Row],[Churn]]="Yes",1,0)</f>
        <v>0</v>
      </c>
      <c r="W1333" t="str">
        <f t="shared" si="20"/>
        <v>New (0-12 Months)</v>
      </c>
    </row>
    <row r="1334" spans="1:23" x14ac:dyDescent="0.25">
      <c r="A1334" t="s">
        <v>1368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 s="1">
        <v>23.95</v>
      </c>
      <c r="T1334" s="1">
        <v>1713.1</v>
      </c>
      <c r="U1334" t="s">
        <v>24</v>
      </c>
      <c r="V1334">
        <f>IF(Table1[[#This Row],[Churn]]="Yes",1,0)</f>
        <v>0</v>
      </c>
      <c r="W1334" t="str">
        <f t="shared" si="20"/>
        <v>Loyal (49-72 Months)</v>
      </c>
    </row>
    <row r="1335" spans="1:23" x14ac:dyDescent="0.25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 s="1">
        <v>35.4</v>
      </c>
      <c r="T1335" s="1">
        <v>1748.9</v>
      </c>
      <c r="U1335" t="s">
        <v>24</v>
      </c>
      <c r="V1335">
        <f>IF(Table1[[#This Row],[Churn]]="Yes",1,0)</f>
        <v>0</v>
      </c>
      <c r="W1335" t="str">
        <f t="shared" si="20"/>
        <v>Loyal (49-72 Months)</v>
      </c>
    </row>
    <row r="1336" spans="1:23" x14ac:dyDescent="0.25">
      <c r="A1336" t="s">
        <v>1370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 s="1">
        <v>25.2</v>
      </c>
      <c r="T1336" s="1">
        <v>25.2</v>
      </c>
      <c r="U1336" t="s">
        <v>23</v>
      </c>
      <c r="V1336">
        <f>IF(Table1[[#This Row],[Churn]]="Yes",1,0)</f>
        <v>1</v>
      </c>
      <c r="W1336" t="str">
        <f t="shared" si="20"/>
        <v>New (0-12 Months)</v>
      </c>
    </row>
    <row r="1337" spans="1:23" x14ac:dyDescent="0.25">
      <c r="A1337" t="s">
        <v>1371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 s="1">
        <v>45</v>
      </c>
      <c r="T1337" s="1">
        <v>96.45</v>
      </c>
      <c r="U1337" t="s">
        <v>23</v>
      </c>
      <c r="V1337">
        <f>IF(Table1[[#This Row],[Churn]]="Yes",1,0)</f>
        <v>1</v>
      </c>
      <c r="W1337" t="str">
        <f t="shared" si="20"/>
        <v>New (0-12 Months)</v>
      </c>
    </row>
    <row r="1338" spans="1:23" x14ac:dyDescent="0.25">
      <c r="A1338" t="s">
        <v>1372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 s="1">
        <v>75.349999999999994</v>
      </c>
      <c r="T1338" s="1">
        <v>1114.55</v>
      </c>
      <c r="U1338" t="s">
        <v>24</v>
      </c>
      <c r="V1338">
        <f>IF(Table1[[#This Row],[Churn]]="Yes",1,0)</f>
        <v>0</v>
      </c>
      <c r="W1338" t="str">
        <f t="shared" si="20"/>
        <v>Developing (13-24 Months)</v>
      </c>
    </row>
    <row r="1339" spans="1:23" x14ac:dyDescent="0.25">
      <c r="A1339" t="s">
        <v>1373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 s="1">
        <v>20.399999999999999</v>
      </c>
      <c r="T1339" s="1">
        <v>609.1</v>
      </c>
      <c r="U1339" t="s">
        <v>24</v>
      </c>
      <c r="V1339">
        <f>IF(Table1[[#This Row],[Churn]]="Yes",1,0)</f>
        <v>0</v>
      </c>
      <c r="W1339" t="str">
        <f t="shared" si="20"/>
        <v>Established (25-48 Months)</v>
      </c>
    </row>
    <row r="1340" spans="1:23" x14ac:dyDescent="0.25">
      <c r="A1340" t="s">
        <v>1374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 s="1">
        <v>20.149999999999999</v>
      </c>
      <c r="T1340" s="1">
        <v>20.149999999999999</v>
      </c>
      <c r="U1340" t="s">
        <v>23</v>
      </c>
      <c r="V1340">
        <f>IF(Table1[[#This Row],[Churn]]="Yes",1,0)</f>
        <v>1</v>
      </c>
      <c r="W1340" t="str">
        <f t="shared" si="20"/>
        <v>New (0-12 Months)</v>
      </c>
    </row>
    <row r="1341" spans="1:23" x14ac:dyDescent="0.25">
      <c r="A1341" t="s">
        <v>1375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 s="1">
        <v>105</v>
      </c>
      <c r="T1341" s="1">
        <v>7133.25</v>
      </c>
      <c r="U1341" t="s">
        <v>23</v>
      </c>
      <c r="V1341">
        <f>IF(Table1[[#This Row],[Churn]]="Yes",1,0)</f>
        <v>1</v>
      </c>
      <c r="W1341" t="str">
        <f t="shared" si="20"/>
        <v>Loyal (49-72 Months)</v>
      </c>
    </row>
    <row r="1342" spans="1:23" x14ac:dyDescent="0.25">
      <c r="A1342" t="s">
        <v>1376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 s="1">
        <v>56.05</v>
      </c>
      <c r="T1342" s="1">
        <v>0</v>
      </c>
      <c r="U1342" t="s">
        <v>24</v>
      </c>
      <c r="V1342">
        <f>IF(Table1[[#This Row],[Churn]]="Yes",1,0)</f>
        <v>0</v>
      </c>
      <c r="W1342" t="str">
        <f t="shared" si="20"/>
        <v>New (0-12 Months)</v>
      </c>
    </row>
    <row r="1343" spans="1:23" x14ac:dyDescent="0.25">
      <c r="A1343" t="s">
        <v>1377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 s="1">
        <v>54.7</v>
      </c>
      <c r="T1343" s="1">
        <v>169.45</v>
      </c>
      <c r="U1343" t="s">
        <v>23</v>
      </c>
      <c r="V1343">
        <f>IF(Table1[[#This Row],[Churn]]="Yes",1,0)</f>
        <v>1</v>
      </c>
      <c r="W1343" t="str">
        <f t="shared" si="20"/>
        <v>New (0-12 Months)</v>
      </c>
    </row>
    <row r="1344" spans="1:23" x14ac:dyDescent="0.25">
      <c r="A1344" t="s">
        <v>1378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 s="1">
        <v>20</v>
      </c>
      <c r="T1344" s="1">
        <v>141.6</v>
      </c>
      <c r="U1344" t="s">
        <v>24</v>
      </c>
      <c r="V1344">
        <f>IF(Table1[[#This Row],[Churn]]="Yes",1,0)</f>
        <v>0</v>
      </c>
      <c r="W1344" t="str">
        <f t="shared" si="20"/>
        <v>New (0-12 Months)</v>
      </c>
    </row>
    <row r="1345" spans="1:23" x14ac:dyDescent="0.25">
      <c r="A1345" t="s">
        <v>1379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 s="1">
        <v>73.05</v>
      </c>
      <c r="T1345" s="1">
        <v>4688.6499999999996</v>
      </c>
      <c r="U1345" t="s">
        <v>24</v>
      </c>
      <c r="V1345">
        <f>IF(Table1[[#This Row],[Churn]]="Yes",1,0)</f>
        <v>0</v>
      </c>
      <c r="W1345" t="str">
        <f t="shared" si="20"/>
        <v>Loyal (49-72 Months)</v>
      </c>
    </row>
    <row r="1346" spans="1:23" x14ac:dyDescent="0.25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 s="1">
        <v>20.5</v>
      </c>
      <c r="T1346" s="1">
        <v>563.04999999999995</v>
      </c>
      <c r="U1346" t="s">
        <v>24</v>
      </c>
      <c r="V1346">
        <f>IF(Table1[[#This Row],[Churn]]="Yes",1,0)</f>
        <v>0</v>
      </c>
      <c r="W1346" t="str">
        <f t="shared" ref="W1346:W1409" si="21">IF(F1346&lt;=12,"New (0-12 Months)",IF(F1346&lt;=24,"Developing (13-24 Months)",IF(F1346&lt;=48,"Established (25-48 Months)","Loyal (49-72 Months)")))</f>
        <v>Established (25-48 Months)</v>
      </c>
    </row>
    <row r="1347" spans="1:23" x14ac:dyDescent="0.25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 s="1">
        <v>100.75</v>
      </c>
      <c r="T1347" s="1">
        <v>5985</v>
      </c>
      <c r="U1347" t="s">
        <v>24</v>
      </c>
      <c r="V1347">
        <f>IF(Table1[[#This Row],[Churn]]="Yes",1,0)</f>
        <v>0</v>
      </c>
      <c r="W1347" t="str">
        <f t="shared" si="21"/>
        <v>Loyal (49-72 Months)</v>
      </c>
    </row>
    <row r="1348" spans="1:23" x14ac:dyDescent="0.25">
      <c r="A1348" t="s">
        <v>1382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 s="1">
        <v>87.25</v>
      </c>
      <c r="T1348" s="1">
        <v>1258.5999999999999</v>
      </c>
      <c r="U1348" t="s">
        <v>23</v>
      </c>
      <c r="V1348">
        <f>IF(Table1[[#This Row],[Churn]]="Yes",1,0)</f>
        <v>1</v>
      </c>
      <c r="W1348" t="str">
        <f t="shared" si="21"/>
        <v>Developing (13-24 Months)</v>
      </c>
    </row>
    <row r="1349" spans="1:23" x14ac:dyDescent="0.25">
      <c r="A1349" t="s">
        <v>1383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 s="1">
        <v>19.95</v>
      </c>
      <c r="T1349" s="1">
        <v>373.5</v>
      </c>
      <c r="U1349" t="s">
        <v>24</v>
      </c>
      <c r="V1349">
        <f>IF(Table1[[#This Row],[Churn]]="Yes",1,0)</f>
        <v>0</v>
      </c>
      <c r="W1349" t="str">
        <f t="shared" si="21"/>
        <v>Developing (13-24 Months)</v>
      </c>
    </row>
    <row r="1350" spans="1:23" x14ac:dyDescent="0.25">
      <c r="A1350" t="s">
        <v>1384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 s="1">
        <v>79.95</v>
      </c>
      <c r="T1350" s="1">
        <v>857.2</v>
      </c>
      <c r="U1350" t="s">
        <v>23</v>
      </c>
      <c r="V1350">
        <f>IF(Table1[[#This Row],[Churn]]="Yes",1,0)</f>
        <v>1</v>
      </c>
      <c r="W1350" t="str">
        <f t="shared" si="21"/>
        <v>New (0-12 Months)</v>
      </c>
    </row>
    <row r="1351" spans="1:23" x14ac:dyDescent="0.25">
      <c r="A1351" t="s">
        <v>1385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 s="1">
        <v>49.65</v>
      </c>
      <c r="T1351" s="1">
        <v>2553.35</v>
      </c>
      <c r="U1351" t="s">
        <v>24</v>
      </c>
      <c r="V1351">
        <f>IF(Table1[[#This Row],[Churn]]="Yes",1,0)</f>
        <v>0</v>
      </c>
      <c r="W1351" t="str">
        <f t="shared" si="21"/>
        <v>Loyal (49-72 Months)</v>
      </c>
    </row>
    <row r="1352" spans="1:23" x14ac:dyDescent="0.25">
      <c r="A1352" t="s">
        <v>1386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 s="1">
        <v>65.650000000000006</v>
      </c>
      <c r="T1352" s="1">
        <v>4322.8500000000004</v>
      </c>
      <c r="U1352" t="s">
        <v>24</v>
      </c>
      <c r="V1352">
        <f>IF(Table1[[#This Row],[Churn]]="Yes",1,0)</f>
        <v>0</v>
      </c>
      <c r="W1352" t="str">
        <f t="shared" si="21"/>
        <v>Loyal (49-72 Months)</v>
      </c>
    </row>
    <row r="1353" spans="1:23" x14ac:dyDescent="0.25">
      <c r="A1353" t="s">
        <v>1387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 s="1">
        <v>20.45</v>
      </c>
      <c r="T1353" s="1">
        <v>250.8</v>
      </c>
      <c r="U1353" t="s">
        <v>24</v>
      </c>
      <c r="V1353">
        <f>IF(Table1[[#This Row],[Churn]]="Yes",1,0)</f>
        <v>0</v>
      </c>
      <c r="W1353" t="str">
        <f t="shared" si="21"/>
        <v>New (0-12 Months)</v>
      </c>
    </row>
    <row r="1354" spans="1:23" x14ac:dyDescent="0.25">
      <c r="A1354" t="s">
        <v>1388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 s="1">
        <v>60.95</v>
      </c>
      <c r="T1354" s="1">
        <v>4549.05</v>
      </c>
      <c r="U1354" t="s">
        <v>24</v>
      </c>
      <c r="V1354">
        <f>IF(Table1[[#This Row],[Churn]]="Yes",1,0)</f>
        <v>0</v>
      </c>
      <c r="W1354" t="str">
        <f t="shared" si="21"/>
        <v>Loyal (49-72 Months)</v>
      </c>
    </row>
    <row r="1355" spans="1:23" x14ac:dyDescent="0.25">
      <c r="A1355" t="s">
        <v>1389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 s="1">
        <v>20.350000000000001</v>
      </c>
      <c r="T1355" s="1">
        <v>1359.5</v>
      </c>
      <c r="U1355" t="s">
        <v>24</v>
      </c>
      <c r="V1355">
        <f>IF(Table1[[#This Row],[Churn]]="Yes",1,0)</f>
        <v>0</v>
      </c>
      <c r="W1355" t="str">
        <f t="shared" si="21"/>
        <v>Loyal (49-72 Months)</v>
      </c>
    </row>
    <row r="1356" spans="1:23" x14ac:dyDescent="0.25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 s="1">
        <v>88.35</v>
      </c>
      <c r="T1356" s="1">
        <v>1639.3</v>
      </c>
      <c r="U1356" t="s">
        <v>23</v>
      </c>
      <c r="V1356">
        <f>IF(Table1[[#This Row],[Churn]]="Yes",1,0)</f>
        <v>1</v>
      </c>
      <c r="W1356" t="str">
        <f t="shared" si="21"/>
        <v>Developing (13-24 Months)</v>
      </c>
    </row>
    <row r="1357" spans="1:23" x14ac:dyDescent="0.25">
      <c r="A1357" t="s">
        <v>1391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 s="1">
        <v>19.5</v>
      </c>
      <c r="T1357" s="1">
        <v>178.85</v>
      </c>
      <c r="U1357" t="s">
        <v>24</v>
      </c>
      <c r="V1357">
        <f>IF(Table1[[#This Row],[Churn]]="Yes",1,0)</f>
        <v>0</v>
      </c>
      <c r="W1357" t="str">
        <f t="shared" si="21"/>
        <v>New (0-12 Months)</v>
      </c>
    </row>
    <row r="1358" spans="1:23" x14ac:dyDescent="0.25">
      <c r="A1358" t="s">
        <v>1392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 s="1">
        <v>75.2</v>
      </c>
      <c r="T1358" s="1">
        <v>633.85</v>
      </c>
      <c r="U1358" t="s">
        <v>24</v>
      </c>
      <c r="V1358">
        <f>IF(Table1[[#This Row],[Churn]]="Yes",1,0)</f>
        <v>0</v>
      </c>
      <c r="W1358" t="str">
        <f t="shared" si="21"/>
        <v>New (0-12 Months)</v>
      </c>
    </row>
    <row r="1359" spans="1:23" x14ac:dyDescent="0.25">
      <c r="A1359" t="s">
        <v>1393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 s="1">
        <v>111.45</v>
      </c>
      <c r="T1359" s="1">
        <v>5315.1</v>
      </c>
      <c r="U1359" t="s">
        <v>24</v>
      </c>
      <c r="V1359">
        <f>IF(Table1[[#This Row],[Churn]]="Yes",1,0)</f>
        <v>0</v>
      </c>
      <c r="W1359" t="str">
        <f t="shared" si="21"/>
        <v>Established (25-48 Months)</v>
      </c>
    </row>
    <row r="1360" spans="1:23" x14ac:dyDescent="0.25">
      <c r="A1360" t="s">
        <v>1394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 s="1">
        <v>70.150000000000006</v>
      </c>
      <c r="T1360" s="1">
        <v>735.5</v>
      </c>
      <c r="U1360" t="s">
        <v>24</v>
      </c>
      <c r="V1360">
        <f>IF(Table1[[#This Row],[Churn]]="Yes",1,0)</f>
        <v>0</v>
      </c>
      <c r="W1360" t="str">
        <f t="shared" si="21"/>
        <v>New (0-12 Months)</v>
      </c>
    </row>
    <row r="1361" spans="1:23" x14ac:dyDescent="0.25">
      <c r="A1361" t="s">
        <v>1395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 s="1">
        <v>94.75</v>
      </c>
      <c r="T1361" s="1">
        <v>889.9</v>
      </c>
      <c r="U1361" t="s">
        <v>23</v>
      </c>
      <c r="V1361">
        <f>IF(Table1[[#This Row],[Churn]]="Yes",1,0)</f>
        <v>1</v>
      </c>
      <c r="W1361" t="str">
        <f t="shared" si="21"/>
        <v>New (0-12 Months)</v>
      </c>
    </row>
    <row r="1362" spans="1:23" x14ac:dyDescent="0.25">
      <c r="A1362" t="s">
        <v>1396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 s="1">
        <v>95.05</v>
      </c>
      <c r="T1362" s="1">
        <v>1290</v>
      </c>
      <c r="U1362" t="s">
        <v>23</v>
      </c>
      <c r="V1362">
        <f>IF(Table1[[#This Row],[Churn]]="Yes",1,0)</f>
        <v>1</v>
      </c>
      <c r="W1362" t="str">
        <f t="shared" si="21"/>
        <v>Developing (13-24 Months)</v>
      </c>
    </row>
    <row r="1363" spans="1:23" x14ac:dyDescent="0.25">
      <c r="A1363" t="s">
        <v>1397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 s="1">
        <v>78.45</v>
      </c>
      <c r="T1363" s="1">
        <v>330.05</v>
      </c>
      <c r="U1363" t="s">
        <v>23</v>
      </c>
      <c r="V1363">
        <f>IF(Table1[[#This Row],[Churn]]="Yes",1,0)</f>
        <v>1</v>
      </c>
      <c r="W1363" t="str">
        <f t="shared" si="21"/>
        <v>New (0-12 Months)</v>
      </c>
    </row>
    <row r="1364" spans="1:23" x14ac:dyDescent="0.25">
      <c r="A1364" t="s">
        <v>1398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 s="1">
        <v>70.2</v>
      </c>
      <c r="T1364" s="1">
        <v>237.95</v>
      </c>
      <c r="U1364" t="s">
        <v>23</v>
      </c>
      <c r="V1364">
        <f>IF(Table1[[#This Row],[Churn]]="Yes",1,0)</f>
        <v>1</v>
      </c>
      <c r="W1364" t="str">
        <f t="shared" si="21"/>
        <v>New (0-12 Months)</v>
      </c>
    </row>
    <row r="1365" spans="1:23" x14ac:dyDescent="0.25">
      <c r="A1365" t="s">
        <v>1399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 s="1">
        <v>92</v>
      </c>
      <c r="T1365" s="1">
        <v>6474.4</v>
      </c>
      <c r="U1365" t="s">
        <v>24</v>
      </c>
      <c r="V1365">
        <f>IF(Table1[[#This Row],[Churn]]="Yes",1,0)</f>
        <v>0</v>
      </c>
      <c r="W1365" t="str">
        <f t="shared" si="21"/>
        <v>Loyal (49-72 Months)</v>
      </c>
    </row>
    <row r="1366" spans="1:23" x14ac:dyDescent="0.25">
      <c r="A1366" t="s">
        <v>1400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 s="1">
        <v>85.5</v>
      </c>
      <c r="T1366" s="1">
        <v>4421.95</v>
      </c>
      <c r="U1366" t="s">
        <v>24</v>
      </c>
      <c r="V1366">
        <f>IF(Table1[[#This Row],[Churn]]="Yes",1,0)</f>
        <v>0</v>
      </c>
      <c r="W1366" t="str">
        <f t="shared" si="21"/>
        <v>Loyal (49-72 Months)</v>
      </c>
    </row>
    <row r="1367" spans="1:23" x14ac:dyDescent="0.25">
      <c r="A1367" t="s">
        <v>1401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 s="1">
        <v>41.05</v>
      </c>
      <c r="T1367" s="1">
        <v>2452.6999999999998</v>
      </c>
      <c r="U1367" t="s">
        <v>23</v>
      </c>
      <c r="V1367">
        <f>IF(Table1[[#This Row],[Churn]]="Yes",1,0)</f>
        <v>1</v>
      </c>
      <c r="W1367" t="str">
        <f t="shared" si="21"/>
        <v>Loyal (49-72 Months)</v>
      </c>
    </row>
    <row r="1368" spans="1:23" x14ac:dyDescent="0.25">
      <c r="A1368" t="s">
        <v>1402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 s="1">
        <v>85.6</v>
      </c>
      <c r="T1368" s="1">
        <v>813.85</v>
      </c>
      <c r="U1368" t="s">
        <v>23</v>
      </c>
      <c r="V1368">
        <f>IF(Table1[[#This Row],[Churn]]="Yes",1,0)</f>
        <v>1</v>
      </c>
      <c r="W1368" t="str">
        <f t="shared" si="21"/>
        <v>New (0-12 Months)</v>
      </c>
    </row>
    <row r="1369" spans="1:23" x14ac:dyDescent="0.25">
      <c r="A1369" t="s">
        <v>1403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 s="1">
        <v>82.15</v>
      </c>
      <c r="T1369" s="1">
        <v>4904.8500000000004</v>
      </c>
      <c r="U1369" t="s">
        <v>24</v>
      </c>
      <c r="V1369">
        <f>IF(Table1[[#This Row],[Churn]]="Yes",1,0)</f>
        <v>0</v>
      </c>
      <c r="W1369" t="str">
        <f t="shared" si="21"/>
        <v>Loyal (49-72 Months)</v>
      </c>
    </row>
    <row r="1370" spans="1:23" x14ac:dyDescent="0.25">
      <c r="A1370" t="s">
        <v>1404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 s="1">
        <v>84.4</v>
      </c>
      <c r="T1370" s="1">
        <v>4484.05</v>
      </c>
      <c r="U1370" t="s">
        <v>24</v>
      </c>
      <c r="V1370">
        <f>IF(Table1[[#This Row],[Churn]]="Yes",1,0)</f>
        <v>0</v>
      </c>
      <c r="W1370" t="str">
        <f t="shared" si="21"/>
        <v>Loyal (49-72 Months)</v>
      </c>
    </row>
    <row r="1371" spans="1:23" x14ac:dyDescent="0.25">
      <c r="A1371" t="s">
        <v>1405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 s="1">
        <v>60.9</v>
      </c>
      <c r="T1371" s="1">
        <v>2033.85</v>
      </c>
      <c r="U1371" t="s">
        <v>24</v>
      </c>
      <c r="V1371">
        <f>IF(Table1[[#This Row],[Churn]]="Yes",1,0)</f>
        <v>0</v>
      </c>
      <c r="W1371" t="str">
        <f t="shared" si="21"/>
        <v>Established (25-48 Months)</v>
      </c>
    </row>
    <row r="1372" spans="1:23" x14ac:dyDescent="0.25">
      <c r="A1372" t="s">
        <v>1406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 s="1">
        <v>20.25</v>
      </c>
      <c r="T1372" s="1">
        <v>538.20000000000005</v>
      </c>
      <c r="U1372" t="s">
        <v>24</v>
      </c>
      <c r="V1372">
        <f>IF(Table1[[#This Row],[Churn]]="Yes",1,0)</f>
        <v>0</v>
      </c>
      <c r="W1372" t="str">
        <f t="shared" si="21"/>
        <v>Established (25-48 Months)</v>
      </c>
    </row>
    <row r="1373" spans="1:23" x14ac:dyDescent="0.25">
      <c r="A1373" t="s">
        <v>1407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 s="1">
        <v>79.2</v>
      </c>
      <c r="T1373" s="1">
        <v>79.2</v>
      </c>
      <c r="U1373" t="s">
        <v>23</v>
      </c>
      <c r="V1373">
        <f>IF(Table1[[#This Row],[Churn]]="Yes",1,0)</f>
        <v>1</v>
      </c>
      <c r="W1373" t="str">
        <f t="shared" si="21"/>
        <v>New (0-12 Months)</v>
      </c>
    </row>
    <row r="1374" spans="1:23" x14ac:dyDescent="0.25">
      <c r="A1374" t="s">
        <v>1408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 s="1">
        <v>95.3</v>
      </c>
      <c r="T1374" s="1">
        <v>2192.9</v>
      </c>
      <c r="U1374" t="s">
        <v>24</v>
      </c>
      <c r="V1374">
        <f>IF(Table1[[#This Row],[Churn]]="Yes",1,0)</f>
        <v>0</v>
      </c>
      <c r="W1374" t="str">
        <f t="shared" si="21"/>
        <v>Developing (13-24 Months)</v>
      </c>
    </row>
    <row r="1375" spans="1:23" x14ac:dyDescent="0.25">
      <c r="A1375" t="s">
        <v>1409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 s="1">
        <v>19.850000000000001</v>
      </c>
      <c r="T1375" s="1">
        <v>19.850000000000001</v>
      </c>
      <c r="U1375" t="s">
        <v>24</v>
      </c>
      <c r="V1375">
        <f>IF(Table1[[#This Row],[Churn]]="Yes",1,0)</f>
        <v>0</v>
      </c>
      <c r="W1375" t="str">
        <f t="shared" si="21"/>
        <v>New (0-12 Months)</v>
      </c>
    </row>
    <row r="1376" spans="1:23" x14ac:dyDescent="0.25">
      <c r="A1376" t="s">
        <v>1410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 s="1">
        <v>84.35</v>
      </c>
      <c r="T1376" s="1">
        <v>3858.05</v>
      </c>
      <c r="U1376" t="s">
        <v>24</v>
      </c>
      <c r="V1376">
        <f>IF(Table1[[#This Row],[Churn]]="Yes",1,0)</f>
        <v>0</v>
      </c>
      <c r="W1376" t="str">
        <f t="shared" si="21"/>
        <v>Established (25-48 Months)</v>
      </c>
    </row>
    <row r="1377" spans="1:23" x14ac:dyDescent="0.25">
      <c r="A1377" t="s">
        <v>1411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 s="1">
        <v>19.850000000000001</v>
      </c>
      <c r="T1377" s="1">
        <v>854.8</v>
      </c>
      <c r="U1377" t="s">
        <v>24</v>
      </c>
      <c r="V1377">
        <f>IF(Table1[[#This Row],[Churn]]="Yes",1,0)</f>
        <v>0</v>
      </c>
      <c r="W1377" t="str">
        <f t="shared" si="21"/>
        <v>Established (25-48 Months)</v>
      </c>
    </row>
    <row r="1378" spans="1:23" x14ac:dyDescent="0.25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 s="1">
        <v>70</v>
      </c>
      <c r="T1378" s="1">
        <v>347.4</v>
      </c>
      <c r="U1378" t="s">
        <v>23</v>
      </c>
      <c r="V1378">
        <f>IF(Table1[[#This Row],[Churn]]="Yes",1,0)</f>
        <v>1</v>
      </c>
      <c r="W1378" t="str">
        <f t="shared" si="21"/>
        <v>New (0-12 Months)</v>
      </c>
    </row>
    <row r="1379" spans="1:23" x14ac:dyDescent="0.25">
      <c r="A1379" t="s">
        <v>1413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 s="1">
        <v>82.3</v>
      </c>
      <c r="T1379" s="1">
        <v>5815.15</v>
      </c>
      <c r="U1379" t="s">
        <v>24</v>
      </c>
      <c r="V1379">
        <f>IF(Table1[[#This Row],[Churn]]="Yes",1,0)</f>
        <v>0</v>
      </c>
      <c r="W1379" t="str">
        <f t="shared" si="21"/>
        <v>Loyal (49-72 Months)</v>
      </c>
    </row>
    <row r="1380" spans="1:23" x14ac:dyDescent="0.25">
      <c r="A1380" t="s">
        <v>1414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 s="1">
        <v>66.8</v>
      </c>
      <c r="T1380" s="1">
        <v>3970.4</v>
      </c>
      <c r="U1380" t="s">
        <v>24</v>
      </c>
      <c r="V1380">
        <f>IF(Table1[[#This Row],[Churn]]="Yes",1,0)</f>
        <v>0</v>
      </c>
      <c r="W1380" t="str">
        <f t="shared" si="21"/>
        <v>Loyal (49-72 Months)</v>
      </c>
    </row>
    <row r="1381" spans="1:23" x14ac:dyDescent="0.25">
      <c r="A1381" t="s">
        <v>1415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 s="1">
        <v>44.6</v>
      </c>
      <c r="T1381" s="1">
        <v>3058.15</v>
      </c>
      <c r="U1381" t="s">
        <v>24</v>
      </c>
      <c r="V1381">
        <f>IF(Table1[[#This Row],[Churn]]="Yes",1,0)</f>
        <v>0</v>
      </c>
      <c r="W1381" t="str">
        <f t="shared" si="21"/>
        <v>Loyal (49-72 Months)</v>
      </c>
    </row>
    <row r="1382" spans="1:23" x14ac:dyDescent="0.25">
      <c r="A1382" t="s">
        <v>1416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 s="1">
        <v>98.45</v>
      </c>
      <c r="T1382" s="1">
        <v>6145.2</v>
      </c>
      <c r="U1382" t="s">
        <v>24</v>
      </c>
      <c r="V1382">
        <f>IF(Table1[[#This Row],[Churn]]="Yes",1,0)</f>
        <v>0</v>
      </c>
      <c r="W1382" t="str">
        <f t="shared" si="21"/>
        <v>Loyal (49-72 Months)</v>
      </c>
    </row>
    <row r="1383" spans="1:23" x14ac:dyDescent="0.25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 s="1">
        <v>70.7</v>
      </c>
      <c r="T1383" s="1">
        <v>129.19999999999999</v>
      </c>
      <c r="U1383" t="s">
        <v>24</v>
      </c>
      <c r="V1383">
        <f>IF(Table1[[#This Row],[Churn]]="Yes",1,0)</f>
        <v>0</v>
      </c>
      <c r="W1383" t="str">
        <f t="shared" si="21"/>
        <v>New (0-12 Months)</v>
      </c>
    </row>
    <row r="1384" spans="1:23" x14ac:dyDescent="0.25">
      <c r="A1384" t="s">
        <v>1418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 s="1">
        <v>24.95</v>
      </c>
      <c r="T1384" s="1">
        <v>1165.9000000000001</v>
      </c>
      <c r="U1384" t="s">
        <v>24</v>
      </c>
      <c r="V1384">
        <f>IF(Table1[[#This Row],[Churn]]="Yes",1,0)</f>
        <v>0</v>
      </c>
      <c r="W1384" t="str">
        <f t="shared" si="21"/>
        <v>Established (25-48 Months)</v>
      </c>
    </row>
    <row r="1385" spans="1:23" x14ac:dyDescent="0.25">
      <c r="A1385" t="s">
        <v>1419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 s="1">
        <v>49.95</v>
      </c>
      <c r="T1385" s="1">
        <v>49.95</v>
      </c>
      <c r="U1385" t="s">
        <v>23</v>
      </c>
      <c r="V1385">
        <f>IF(Table1[[#This Row],[Churn]]="Yes",1,0)</f>
        <v>1</v>
      </c>
      <c r="W1385" t="str">
        <f t="shared" si="21"/>
        <v>New (0-12 Months)</v>
      </c>
    </row>
    <row r="1386" spans="1:23" x14ac:dyDescent="0.25">
      <c r="A1386" t="s">
        <v>1420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 s="1">
        <v>69.25</v>
      </c>
      <c r="T1386" s="1">
        <v>1554</v>
      </c>
      <c r="U1386" t="s">
        <v>23</v>
      </c>
      <c r="V1386">
        <f>IF(Table1[[#This Row],[Churn]]="Yes",1,0)</f>
        <v>1</v>
      </c>
      <c r="W1386" t="str">
        <f t="shared" si="21"/>
        <v>Developing (13-24 Months)</v>
      </c>
    </row>
    <row r="1387" spans="1:23" x14ac:dyDescent="0.25">
      <c r="A1387" t="s">
        <v>1421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 s="1">
        <v>102.5</v>
      </c>
      <c r="T1387" s="1">
        <v>4904.25</v>
      </c>
      <c r="U1387" t="s">
        <v>24</v>
      </c>
      <c r="V1387">
        <f>IF(Table1[[#This Row],[Churn]]="Yes",1,0)</f>
        <v>0</v>
      </c>
      <c r="W1387" t="str">
        <f t="shared" si="21"/>
        <v>Established (25-48 Months)</v>
      </c>
    </row>
    <row r="1388" spans="1:23" x14ac:dyDescent="0.25">
      <c r="A1388" t="s">
        <v>1422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 s="1">
        <v>86.55</v>
      </c>
      <c r="T1388" s="1">
        <v>5632.55</v>
      </c>
      <c r="U1388" t="s">
        <v>24</v>
      </c>
      <c r="V1388">
        <f>IF(Table1[[#This Row],[Churn]]="Yes",1,0)</f>
        <v>0</v>
      </c>
      <c r="W1388" t="str">
        <f t="shared" si="21"/>
        <v>Loyal (49-72 Months)</v>
      </c>
    </row>
    <row r="1389" spans="1:23" x14ac:dyDescent="0.25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 s="1">
        <v>24.3</v>
      </c>
      <c r="T1389" s="1">
        <v>1643.25</v>
      </c>
      <c r="U1389" t="s">
        <v>24</v>
      </c>
      <c r="V1389">
        <f>IF(Table1[[#This Row],[Churn]]="Yes",1,0)</f>
        <v>0</v>
      </c>
      <c r="W1389" t="str">
        <f t="shared" si="21"/>
        <v>Loyal (49-72 Months)</v>
      </c>
    </row>
    <row r="1390" spans="1:23" x14ac:dyDescent="0.25">
      <c r="A1390" t="s">
        <v>1424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 s="1">
        <v>58.35</v>
      </c>
      <c r="T1390" s="1">
        <v>740.55</v>
      </c>
      <c r="U1390" t="s">
        <v>24</v>
      </c>
      <c r="V1390">
        <f>IF(Table1[[#This Row],[Churn]]="Yes",1,0)</f>
        <v>0</v>
      </c>
      <c r="W1390" t="str">
        <f t="shared" si="21"/>
        <v>New (0-12 Months)</v>
      </c>
    </row>
    <row r="1391" spans="1:23" x14ac:dyDescent="0.25">
      <c r="A1391" t="s">
        <v>1425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 s="1">
        <v>94.25</v>
      </c>
      <c r="T1391" s="1">
        <v>3217.55</v>
      </c>
      <c r="U1391" t="s">
        <v>23</v>
      </c>
      <c r="V1391">
        <f>IF(Table1[[#This Row],[Churn]]="Yes",1,0)</f>
        <v>1</v>
      </c>
      <c r="W1391" t="str">
        <f t="shared" si="21"/>
        <v>Established (25-48 Months)</v>
      </c>
    </row>
    <row r="1392" spans="1:23" x14ac:dyDescent="0.25">
      <c r="A1392" t="s">
        <v>1426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 s="1">
        <v>68.75</v>
      </c>
      <c r="T1392" s="1">
        <v>4888.2</v>
      </c>
      <c r="U1392" t="s">
        <v>24</v>
      </c>
      <c r="V1392">
        <f>IF(Table1[[#This Row],[Churn]]="Yes",1,0)</f>
        <v>0</v>
      </c>
      <c r="W1392" t="str">
        <f t="shared" si="21"/>
        <v>Loyal (49-72 Months)</v>
      </c>
    </row>
    <row r="1393" spans="1:23" x14ac:dyDescent="0.25">
      <c r="A1393" t="s">
        <v>1427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 s="1">
        <v>85.8</v>
      </c>
      <c r="T1393" s="1">
        <v>2440.25</v>
      </c>
      <c r="U1393" t="s">
        <v>24</v>
      </c>
      <c r="V1393">
        <f>IF(Table1[[#This Row],[Churn]]="Yes",1,0)</f>
        <v>0</v>
      </c>
      <c r="W1393" t="str">
        <f t="shared" si="21"/>
        <v>Established (25-48 Months)</v>
      </c>
    </row>
    <row r="1394" spans="1:23" x14ac:dyDescent="0.25">
      <c r="A1394" t="s">
        <v>1428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 s="1">
        <v>20.100000000000001</v>
      </c>
      <c r="T1394" s="1">
        <v>620.54999999999995</v>
      </c>
      <c r="U1394" t="s">
        <v>24</v>
      </c>
      <c r="V1394">
        <f>IF(Table1[[#This Row],[Churn]]="Yes",1,0)</f>
        <v>0</v>
      </c>
      <c r="W1394" t="str">
        <f t="shared" si="21"/>
        <v>Established (25-48 Months)</v>
      </c>
    </row>
    <row r="1395" spans="1:23" x14ac:dyDescent="0.25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 s="1">
        <v>20.350000000000001</v>
      </c>
      <c r="T1395" s="1">
        <v>20.350000000000001</v>
      </c>
      <c r="U1395" t="s">
        <v>24</v>
      </c>
      <c r="V1395">
        <f>IF(Table1[[#This Row],[Churn]]="Yes",1,0)</f>
        <v>0</v>
      </c>
      <c r="W1395" t="str">
        <f t="shared" si="21"/>
        <v>New (0-12 Months)</v>
      </c>
    </row>
    <row r="1396" spans="1:23" x14ac:dyDescent="0.25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 s="1">
        <v>110.8</v>
      </c>
      <c r="T1396" s="1">
        <v>6840.95</v>
      </c>
      <c r="U1396" t="s">
        <v>24</v>
      </c>
      <c r="V1396">
        <f>IF(Table1[[#This Row],[Churn]]="Yes",1,0)</f>
        <v>0</v>
      </c>
      <c r="W1396" t="str">
        <f t="shared" si="21"/>
        <v>Loyal (49-72 Months)</v>
      </c>
    </row>
    <row r="1397" spans="1:23" x14ac:dyDescent="0.25">
      <c r="A1397" t="s">
        <v>1431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 s="1">
        <v>73</v>
      </c>
      <c r="T1397" s="1">
        <v>3001.2</v>
      </c>
      <c r="U1397" t="s">
        <v>23</v>
      </c>
      <c r="V1397">
        <f>IF(Table1[[#This Row],[Churn]]="Yes",1,0)</f>
        <v>1</v>
      </c>
      <c r="W1397" t="str">
        <f t="shared" si="21"/>
        <v>Established (25-48 Months)</v>
      </c>
    </row>
    <row r="1398" spans="1:23" x14ac:dyDescent="0.25">
      <c r="A1398" t="s">
        <v>1432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 s="1">
        <v>100.05</v>
      </c>
      <c r="T1398" s="1">
        <v>6254.2</v>
      </c>
      <c r="U1398" t="s">
        <v>23</v>
      </c>
      <c r="V1398">
        <f>IF(Table1[[#This Row],[Churn]]="Yes",1,0)</f>
        <v>1</v>
      </c>
      <c r="W1398" t="str">
        <f t="shared" si="21"/>
        <v>Loyal (49-72 Months)</v>
      </c>
    </row>
    <row r="1399" spans="1:23" x14ac:dyDescent="0.25">
      <c r="A1399" t="s">
        <v>1433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 s="1">
        <v>82.85</v>
      </c>
      <c r="T1399" s="1">
        <v>319.60000000000002</v>
      </c>
      <c r="U1399" t="s">
        <v>24</v>
      </c>
      <c r="V1399">
        <f>IF(Table1[[#This Row],[Churn]]="Yes",1,0)</f>
        <v>0</v>
      </c>
      <c r="W1399" t="str">
        <f t="shared" si="21"/>
        <v>New (0-12 Months)</v>
      </c>
    </row>
    <row r="1400" spans="1:23" x14ac:dyDescent="0.25">
      <c r="A1400" t="s">
        <v>1434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 s="1">
        <v>84.35</v>
      </c>
      <c r="T1400" s="1">
        <v>1938.05</v>
      </c>
      <c r="U1400" t="s">
        <v>24</v>
      </c>
      <c r="V1400">
        <f>IF(Table1[[#This Row],[Churn]]="Yes",1,0)</f>
        <v>0</v>
      </c>
      <c r="W1400" t="str">
        <f t="shared" si="21"/>
        <v>Developing (13-24 Months)</v>
      </c>
    </row>
    <row r="1401" spans="1:23" x14ac:dyDescent="0.25">
      <c r="A1401" t="s">
        <v>1435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 s="1">
        <v>19.55</v>
      </c>
      <c r="T1401" s="1">
        <v>294.5</v>
      </c>
      <c r="U1401" t="s">
        <v>24</v>
      </c>
      <c r="V1401">
        <f>IF(Table1[[#This Row],[Churn]]="Yes",1,0)</f>
        <v>0</v>
      </c>
      <c r="W1401" t="str">
        <f t="shared" si="21"/>
        <v>Developing (13-24 Months)</v>
      </c>
    </row>
    <row r="1402" spans="1:23" x14ac:dyDescent="0.25">
      <c r="A1402" t="s">
        <v>1436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 s="1">
        <v>19.95</v>
      </c>
      <c r="T1402" s="1">
        <v>58.3</v>
      </c>
      <c r="U1402" t="s">
        <v>24</v>
      </c>
      <c r="V1402">
        <f>IF(Table1[[#This Row],[Churn]]="Yes",1,0)</f>
        <v>0</v>
      </c>
      <c r="W1402" t="str">
        <f t="shared" si="21"/>
        <v>New (0-12 Months)</v>
      </c>
    </row>
    <row r="1403" spans="1:23" x14ac:dyDescent="0.25">
      <c r="A1403" t="s">
        <v>1437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 s="1">
        <v>99.8</v>
      </c>
      <c r="T1403" s="1">
        <v>442.85</v>
      </c>
      <c r="U1403" t="s">
        <v>23</v>
      </c>
      <c r="V1403">
        <f>IF(Table1[[#This Row],[Churn]]="Yes",1,0)</f>
        <v>1</v>
      </c>
      <c r="W1403" t="str">
        <f t="shared" si="21"/>
        <v>New (0-12 Months)</v>
      </c>
    </row>
    <row r="1404" spans="1:23" x14ac:dyDescent="0.25">
      <c r="A1404" t="s">
        <v>1438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 s="1">
        <v>35</v>
      </c>
      <c r="T1404" s="1">
        <v>553</v>
      </c>
      <c r="U1404" t="s">
        <v>23</v>
      </c>
      <c r="V1404">
        <f>IF(Table1[[#This Row],[Churn]]="Yes",1,0)</f>
        <v>1</v>
      </c>
      <c r="W1404" t="str">
        <f t="shared" si="21"/>
        <v>Developing (13-24 Months)</v>
      </c>
    </row>
    <row r="1405" spans="1:23" x14ac:dyDescent="0.25">
      <c r="A1405" t="s">
        <v>1439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 s="1">
        <v>66.25</v>
      </c>
      <c r="T1405" s="1">
        <v>546.45000000000005</v>
      </c>
      <c r="U1405" t="s">
        <v>24</v>
      </c>
      <c r="V1405">
        <f>IF(Table1[[#This Row],[Churn]]="Yes",1,0)</f>
        <v>0</v>
      </c>
      <c r="W1405" t="str">
        <f t="shared" si="21"/>
        <v>New (0-12 Months)</v>
      </c>
    </row>
    <row r="1406" spans="1:23" x14ac:dyDescent="0.25">
      <c r="A1406" t="s">
        <v>1440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 s="1">
        <v>23.3</v>
      </c>
      <c r="T1406" s="1">
        <v>797.1</v>
      </c>
      <c r="U1406" t="s">
        <v>24</v>
      </c>
      <c r="V1406">
        <f>IF(Table1[[#This Row],[Churn]]="Yes",1,0)</f>
        <v>0</v>
      </c>
      <c r="W1406" t="str">
        <f t="shared" si="21"/>
        <v>Established (25-48 Months)</v>
      </c>
    </row>
    <row r="1407" spans="1:23" x14ac:dyDescent="0.25">
      <c r="A1407" t="s">
        <v>1441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 s="1">
        <v>76</v>
      </c>
      <c r="T1407" s="1">
        <v>76</v>
      </c>
      <c r="U1407" t="s">
        <v>23</v>
      </c>
      <c r="V1407">
        <f>IF(Table1[[#This Row],[Churn]]="Yes",1,0)</f>
        <v>1</v>
      </c>
      <c r="W1407" t="str">
        <f t="shared" si="21"/>
        <v>New (0-12 Months)</v>
      </c>
    </row>
    <row r="1408" spans="1:23" x14ac:dyDescent="0.25">
      <c r="A1408" t="s">
        <v>1442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 s="1">
        <v>25.3</v>
      </c>
      <c r="T1408" s="1">
        <v>1673.8</v>
      </c>
      <c r="U1408" t="s">
        <v>24</v>
      </c>
      <c r="V1408">
        <f>IF(Table1[[#This Row],[Churn]]="Yes",1,0)</f>
        <v>0</v>
      </c>
      <c r="W1408" t="str">
        <f t="shared" si="21"/>
        <v>Loyal (49-72 Months)</v>
      </c>
    </row>
    <row r="1409" spans="1:23" x14ac:dyDescent="0.25">
      <c r="A1409" t="s">
        <v>1443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 s="1">
        <v>44.55</v>
      </c>
      <c r="T1409" s="1">
        <v>343.45</v>
      </c>
      <c r="U1409" t="s">
        <v>24</v>
      </c>
      <c r="V1409">
        <f>IF(Table1[[#This Row],[Churn]]="Yes",1,0)</f>
        <v>0</v>
      </c>
      <c r="W1409" t="str">
        <f t="shared" si="21"/>
        <v>New (0-12 Months)</v>
      </c>
    </row>
    <row r="1410" spans="1:23" x14ac:dyDescent="0.25">
      <c r="A1410" t="s">
        <v>1444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 s="1">
        <v>104.1</v>
      </c>
      <c r="T1410" s="1">
        <v>7412.25</v>
      </c>
      <c r="U1410" t="s">
        <v>24</v>
      </c>
      <c r="V1410">
        <f>IF(Table1[[#This Row],[Churn]]="Yes",1,0)</f>
        <v>0</v>
      </c>
      <c r="W1410" t="str">
        <f t="shared" ref="W1410:W1473" si="22">IF(F1410&lt;=12,"New (0-12 Months)",IF(F1410&lt;=24,"Developing (13-24 Months)",IF(F1410&lt;=48,"Established (25-48 Months)","Loyal (49-72 Months)")))</f>
        <v>Loyal (49-72 Months)</v>
      </c>
    </row>
    <row r="1411" spans="1:23" x14ac:dyDescent="0.25">
      <c r="A1411" t="s">
        <v>1445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 s="1">
        <v>92.55</v>
      </c>
      <c r="T1411" s="1">
        <v>4039</v>
      </c>
      <c r="U1411" t="s">
        <v>24</v>
      </c>
      <c r="V1411">
        <f>IF(Table1[[#This Row],[Churn]]="Yes",1,0)</f>
        <v>0</v>
      </c>
      <c r="W1411" t="str">
        <f t="shared" si="22"/>
        <v>Established (25-48 Months)</v>
      </c>
    </row>
    <row r="1412" spans="1:23" x14ac:dyDescent="0.25">
      <c r="A1412" t="s">
        <v>1446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 s="1">
        <v>93.85</v>
      </c>
      <c r="T1412" s="1">
        <v>170.85</v>
      </c>
      <c r="U1412" t="s">
        <v>23</v>
      </c>
      <c r="V1412">
        <f>IF(Table1[[#This Row],[Churn]]="Yes",1,0)</f>
        <v>1</v>
      </c>
      <c r="W1412" t="str">
        <f t="shared" si="22"/>
        <v>New (0-12 Months)</v>
      </c>
    </row>
    <row r="1413" spans="1:23" x14ac:dyDescent="0.25">
      <c r="A1413" t="s">
        <v>1447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 s="1">
        <v>101.45</v>
      </c>
      <c r="T1413" s="1">
        <v>2948.6</v>
      </c>
      <c r="U1413" t="s">
        <v>24</v>
      </c>
      <c r="V1413">
        <f>IF(Table1[[#This Row],[Churn]]="Yes",1,0)</f>
        <v>0</v>
      </c>
      <c r="W1413" t="str">
        <f t="shared" si="22"/>
        <v>Established (25-48 Months)</v>
      </c>
    </row>
    <row r="1414" spans="1:23" x14ac:dyDescent="0.25">
      <c r="A1414" t="s">
        <v>1448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 s="1">
        <v>84.3</v>
      </c>
      <c r="T1414" s="1">
        <v>1308.4000000000001</v>
      </c>
      <c r="U1414" t="s">
        <v>23</v>
      </c>
      <c r="V1414">
        <f>IF(Table1[[#This Row],[Churn]]="Yes",1,0)</f>
        <v>1</v>
      </c>
      <c r="W1414" t="str">
        <f t="shared" si="22"/>
        <v>Developing (13-24 Months)</v>
      </c>
    </row>
    <row r="1415" spans="1:23" x14ac:dyDescent="0.25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 s="1">
        <v>94.55</v>
      </c>
      <c r="T1415" s="1">
        <v>6078.75</v>
      </c>
      <c r="U1415" t="s">
        <v>24</v>
      </c>
      <c r="V1415">
        <f>IF(Table1[[#This Row],[Churn]]="Yes",1,0)</f>
        <v>0</v>
      </c>
      <c r="W1415" t="str">
        <f t="shared" si="22"/>
        <v>Loyal (49-72 Months)</v>
      </c>
    </row>
    <row r="1416" spans="1:23" x14ac:dyDescent="0.25">
      <c r="A1416" t="s">
        <v>1450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 s="1">
        <v>95.5</v>
      </c>
      <c r="T1416" s="1">
        <v>3418.2</v>
      </c>
      <c r="U1416" t="s">
        <v>24</v>
      </c>
      <c r="V1416">
        <f>IF(Table1[[#This Row],[Churn]]="Yes",1,0)</f>
        <v>0</v>
      </c>
      <c r="W1416" t="str">
        <f t="shared" si="22"/>
        <v>Established (25-48 Months)</v>
      </c>
    </row>
    <row r="1417" spans="1:23" x14ac:dyDescent="0.25">
      <c r="A1417" t="s">
        <v>1451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 s="1">
        <v>100.3</v>
      </c>
      <c r="T1417" s="1">
        <v>6603.8</v>
      </c>
      <c r="U1417" t="s">
        <v>24</v>
      </c>
      <c r="V1417">
        <f>IF(Table1[[#This Row],[Churn]]="Yes",1,0)</f>
        <v>0</v>
      </c>
      <c r="W1417" t="str">
        <f t="shared" si="22"/>
        <v>Loyal (49-72 Months)</v>
      </c>
    </row>
    <row r="1418" spans="1:23" x14ac:dyDescent="0.25">
      <c r="A1418" t="s">
        <v>1452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 s="1">
        <v>55.5</v>
      </c>
      <c r="T1418" s="1">
        <v>3166.9</v>
      </c>
      <c r="U1418" t="s">
        <v>24</v>
      </c>
      <c r="V1418">
        <f>IF(Table1[[#This Row],[Churn]]="Yes",1,0)</f>
        <v>0</v>
      </c>
      <c r="W1418" t="str">
        <f t="shared" si="22"/>
        <v>Loyal (49-72 Months)</v>
      </c>
    </row>
    <row r="1419" spans="1:23" x14ac:dyDescent="0.25">
      <c r="A1419" t="s">
        <v>1453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 s="1">
        <v>49.85</v>
      </c>
      <c r="T1419" s="1">
        <v>865.75</v>
      </c>
      <c r="U1419" t="s">
        <v>24</v>
      </c>
      <c r="V1419">
        <f>IF(Table1[[#This Row],[Churn]]="Yes",1,0)</f>
        <v>0</v>
      </c>
      <c r="W1419" t="str">
        <f t="shared" si="22"/>
        <v>Developing (13-24 Months)</v>
      </c>
    </row>
    <row r="1420" spans="1:23" x14ac:dyDescent="0.25">
      <c r="A1420" t="s">
        <v>1454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 s="1">
        <v>89.55</v>
      </c>
      <c r="T1420" s="1">
        <v>6373.1</v>
      </c>
      <c r="U1420" t="s">
        <v>24</v>
      </c>
      <c r="V1420">
        <f>IF(Table1[[#This Row],[Churn]]="Yes",1,0)</f>
        <v>0</v>
      </c>
      <c r="W1420" t="str">
        <f t="shared" si="22"/>
        <v>Loyal (49-72 Months)</v>
      </c>
    </row>
    <row r="1421" spans="1:23" x14ac:dyDescent="0.25">
      <c r="A1421" t="s">
        <v>1455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 s="1">
        <v>19.149999999999999</v>
      </c>
      <c r="T1421" s="1">
        <v>1177.05</v>
      </c>
      <c r="U1421" t="s">
        <v>24</v>
      </c>
      <c r="V1421">
        <f>IF(Table1[[#This Row],[Churn]]="Yes",1,0)</f>
        <v>0</v>
      </c>
      <c r="W1421" t="str">
        <f t="shared" si="22"/>
        <v>Loyal (49-72 Months)</v>
      </c>
    </row>
    <row r="1422" spans="1:23" x14ac:dyDescent="0.25">
      <c r="A1422" t="s">
        <v>1456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 s="1">
        <v>99.8</v>
      </c>
      <c r="T1422" s="1">
        <v>5985.75</v>
      </c>
      <c r="U1422" t="s">
        <v>24</v>
      </c>
      <c r="V1422">
        <f>IF(Table1[[#This Row],[Churn]]="Yes",1,0)</f>
        <v>0</v>
      </c>
      <c r="W1422" t="str">
        <f t="shared" si="22"/>
        <v>Loyal (49-72 Months)</v>
      </c>
    </row>
    <row r="1423" spans="1:23" x14ac:dyDescent="0.25">
      <c r="A1423" t="s">
        <v>1457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 s="1">
        <v>84.4</v>
      </c>
      <c r="T1423" s="1">
        <v>732.5</v>
      </c>
      <c r="U1423" t="s">
        <v>23</v>
      </c>
      <c r="V1423">
        <f>IF(Table1[[#This Row],[Churn]]="Yes",1,0)</f>
        <v>1</v>
      </c>
      <c r="W1423" t="str">
        <f t="shared" si="22"/>
        <v>New (0-12 Months)</v>
      </c>
    </row>
    <row r="1424" spans="1:23" x14ac:dyDescent="0.25">
      <c r="A1424" t="s">
        <v>1458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 s="1">
        <v>113.05</v>
      </c>
      <c r="T1424" s="1">
        <v>7869.05</v>
      </c>
      <c r="U1424" t="s">
        <v>24</v>
      </c>
      <c r="V1424">
        <f>IF(Table1[[#This Row],[Churn]]="Yes",1,0)</f>
        <v>0</v>
      </c>
      <c r="W1424" t="str">
        <f t="shared" si="22"/>
        <v>Loyal (49-72 Months)</v>
      </c>
    </row>
    <row r="1425" spans="1:23" x14ac:dyDescent="0.25">
      <c r="A1425" t="s">
        <v>1459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 s="1">
        <v>101.1</v>
      </c>
      <c r="T1425" s="1">
        <v>1504.05</v>
      </c>
      <c r="U1425" t="s">
        <v>23</v>
      </c>
      <c r="V1425">
        <f>IF(Table1[[#This Row],[Churn]]="Yes",1,0)</f>
        <v>1</v>
      </c>
      <c r="W1425" t="str">
        <f t="shared" si="22"/>
        <v>Developing (13-24 Months)</v>
      </c>
    </row>
    <row r="1426" spans="1:23" x14ac:dyDescent="0.25">
      <c r="A1426" t="s">
        <v>1460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 s="1">
        <v>19.95</v>
      </c>
      <c r="T1426" s="1">
        <v>936.7</v>
      </c>
      <c r="U1426" t="s">
        <v>24</v>
      </c>
      <c r="V1426">
        <f>IF(Table1[[#This Row],[Churn]]="Yes",1,0)</f>
        <v>0</v>
      </c>
      <c r="W1426" t="str">
        <f t="shared" si="22"/>
        <v>Established (25-48 Months)</v>
      </c>
    </row>
    <row r="1427" spans="1:23" x14ac:dyDescent="0.25">
      <c r="A1427" t="s">
        <v>1461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 s="1">
        <v>74.150000000000006</v>
      </c>
      <c r="T1427" s="1">
        <v>741.4</v>
      </c>
      <c r="U1427" t="s">
        <v>24</v>
      </c>
      <c r="V1427">
        <f>IF(Table1[[#This Row],[Churn]]="Yes",1,0)</f>
        <v>0</v>
      </c>
      <c r="W1427" t="str">
        <f t="shared" si="22"/>
        <v>New (0-12 Months)</v>
      </c>
    </row>
    <row r="1428" spans="1:23" x14ac:dyDescent="0.25">
      <c r="A1428" t="s">
        <v>1462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 s="1">
        <v>92</v>
      </c>
      <c r="T1428" s="1">
        <v>6585.2</v>
      </c>
      <c r="U1428" t="s">
        <v>24</v>
      </c>
      <c r="V1428">
        <f>IF(Table1[[#This Row],[Churn]]="Yes",1,0)</f>
        <v>0</v>
      </c>
      <c r="W1428" t="str">
        <f t="shared" si="22"/>
        <v>Loyal (49-72 Months)</v>
      </c>
    </row>
    <row r="1429" spans="1:23" x14ac:dyDescent="0.25">
      <c r="A1429" t="s">
        <v>1463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 s="1">
        <v>73.849999999999994</v>
      </c>
      <c r="T1429" s="1">
        <v>3122.4</v>
      </c>
      <c r="U1429" t="s">
        <v>24</v>
      </c>
      <c r="V1429">
        <f>IF(Table1[[#This Row],[Churn]]="Yes",1,0)</f>
        <v>0</v>
      </c>
      <c r="W1429" t="str">
        <f t="shared" si="22"/>
        <v>Established (25-48 Months)</v>
      </c>
    </row>
    <row r="1430" spans="1:23" x14ac:dyDescent="0.25">
      <c r="A1430" t="s">
        <v>1464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 s="1">
        <v>50.45</v>
      </c>
      <c r="T1430" s="1">
        <v>50.45</v>
      </c>
      <c r="U1430" t="s">
        <v>23</v>
      </c>
      <c r="V1430">
        <f>IF(Table1[[#This Row],[Churn]]="Yes",1,0)</f>
        <v>1</v>
      </c>
      <c r="W1430" t="str">
        <f t="shared" si="22"/>
        <v>New (0-12 Months)</v>
      </c>
    </row>
    <row r="1431" spans="1:23" x14ac:dyDescent="0.25">
      <c r="A1431" t="s">
        <v>1465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 s="1">
        <v>24.45</v>
      </c>
      <c r="T1431" s="1">
        <v>1088.25</v>
      </c>
      <c r="U1431" t="s">
        <v>24</v>
      </c>
      <c r="V1431">
        <f>IF(Table1[[#This Row],[Churn]]="Yes",1,0)</f>
        <v>0</v>
      </c>
      <c r="W1431" t="str">
        <f t="shared" si="22"/>
        <v>Established (25-48 Months)</v>
      </c>
    </row>
    <row r="1432" spans="1:23" x14ac:dyDescent="0.25">
      <c r="A1432" t="s">
        <v>1466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 s="1">
        <v>24.8</v>
      </c>
      <c r="T1432" s="1">
        <v>615.35</v>
      </c>
      <c r="U1432" t="s">
        <v>24</v>
      </c>
      <c r="V1432">
        <f>IF(Table1[[#This Row],[Churn]]="Yes",1,0)</f>
        <v>0</v>
      </c>
      <c r="W1432" t="str">
        <f t="shared" si="22"/>
        <v>Developing (13-24 Months)</v>
      </c>
    </row>
    <row r="1433" spans="1:23" x14ac:dyDescent="0.25">
      <c r="A1433" t="s">
        <v>1467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 s="1">
        <v>64.849999999999994</v>
      </c>
      <c r="T1433" s="1">
        <v>2908.2</v>
      </c>
      <c r="U1433" t="s">
        <v>24</v>
      </c>
      <c r="V1433">
        <f>IF(Table1[[#This Row],[Churn]]="Yes",1,0)</f>
        <v>0</v>
      </c>
      <c r="W1433" t="str">
        <f t="shared" si="22"/>
        <v>Established (25-48 Months)</v>
      </c>
    </row>
    <row r="1434" spans="1:23" x14ac:dyDescent="0.25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 s="1">
        <v>20.75</v>
      </c>
      <c r="T1434" s="1">
        <v>739.9</v>
      </c>
      <c r="U1434" t="s">
        <v>24</v>
      </c>
      <c r="V1434">
        <f>IF(Table1[[#This Row],[Churn]]="Yes",1,0)</f>
        <v>0</v>
      </c>
      <c r="W1434" t="str">
        <f t="shared" si="22"/>
        <v>Established (25-48 Months)</v>
      </c>
    </row>
    <row r="1435" spans="1:23" x14ac:dyDescent="0.25">
      <c r="A1435" t="s">
        <v>1469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 s="1">
        <v>68.95</v>
      </c>
      <c r="T1435" s="1">
        <v>593.85</v>
      </c>
      <c r="U1435" t="s">
        <v>24</v>
      </c>
      <c r="V1435">
        <f>IF(Table1[[#This Row],[Churn]]="Yes",1,0)</f>
        <v>0</v>
      </c>
      <c r="W1435" t="str">
        <f t="shared" si="22"/>
        <v>New (0-12 Months)</v>
      </c>
    </row>
    <row r="1436" spans="1:23" x14ac:dyDescent="0.25">
      <c r="A1436" t="s">
        <v>1470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 s="1">
        <v>99.95</v>
      </c>
      <c r="T1436" s="1">
        <v>1132.75</v>
      </c>
      <c r="U1436" t="s">
        <v>23</v>
      </c>
      <c r="V1436">
        <f>IF(Table1[[#This Row],[Churn]]="Yes",1,0)</f>
        <v>1</v>
      </c>
      <c r="W1436" t="str">
        <f t="shared" si="22"/>
        <v>New (0-12 Months)</v>
      </c>
    </row>
    <row r="1437" spans="1:23" x14ac:dyDescent="0.25">
      <c r="A1437" t="s">
        <v>1471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 s="1">
        <v>109.4</v>
      </c>
      <c r="T1437" s="1">
        <v>7227.45</v>
      </c>
      <c r="U1437" t="s">
        <v>24</v>
      </c>
      <c r="V1437">
        <f>IF(Table1[[#This Row],[Churn]]="Yes",1,0)</f>
        <v>0</v>
      </c>
      <c r="W1437" t="str">
        <f t="shared" si="22"/>
        <v>Loyal (49-72 Months)</v>
      </c>
    </row>
    <row r="1438" spans="1:23" x14ac:dyDescent="0.25">
      <c r="A1438" t="s">
        <v>1472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 s="1">
        <v>91.4</v>
      </c>
      <c r="T1438" s="1">
        <v>193.6</v>
      </c>
      <c r="U1438" t="s">
        <v>23</v>
      </c>
      <c r="V1438">
        <f>IF(Table1[[#This Row],[Churn]]="Yes",1,0)</f>
        <v>1</v>
      </c>
      <c r="W1438" t="str">
        <f t="shared" si="22"/>
        <v>New (0-12 Months)</v>
      </c>
    </row>
    <row r="1439" spans="1:23" x14ac:dyDescent="0.25">
      <c r="A1439" t="s">
        <v>1473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 s="1">
        <v>49</v>
      </c>
      <c r="T1439" s="1">
        <v>1291.3499999999999</v>
      </c>
      <c r="U1439" t="s">
        <v>24</v>
      </c>
      <c r="V1439">
        <f>IF(Table1[[#This Row],[Churn]]="Yes",1,0)</f>
        <v>0</v>
      </c>
      <c r="W1439" t="str">
        <f t="shared" si="22"/>
        <v>Established (25-48 Months)</v>
      </c>
    </row>
    <row r="1440" spans="1:23" x14ac:dyDescent="0.25">
      <c r="A1440" t="s">
        <v>1474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 s="1">
        <v>50.25</v>
      </c>
      <c r="T1440" s="1">
        <v>2023.55</v>
      </c>
      <c r="U1440" t="s">
        <v>24</v>
      </c>
      <c r="V1440">
        <f>IF(Table1[[#This Row],[Churn]]="Yes",1,0)</f>
        <v>0</v>
      </c>
      <c r="W1440" t="str">
        <f t="shared" si="22"/>
        <v>Established (25-48 Months)</v>
      </c>
    </row>
    <row r="1441" spans="1:23" x14ac:dyDescent="0.25">
      <c r="A1441" t="s">
        <v>1475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 s="1">
        <v>75.55</v>
      </c>
      <c r="T1441" s="1">
        <v>349.65</v>
      </c>
      <c r="U1441" t="s">
        <v>23</v>
      </c>
      <c r="V1441">
        <f>IF(Table1[[#This Row],[Churn]]="Yes",1,0)</f>
        <v>1</v>
      </c>
      <c r="W1441" t="str">
        <f t="shared" si="22"/>
        <v>New (0-12 Months)</v>
      </c>
    </row>
    <row r="1442" spans="1:23" x14ac:dyDescent="0.25">
      <c r="A1442" t="s">
        <v>1476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 s="1">
        <v>19.899999999999999</v>
      </c>
      <c r="T1442" s="1">
        <v>153.94999999999999</v>
      </c>
      <c r="U1442" t="s">
        <v>24</v>
      </c>
      <c r="V1442">
        <f>IF(Table1[[#This Row],[Churn]]="Yes",1,0)</f>
        <v>0</v>
      </c>
      <c r="W1442" t="str">
        <f t="shared" si="22"/>
        <v>New (0-12 Months)</v>
      </c>
    </row>
    <row r="1443" spans="1:23" x14ac:dyDescent="0.25">
      <c r="A1443" t="s">
        <v>1477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 s="1">
        <v>97.8</v>
      </c>
      <c r="T1443" s="1">
        <v>5458.8</v>
      </c>
      <c r="U1443" t="s">
        <v>24</v>
      </c>
      <c r="V1443">
        <f>IF(Table1[[#This Row],[Churn]]="Yes",1,0)</f>
        <v>0</v>
      </c>
      <c r="W1443" t="str">
        <f t="shared" si="22"/>
        <v>Loyal (49-72 Months)</v>
      </c>
    </row>
    <row r="1444" spans="1:23" x14ac:dyDescent="0.25">
      <c r="A1444" t="s">
        <v>1478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 s="1">
        <v>100.3</v>
      </c>
      <c r="T1444" s="1">
        <v>5244.45</v>
      </c>
      <c r="U1444" t="s">
        <v>24</v>
      </c>
      <c r="V1444">
        <f>IF(Table1[[#This Row],[Churn]]="Yes",1,0)</f>
        <v>0</v>
      </c>
      <c r="W1444" t="str">
        <f t="shared" si="22"/>
        <v>Loyal (49-72 Months)</v>
      </c>
    </row>
    <row r="1445" spans="1:23" x14ac:dyDescent="0.25">
      <c r="A1445" t="s">
        <v>1479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 s="1">
        <v>55.8</v>
      </c>
      <c r="T1445" s="1">
        <v>154.55000000000001</v>
      </c>
      <c r="U1445" t="s">
        <v>24</v>
      </c>
      <c r="V1445">
        <f>IF(Table1[[#This Row],[Churn]]="Yes",1,0)</f>
        <v>0</v>
      </c>
      <c r="W1445" t="str">
        <f t="shared" si="22"/>
        <v>New (0-12 Months)</v>
      </c>
    </row>
    <row r="1446" spans="1:23" x14ac:dyDescent="0.25">
      <c r="A1446" t="s">
        <v>1480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 s="1">
        <v>111.15</v>
      </c>
      <c r="T1446" s="1">
        <v>4507.1499999999996</v>
      </c>
      <c r="U1446" t="s">
        <v>24</v>
      </c>
      <c r="V1446">
        <f>IF(Table1[[#This Row],[Churn]]="Yes",1,0)</f>
        <v>0</v>
      </c>
      <c r="W1446" t="str">
        <f t="shared" si="22"/>
        <v>Established (25-48 Months)</v>
      </c>
    </row>
    <row r="1447" spans="1:23" x14ac:dyDescent="0.25">
      <c r="A1447" t="s">
        <v>1481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 s="1">
        <v>98.55</v>
      </c>
      <c r="T1447" s="1">
        <v>2031.95</v>
      </c>
      <c r="U1447" t="s">
        <v>24</v>
      </c>
      <c r="V1447">
        <f>IF(Table1[[#This Row],[Churn]]="Yes",1,0)</f>
        <v>0</v>
      </c>
      <c r="W1447" t="str">
        <f t="shared" si="22"/>
        <v>Developing (13-24 Months)</v>
      </c>
    </row>
    <row r="1448" spans="1:23" x14ac:dyDescent="0.25">
      <c r="A1448" t="s">
        <v>1482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 s="1">
        <v>50.05</v>
      </c>
      <c r="T1448" s="1">
        <v>50.05</v>
      </c>
      <c r="U1448" t="s">
        <v>24</v>
      </c>
      <c r="V1448">
        <f>IF(Table1[[#This Row],[Churn]]="Yes",1,0)</f>
        <v>0</v>
      </c>
      <c r="W1448" t="str">
        <f t="shared" si="22"/>
        <v>New (0-12 Months)</v>
      </c>
    </row>
    <row r="1449" spans="1:23" x14ac:dyDescent="0.25">
      <c r="A1449" t="s">
        <v>1483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 s="1">
        <v>80.8</v>
      </c>
      <c r="T1449" s="1">
        <v>332.45</v>
      </c>
      <c r="U1449" t="s">
        <v>23</v>
      </c>
      <c r="V1449">
        <f>IF(Table1[[#This Row],[Churn]]="Yes",1,0)</f>
        <v>1</v>
      </c>
      <c r="W1449" t="str">
        <f t="shared" si="22"/>
        <v>New (0-12 Months)</v>
      </c>
    </row>
    <row r="1450" spans="1:23" x14ac:dyDescent="0.25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 s="1">
        <v>20.85</v>
      </c>
      <c r="T1450" s="1">
        <v>473.9</v>
      </c>
      <c r="U1450" t="s">
        <v>24</v>
      </c>
      <c r="V1450">
        <f>IF(Table1[[#This Row],[Churn]]="Yes",1,0)</f>
        <v>0</v>
      </c>
      <c r="W1450" t="str">
        <f t="shared" si="22"/>
        <v>Developing (13-24 Months)</v>
      </c>
    </row>
    <row r="1451" spans="1:23" x14ac:dyDescent="0.25">
      <c r="A1451" t="s">
        <v>1485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 s="1">
        <v>19.5</v>
      </c>
      <c r="T1451" s="1">
        <v>106.8</v>
      </c>
      <c r="U1451" t="s">
        <v>24</v>
      </c>
      <c r="V1451">
        <f>IF(Table1[[#This Row],[Churn]]="Yes",1,0)</f>
        <v>0</v>
      </c>
      <c r="W1451" t="str">
        <f t="shared" si="22"/>
        <v>New (0-12 Months)</v>
      </c>
    </row>
    <row r="1452" spans="1:23" x14ac:dyDescent="0.25">
      <c r="A1452" t="s">
        <v>1486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 s="1">
        <v>19.350000000000001</v>
      </c>
      <c r="T1452" s="1">
        <v>152.6</v>
      </c>
      <c r="U1452" t="s">
        <v>24</v>
      </c>
      <c r="V1452">
        <f>IF(Table1[[#This Row],[Churn]]="Yes",1,0)</f>
        <v>0</v>
      </c>
      <c r="W1452" t="str">
        <f t="shared" si="22"/>
        <v>New (0-12 Months)</v>
      </c>
    </row>
    <row r="1453" spans="1:23" x14ac:dyDescent="0.25">
      <c r="A1453" t="s">
        <v>1487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 s="1">
        <v>69.5</v>
      </c>
      <c r="T1453" s="1">
        <v>1199.4000000000001</v>
      </c>
      <c r="U1453" t="s">
        <v>24</v>
      </c>
      <c r="V1453">
        <f>IF(Table1[[#This Row],[Churn]]="Yes",1,0)</f>
        <v>0</v>
      </c>
      <c r="W1453" t="str">
        <f t="shared" si="22"/>
        <v>Developing (13-24 Months)</v>
      </c>
    </row>
    <row r="1454" spans="1:23" x14ac:dyDescent="0.25">
      <c r="A1454" t="s">
        <v>1488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 s="1">
        <v>48.8</v>
      </c>
      <c r="T1454" s="1">
        <v>2555.0500000000002</v>
      </c>
      <c r="U1454" t="s">
        <v>24</v>
      </c>
      <c r="V1454">
        <f>IF(Table1[[#This Row],[Churn]]="Yes",1,0)</f>
        <v>0</v>
      </c>
      <c r="W1454" t="str">
        <f t="shared" si="22"/>
        <v>Loyal (49-72 Months)</v>
      </c>
    </row>
    <row r="1455" spans="1:23" x14ac:dyDescent="0.25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 s="1">
        <v>94.5</v>
      </c>
      <c r="T1455" s="1">
        <v>2979.2</v>
      </c>
      <c r="U1455" t="s">
        <v>24</v>
      </c>
      <c r="V1455">
        <f>IF(Table1[[#This Row],[Churn]]="Yes",1,0)</f>
        <v>0</v>
      </c>
      <c r="W1455" t="str">
        <f t="shared" si="22"/>
        <v>Established (25-48 Months)</v>
      </c>
    </row>
    <row r="1456" spans="1:23" x14ac:dyDescent="0.25">
      <c r="A1456" t="s">
        <v>1490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 s="1">
        <v>20.65</v>
      </c>
      <c r="T1456" s="1">
        <v>654.85</v>
      </c>
      <c r="U1456" t="s">
        <v>24</v>
      </c>
      <c r="V1456">
        <f>IF(Table1[[#This Row],[Churn]]="Yes",1,0)</f>
        <v>0</v>
      </c>
      <c r="W1456" t="str">
        <f t="shared" si="22"/>
        <v>Established (25-48 Months)</v>
      </c>
    </row>
    <row r="1457" spans="1:23" x14ac:dyDescent="0.25">
      <c r="A1457" t="s">
        <v>1491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 s="1">
        <v>106.05</v>
      </c>
      <c r="T1457" s="1">
        <v>3834.4</v>
      </c>
      <c r="U1457" t="s">
        <v>24</v>
      </c>
      <c r="V1457">
        <f>IF(Table1[[#This Row],[Churn]]="Yes",1,0)</f>
        <v>0</v>
      </c>
      <c r="W1457" t="str">
        <f t="shared" si="22"/>
        <v>Established (25-48 Months)</v>
      </c>
    </row>
    <row r="1458" spans="1:23" x14ac:dyDescent="0.25">
      <c r="A1458" t="s">
        <v>1492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 s="1">
        <v>100</v>
      </c>
      <c r="T1458" s="1">
        <v>1534.75</v>
      </c>
      <c r="U1458" t="s">
        <v>23</v>
      </c>
      <c r="V1458">
        <f>IF(Table1[[#This Row],[Churn]]="Yes",1,0)</f>
        <v>1</v>
      </c>
      <c r="W1458" t="str">
        <f t="shared" si="22"/>
        <v>Developing (13-24 Months)</v>
      </c>
    </row>
    <row r="1459" spans="1:23" x14ac:dyDescent="0.25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 s="1">
        <v>108.3</v>
      </c>
      <c r="T1459" s="1">
        <v>4586.1499999999996</v>
      </c>
      <c r="U1459" t="s">
        <v>24</v>
      </c>
      <c r="V1459">
        <f>IF(Table1[[#This Row],[Churn]]="Yes",1,0)</f>
        <v>0</v>
      </c>
      <c r="W1459" t="str">
        <f t="shared" si="22"/>
        <v>Established (25-48 Months)</v>
      </c>
    </row>
    <row r="1460" spans="1:23" x14ac:dyDescent="0.25">
      <c r="A1460" t="s">
        <v>1494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 s="1">
        <v>20.55</v>
      </c>
      <c r="T1460" s="1">
        <v>20.55</v>
      </c>
      <c r="U1460" t="s">
        <v>23</v>
      </c>
      <c r="V1460">
        <f>IF(Table1[[#This Row],[Churn]]="Yes",1,0)</f>
        <v>1</v>
      </c>
      <c r="W1460" t="str">
        <f t="shared" si="22"/>
        <v>New (0-12 Months)</v>
      </c>
    </row>
    <row r="1461" spans="1:23" x14ac:dyDescent="0.25">
      <c r="A1461" t="s">
        <v>1495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 s="1">
        <v>99.65</v>
      </c>
      <c r="T1461" s="1">
        <v>5941.05</v>
      </c>
      <c r="U1461" t="s">
        <v>24</v>
      </c>
      <c r="V1461">
        <f>IF(Table1[[#This Row],[Churn]]="Yes",1,0)</f>
        <v>0</v>
      </c>
      <c r="W1461" t="str">
        <f t="shared" si="22"/>
        <v>Loyal (49-72 Months)</v>
      </c>
    </row>
    <row r="1462" spans="1:23" x14ac:dyDescent="0.25">
      <c r="A1462" t="s">
        <v>1496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 s="1">
        <v>85.3</v>
      </c>
      <c r="T1462" s="1">
        <v>424.15</v>
      </c>
      <c r="U1462" t="s">
        <v>23</v>
      </c>
      <c r="V1462">
        <f>IF(Table1[[#This Row],[Churn]]="Yes",1,0)</f>
        <v>1</v>
      </c>
      <c r="W1462" t="str">
        <f t="shared" si="22"/>
        <v>New (0-12 Months)</v>
      </c>
    </row>
    <row r="1463" spans="1:23" x14ac:dyDescent="0.25">
      <c r="A1463" t="s">
        <v>1497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 s="1">
        <v>95.9</v>
      </c>
      <c r="T1463" s="1">
        <v>2234.9499999999998</v>
      </c>
      <c r="U1463" t="s">
        <v>24</v>
      </c>
      <c r="V1463">
        <f>IF(Table1[[#This Row],[Churn]]="Yes",1,0)</f>
        <v>0</v>
      </c>
      <c r="W1463" t="str">
        <f t="shared" si="22"/>
        <v>Developing (13-24 Months)</v>
      </c>
    </row>
    <row r="1464" spans="1:23" x14ac:dyDescent="0.25">
      <c r="A1464" t="s">
        <v>1498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 s="1">
        <v>20</v>
      </c>
      <c r="T1464" s="1">
        <v>666.75</v>
      </c>
      <c r="U1464" t="s">
        <v>24</v>
      </c>
      <c r="V1464">
        <f>IF(Table1[[#This Row],[Churn]]="Yes",1,0)</f>
        <v>0</v>
      </c>
      <c r="W1464" t="str">
        <f t="shared" si="22"/>
        <v>Established (25-48 Months)</v>
      </c>
    </row>
    <row r="1465" spans="1:23" x14ac:dyDescent="0.25">
      <c r="A1465" t="s">
        <v>1499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 s="1">
        <v>70.400000000000006</v>
      </c>
      <c r="T1465" s="1">
        <v>281</v>
      </c>
      <c r="U1465" t="s">
        <v>23</v>
      </c>
      <c r="V1465">
        <f>IF(Table1[[#This Row],[Churn]]="Yes",1,0)</f>
        <v>1</v>
      </c>
      <c r="W1465" t="str">
        <f t="shared" si="22"/>
        <v>New (0-12 Months)</v>
      </c>
    </row>
    <row r="1466" spans="1:23" x14ac:dyDescent="0.25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 s="1">
        <v>64.95</v>
      </c>
      <c r="T1466" s="1">
        <v>547.79999999999995</v>
      </c>
      <c r="U1466" t="s">
        <v>24</v>
      </c>
      <c r="V1466">
        <f>IF(Table1[[#This Row],[Churn]]="Yes",1,0)</f>
        <v>0</v>
      </c>
      <c r="W1466" t="str">
        <f t="shared" si="22"/>
        <v>New (0-12 Months)</v>
      </c>
    </row>
    <row r="1467" spans="1:23" x14ac:dyDescent="0.25">
      <c r="A1467" t="s">
        <v>1501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 s="1">
        <v>74.599999999999994</v>
      </c>
      <c r="T1467" s="1">
        <v>74.599999999999994</v>
      </c>
      <c r="U1467" t="s">
        <v>24</v>
      </c>
      <c r="V1467">
        <f>IF(Table1[[#This Row],[Churn]]="Yes",1,0)</f>
        <v>0</v>
      </c>
      <c r="W1467" t="str">
        <f t="shared" si="22"/>
        <v>New (0-12 Months)</v>
      </c>
    </row>
    <row r="1468" spans="1:23" x14ac:dyDescent="0.25">
      <c r="A1468" t="s">
        <v>1502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 s="1">
        <v>49.2</v>
      </c>
      <c r="T1468" s="1">
        <v>571.15</v>
      </c>
      <c r="U1468" t="s">
        <v>24</v>
      </c>
      <c r="V1468">
        <f>IF(Table1[[#This Row],[Churn]]="Yes",1,0)</f>
        <v>0</v>
      </c>
      <c r="W1468" t="str">
        <f t="shared" si="22"/>
        <v>New (0-12 Months)</v>
      </c>
    </row>
    <row r="1469" spans="1:23" x14ac:dyDescent="0.25">
      <c r="A1469" t="s">
        <v>1503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 s="1">
        <v>73.75</v>
      </c>
      <c r="T1469" s="1">
        <v>1756.6</v>
      </c>
      <c r="U1469" t="s">
        <v>24</v>
      </c>
      <c r="V1469">
        <f>IF(Table1[[#This Row],[Churn]]="Yes",1,0)</f>
        <v>0</v>
      </c>
      <c r="W1469" t="str">
        <f t="shared" si="22"/>
        <v>Developing (13-24 Months)</v>
      </c>
    </row>
    <row r="1470" spans="1:23" x14ac:dyDescent="0.25">
      <c r="A1470" t="s">
        <v>1504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 s="1">
        <v>92.3</v>
      </c>
      <c r="T1470" s="1">
        <v>5731.45</v>
      </c>
      <c r="U1470" t="s">
        <v>24</v>
      </c>
      <c r="V1470">
        <f>IF(Table1[[#This Row],[Churn]]="Yes",1,0)</f>
        <v>0</v>
      </c>
      <c r="W1470" t="str">
        <f t="shared" si="22"/>
        <v>Loyal (49-72 Months)</v>
      </c>
    </row>
    <row r="1471" spans="1:23" x14ac:dyDescent="0.25">
      <c r="A1471" t="s">
        <v>1505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 s="1">
        <v>98.8</v>
      </c>
      <c r="T1471" s="1">
        <v>3475.55</v>
      </c>
      <c r="U1471" t="s">
        <v>23</v>
      </c>
      <c r="V1471">
        <f>IF(Table1[[#This Row],[Churn]]="Yes",1,0)</f>
        <v>1</v>
      </c>
      <c r="W1471" t="str">
        <f t="shared" si="22"/>
        <v>Established (25-48 Months)</v>
      </c>
    </row>
    <row r="1472" spans="1:23" x14ac:dyDescent="0.25">
      <c r="A1472" t="s">
        <v>1506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 s="1">
        <v>19.2</v>
      </c>
      <c r="T1472" s="1">
        <v>156.85</v>
      </c>
      <c r="U1472" t="s">
        <v>24</v>
      </c>
      <c r="V1472">
        <f>IF(Table1[[#This Row],[Churn]]="Yes",1,0)</f>
        <v>0</v>
      </c>
      <c r="W1472" t="str">
        <f t="shared" si="22"/>
        <v>New (0-12 Months)</v>
      </c>
    </row>
    <row r="1473" spans="1:23" x14ac:dyDescent="0.25">
      <c r="A1473" t="s">
        <v>1507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 s="1">
        <v>88.65</v>
      </c>
      <c r="T1473" s="1">
        <v>2683.2</v>
      </c>
      <c r="U1473" t="s">
        <v>24</v>
      </c>
      <c r="V1473">
        <f>IF(Table1[[#This Row],[Churn]]="Yes",1,0)</f>
        <v>0</v>
      </c>
      <c r="W1473" t="str">
        <f t="shared" si="22"/>
        <v>Established (25-48 Months)</v>
      </c>
    </row>
    <row r="1474" spans="1:23" x14ac:dyDescent="0.25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 s="1">
        <v>74.400000000000006</v>
      </c>
      <c r="T1474" s="1">
        <v>896.75</v>
      </c>
      <c r="U1474" t="s">
        <v>23</v>
      </c>
      <c r="V1474">
        <f>IF(Table1[[#This Row],[Churn]]="Yes",1,0)</f>
        <v>1</v>
      </c>
      <c r="W1474" t="str">
        <f t="shared" ref="W1474:W1537" si="23">IF(F1474&lt;=12,"New (0-12 Months)",IF(F1474&lt;=24,"Developing (13-24 Months)",IF(F1474&lt;=48,"Established (25-48 Months)","Loyal (49-72 Months)")))</f>
        <v>Developing (13-24 Months)</v>
      </c>
    </row>
    <row r="1475" spans="1:23" x14ac:dyDescent="0.25">
      <c r="A1475" t="s">
        <v>1509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 s="1">
        <v>98.75</v>
      </c>
      <c r="T1475" s="1">
        <v>2407.3000000000002</v>
      </c>
      <c r="U1475" t="s">
        <v>23</v>
      </c>
      <c r="V1475">
        <f>IF(Table1[[#This Row],[Churn]]="Yes",1,0)</f>
        <v>1</v>
      </c>
      <c r="W1475" t="str">
        <f t="shared" si="23"/>
        <v>Developing (13-24 Months)</v>
      </c>
    </row>
    <row r="1476" spans="1:23" x14ac:dyDescent="0.25">
      <c r="A1476" t="s">
        <v>1510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 s="1">
        <v>95.95</v>
      </c>
      <c r="T1476" s="1">
        <v>4456.6499999999996</v>
      </c>
      <c r="U1476" t="s">
        <v>24</v>
      </c>
      <c r="V1476">
        <f>IF(Table1[[#This Row],[Churn]]="Yes",1,0)</f>
        <v>0</v>
      </c>
      <c r="W1476" t="str">
        <f t="shared" si="23"/>
        <v>Established (25-48 Months)</v>
      </c>
    </row>
    <row r="1477" spans="1:23" x14ac:dyDescent="0.25">
      <c r="A1477" t="s">
        <v>1511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 s="1">
        <v>105.4</v>
      </c>
      <c r="T1477" s="1">
        <v>6998.95</v>
      </c>
      <c r="U1477" t="s">
        <v>24</v>
      </c>
      <c r="V1477">
        <f>IF(Table1[[#This Row],[Churn]]="Yes",1,0)</f>
        <v>0</v>
      </c>
      <c r="W1477" t="str">
        <f t="shared" si="23"/>
        <v>Loyal (49-72 Months)</v>
      </c>
    </row>
    <row r="1478" spans="1:23" x14ac:dyDescent="0.25">
      <c r="A1478" t="s">
        <v>1512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 s="1">
        <v>20.25</v>
      </c>
      <c r="T1478" s="1">
        <v>36.799999999999997</v>
      </c>
      <c r="U1478" t="s">
        <v>24</v>
      </c>
      <c r="V1478">
        <f>IF(Table1[[#This Row],[Churn]]="Yes",1,0)</f>
        <v>0</v>
      </c>
      <c r="W1478" t="str">
        <f t="shared" si="23"/>
        <v>New (0-12 Months)</v>
      </c>
    </row>
    <row r="1479" spans="1:23" x14ac:dyDescent="0.25">
      <c r="A1479" t="s">
        <v>1513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 s="1">
        <v>106</v>
      </c>
      <c r="T1479" s="1">
        <v>6547.7</v>
      </c>
      <c r="U1479" t="s">
        <v>23</v>
      </c>
      <c r="V1479">
        <f>IF(Table1[[#This Row],[Churn]]="Yes",1,0)</f>
        <v>1</v>
      </c>
      <c r="W1479" t="str">
        <f t="shared" si="23"/>
        <v>Loyal (49-72 Months)</v>
      </c>
    </row>
    <row r="1480" spans="1:23" x14ac:dyDescent="0.25">
      <c r="A1480" t="s">
        <v>1514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 s="1">
        <v>104.7</v>
      </c>
      <c r="T1480" s="1">
        <v>4346.3999999999996</v>
      </c>
      <c r="U1480" t="s">
        <v>23</v>
      </c>
      <c r="V1480">
        <f>IF(Table1[[#This Row],[Churn]]="Yes",1,0)</f>
        <v>1</v>
      </c>
      <c r="W1480" t="str">
        <f t="shared" si="23"/>
        <v>Established (25-48 Months)</v>
      </c>
    </row>
    <row r="1481" spans="1:23" x14ac:dyDescent="0.25">
      <c r="A1481" t="s">
        <v>1515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 s="1">
        <v>49.05</v>
      </c>
      <c r="T1481" s="1">
        <v>2265</v>
      </c>
      <c r="U1481" t="s">
        <v>24</v>
      </c>
      <c r="V1481">
        <f>IF(Table1[[#This Row],[Churn]]="Yes",1,0)</f>
        <v>0</v>
      </c>
      <c r="W1481" t="str">
        <f t="shared" si="23"/>
        <v>Established (25-48 Months)</v>
      </c>
    </row>
    <row r="1482" spans="1:23" x14ac:dyDescent="0.25">
      <c r="A1482" t="s">
        <v>1516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 s="1">
        <v>35.549999999999997</v>
      </c>
      <c r="T1482" s="1">
        <v>1309.1500000000001</v>
      </c>
      <c r="U1482" t="s">
        <v>24</v>
      </c>
      <c r="V1482">
        <f>IF(Table1[[#This Row],[Churn]]="Yes",1,0)</f>
        <v>0</v>
      </c>
      <c r="W1482" t="str">
        <f t="shared" si="23"/>
        <v>Established (25-48 Months)</v>
      </c>
    </row>
    <row r="1483" spans="1:23" x14ac:dyDescent="0.25">
      <c r="A1483" t="s">
        <v>1517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 s="1">
        <v>65.099999999999994</v>
      </c>
      <c r="T1483" s="1">
        <v>4754.3</v>
      </c>
      <c r="U1483" t="s">
        <v>24</v>
      </c>
      <c r="V1483">
        <f>IF(Table1[[#This Row],[Churn]]="Yes",1,0)</f>
        <v>0</v>
      </c>
      <c r="W1483" t="str">
        <f t="shared" si="23"/>
        <v>Loyal (49-72 Months)</v>
      </c>
    </row>
    <row r="1484" spans="1:23" x14ac:dyDescent="0.25">
      <c r="A1484" t="s">
        <v>1518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 s="1">
        <v>96.85</v>
      </c>
      <c r="T1484" s="1">
        <v>1235.55</v>
      </c>
      <c r="U1484" t="s">
        <v>24</v>
      </c>
      <c r="V1484">
        <f>IF(Table1[[#This Row],[Churn]]="Yes",1,0)</f>
        <v>0</v>
      </c>
      <c r="W1484" t="str">
        <f t="shared" si="23"/>
        <v>Developing (13-24 Months)</v>
      </c>
    </row>
    <row r="1485" spans="1:23" x14ac:dyDescent="0.25">
      <c r="A1485" t="s">
        <v>1519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 s="1">
        <v>69.75</v>
      </c>
      <c r="T1485" s="1">
        <v>3562.5</v>
      </c>
      <c r="U1485" t="s">
        <v>24</v>
      </c>
      <c r="V1485">
        <f>IF(Table1[[#This Row],[Churn]]="Yes",1,0)</f>
        <v>0</v>
      </c>
      <c r="W1485" t="str">
        <f t="shared" si="23"/>
        <v>Loyal (49-72 Months)</v>
      </c>
    </row>
    <row r="1486" spans="1:23" x14ac:dyDescent="0.25">
      <c r="A1486" t="s">
        <v>1520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 s="1">
        <v>99.2</v>
      </c>
      <c r="T1486" s="1">
        <v>7213.75</v>
      </c>
      <c r="U1486" t="s">
        <v>24</v>
      </c>
      <c r="V1486">
        <f>IF(Table1[[#This Row],[Churn]]="Yes",1,0)</f>
        <v>0</v>
      </c>
      <c r="W1486" t="str">
        <f t="shared" si="23"/>
        <v>Loyal (49-72 Months)</v>
      </c>
    </row>
    <row r="1487" spans="1:23" x14ac:dyDescent="0.25">
      <c r="A1487" t="s">
        <v>1521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 s="1">
        <v>96.7</v>
      </c>
      <c r="T1487" s="1">
        <v>2082.9499999999998</v>
      </c>
      <c r="U1487" t="s">
        <v>23</v>
      </c>
      <c r="V1487">
        <f>IF(Table1[[#This Row],[Churn]]="Yes",1,0)</f>
        <v>1</v>
      </c>
      <c r="W1487" t="str">
        <f t="shared" si="23"/>
        <v>Developing (13-24 Months)</v>
      </c>
    </row>
    <row r="1488" spans="1:23" x14ac:dyDescent="0.25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 s="1">
        <v>55.05</v>
      </c>
      <c r="T1488" s="1">
        <v>102.75</v>
      </c>
      <c r="U1488" t="s">
        <v>23</v>
      </c>
      <c r="V1488">
        <f>IF(Table1[[#This Row],[Churn]]="Yes",1,0)</f>
        <v>1</v>
      </c>
      <c r="W1488" t="str">
        <f t="shared" si="23"/>
        <v>New (0-12 Months)</v>
      </c>
    </row>
    <row r="1489" spans="1:23" x14ac:dyDescent="0.25">
      <c r="A1489" t="s">
        <v>1523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 s="1">
        <v>106.8</v>
      </c>
      <c r="T1489" s="1">
        <v>5914.4</v>
      </c>
      <c r="U1489" t="s">
        <v>24</v>
      </c>
      <c r="V1489">
        <f>IF(Table1[[#This Row],[Churn]]="Yes",1,0)</f>
        <v>0</v>
      </c>
      <c r="W1489" t="str">
        <f t="shared" si="23"/>
        <v>Loyal (49-72 Months)</v>
      </c>
    </row>
    <row r="1490" spans="1:23" x14ac:dyDescent="0.25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 s="1">
        <v>51.25</v>
      </c>
      <c r="T1490" s="1">
        <v>51.25</v>
      </c>
      <c r="U1490" t="s">
        <v>24</v>
      </c>
      <c r="V1490">
        <f>IF(Table1[[#This Row],[Churn]]="Yes",1,0)</f>
        <v>0</v>
      </c>
      <c r="W1490" t="str">
        <f t="shared" si="23"/>
        <v>New (0-12 Months)</v>
      </c>
    </row>
    <row r="1491" spans="1:23" x14ac:dyDescent="0.25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 s="1">
        <v>57.75</v>
      </c>
      <c r="T1491" s="1">
        <v>1282.8499999999999</v>
      </c>
      <c r="U1491" t="s">
        <v>24</v>
      </c>
      <c r="V1491">
        <f>IF(Table1[[#This Row],[Churn]]="Yes",1,0)</f>
        <v>0</v>
      </c>
      <c r="W1491" t="str">
        <f t="shared" si="23"/>
        <v>Developing (13-24 Months)</v>
      </c>
    </row>
    <row r="1492" spans="1:23" x14ac:dyDescent="0.25">
      <c r="A1492" t="s">
        <v>1526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 s="1">
        <v>70.849999999999994</v>
      </c>
      <c r="T1492" s="1">
        <v>4738.8500000000004</v>
      </c>
      <c r="U1492" t="s">
        <v>24</v>
      </c>
      <c r="V1492">
        <f>IF(Table1[[#This Row],[Churn]]="Yes",1,0)</f>
        <v>0</v>
      </c>
      <c r="W1492" t="str">
        <f t="shared" si="23"/>
        <v>Loyal (49-72 Months)</v>
      </c>
    </row>
    <row r="1493" spans="1:23" x14ac:dyDescent="0.25">
      <c r="A1493" t="s">
        <v>1527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 s="1">
        <v>19.55</v>
      </c>
      <c r="T1493" s="1">
        <v>19.55</v>
      </c>
      <c r="U1493" t="s">
        <v>24</v>
      </c>
      <c r="V1493">
        <f>IF(Table1[[#This Row],[Churn]]="Yes",1,0)</f>
        <v>0</v>
      </c>
      <c r="W1493" t="str">
        <f t="shared" si="23"/>
        <v>New (0-12 Months)</v>
      </c>
    </row>
    <row r="1494" spans="1:23" x14ac:dyDescent="0.25">
      <c r="A1494" t="s">
        <v>1528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 s="1">
        <v>88.2</v>
      </c>
      <c r="T1494" s="1">
        <v>1775.8</v>
      </c>
      <c r="U1494" t="s">
        <v>23</v>
      </c>
      <c r="V1494">
        <f>IF(Table1[[#This Row],[Churn]]="Yes",1,0)</f>
        <v>1</v>
      </c>
      <c r="W1494" t="str">
        <f t="shared" si="23"/>
        <v>Developing (13-24 Months)</v>
      </c>
    </row>
    <row r="1495" spans="1:23" x14ac:dyDescent="0.25">
      <c r="A1495" t="s">
        <v>1529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 s="1">
        <v>79.5</v>
      </c>
      <c r="T1495" s="1">
        <v>795.65</v>
      </c>
      <c r="U1495" t="s">
        <v>24</v>
      </c>
      <c r="V1495">
        <f>IF(Table1[[#This Row],[Churn]]="Yes",1,0)</f>
        <v>0</v>
      </c>
      <c r="W1495" t="str">
        <f t="shared" si="23"/>
        <v>New (0-12 Months)</v>
      </c>
    </row>
    <row r="1496" spans="1:23" x14ac:dyDescent="0.25">
      <c r="A1496" t="s">
        <v>1530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 s="1">
        <v>19.75</v>
      </c>
      <c r="T1496" s="1">
        <v>145</v>
      </c>
      <c r="U1496" t="s">
        <v>23</v>
      </c>
      <c r="V1496">
        <f>IF(Table1[[#This Row],[Churn]]="Yes",1,0)</f>
        <v>1</v>
      </c>
      <c r="W1496" t="str">
        <f t="shared" si="23"/>
        <v>New (0-12 Months)</v>
      </c>
    </row>
    <row r="1497" spans="1:23" x14ac:dyDescent="0.25">
      <c r="A1497" t="s">
        <v>1531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 s="1">
        <v>98.15</v>
      </c>
      <c r="T1497" s="1">
        <v>4993.3999999999996</v>
      </c>
      <c r="U1497" t="s">
        <v>24</v>
      </c>
      <c r="V1497">
        <f>IF(Table1[[#This Row],[Churn]]="Yes",1,0)</f>
        <v>0</v>
      </c>
      <c r="W1497" t="str">
        <f t="shared" si="23"/>
        <v>Loyal (49-72 Months)</v>
      </c>
    </row>
    <row r="1498" spans="1:23" x14ac:dyDescent="0.25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 s="1">
        <v>20.25</v>
      </c>
      <c r="T1498" s="1">
        <v>61.45</v>
      </c>
      <c r="U1498" t="s">
        <v>24</v>
      </c>
      <c r="V1498">
        <f>IF(Table1[[#This Row],[Churn]]="Yes",1,0)</f>
        <v>0</v>
      </c>
      <c r="W1498" t="str">
        <f t="shared" si="23"/>
        <v>New (0-12 Months)</v>
      </c>
    </row>
    <row r="1499" spans="1:23" x14ac:dyDescent="0.25">
      <c r="A1499" t="s">
        <v>1533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 s="1">
        <v>79.150000000000006</v>
      </c>
      <c r="T1499" s="1">
        <v>4018.55</v>
      </c>
      <c r="U1499" t="s">
        <v>24</v>
      </c>
      <c r="V1499">
        <f>IF(Table1[[#This Row],[Churn]]="Yes",1,0)</f>
        <v>0</v>
      </c>
      <c r="W1499" t="str">
        <f t="shared" si="23"/>
        <v>Loyal (49-72 Months)</v>
      </c>
    </row>
    <row r="1500" spans="1:23" x14ac:dyDescent="0.25">
      <c r="A1500" t="s">
        <v>1534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 s="1">
        <v>75.650000000000006</v>
      </c>
      <c r="T1500" s="1">
        <v>1146.6500000000001</v>
      </c>
      <c r="U1500" t="s">
        <v>23</v>
      </c>
      <c r="V1500">
        <f>IF(Table1[[#This Row],[Churn]]="Yes",1,0)</f>
        <v>1</v>
      </c>
      <c r="W1500" t="str">
        <f t="shared" si="23"/>
        <v>Developing (13-24 Months)</v>
      </c>
    </row>
    <row r="1501" spans="1:23" x14ac:dyDescent="0.25">
      <c r="A1501" t="s">
        <v>1535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 s="1">
        <v>94.25</v>
      </c>
      <c r="T1501" s="1">
        <v>6081.4</v>
      </c>
      <c r="U1501" t="s">
        <v>24</v>
      </c>
      <c r="V1501">
        <f>IF(Table1[[#This Row],[Churn]]="Yes",1,0)</f>
        <v>0</v>
      </c>
      <c r="W1501" t="str">
        <f t="shared" si="23"/>
        <v>Loyal (49-72 Months)</v>
      </c>
    </row>
    <row r="1502" spans="1:23" x14ac:dyDescent="0.25">
      <c r="A1502" t="s">
        <v>1536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 s="1">
        <v>40.200000000000003</v>
      </c>
      <c r="T1502" s="1">
        <v>1478.85</v>
      </c>
      <c r="U1502" t="s">
        <v>24</v>
      </c>
      <c r="V1502">
        <f>IF(Table1[[#This Row],[Churn]]="Yes",1,0)</f>
        <v>0</v>
      </c>
      <c r="W1502" t="str">
        <f t="shared" si="23"/>
        <v>Established (25-48 Months)</v>
      </c>
    </row>
    <row r="1503" spans="1:23" x14ac:dyDescent="0.25">
      <c r="A1503" t="s">
        <v>1537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 s="1">
        <v>19.95</v>
      </c>
      <c r="T1503" s="1">
        <v>243.65</v>
      </c>
      <c r="U1503" t="s">
        <v>24</v>
      </c>
      <c r="V1503">
        <f>IF(Table1[[#This Row],[Churn]]="Yes",1,0)</f>
        <v>0</v>
      </c>
      <c r="W1503" t="str">
        <f t="shared" si="23"/>
        <v>Developing (13-24 Months)</v>
      </c>
    </row>
    <row r="1504" spans="1:23" x14ac:dyDescent="0.25">
      <c r="A1504" t="s">
        <v>1538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 s="1">
        <v>55.35</v>
      </c>
      <c r="T1504" s="1">
        <v>2633.95</v>
      </c>
      <c r="U1504" t="s">
        <v>24</v>
      </c>
      <c r="V1504">
        <f>IF(Table1[[#This Row],[Churn]]="Yes",1,0)</f>
        <v>0</v>
      </c>
      <c r="W1504" t="str">
        <f t="shared" si="23"/>
        <v>Loyal (49-72 Months)</v>
      </c>
    </row>
    <row r="1505" spans="1:23" x14ac:dyDescent="0.25">
      <c r="A1505" t="s">
        <v>1539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 s="1">
        <v>102.15</v>
      </c>
      <c r="T1505" s="1">
        <v>4735.3500000000004</v>
      </c>
      <c r="U1505" t="s">
        <v>24</v>
      </c>
      <c r="V1505">
        <f>IF(Table1[[#This Row],[Churn]]="Yes",1,0)</f>
        <v>0</v>
      </c>
      <c r="W1505" t="str">
        <f t="shared" si="23"/>
        <v>Established (25-48 Months)</v>
      </c>
    </row>
    <row r="1506" spans="1:23" x14ac:dyDescent="0.25">
      <c r="A1506" t="s">
        <v>1540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 s="1">
        <v>71.099999999999994</v>
      </c>
      <c r="T1506" s="1">
        <v>1247.75</v>
      </c>
      <c r="U1506" t="s">
        <v>24</v>
      </c>
      <c r="V1506">
        <f>IF(Table1[[#This Row],[Churn]]="Yes",1,0)</f>
        <v>0</v>
      </c>
      <c r="W1506" t="str">
        <f t="shared" si="23"/>
        <v>Developing (13-24 Months)</v>
      </c>
    </row>
    <row r="1507" spans="1:23" x14ac:dyDescent="0.25">
      <c r="A1507" t="s">
        <v>1541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 s="1">
        <v>74.7</v>
      </c>
      <c r="T1507" s="1">
        <v>74.7</v>
      </c>
      <c r="U1507" t="s">
        <v>23</v>
      </c>
      <c r="V1507">
        <f>IF(Table1[[#This Row],[Churn]]="Yes",1,0)</f>
        <v>1</v>
      </c>
      <c r="W1507" t="str">
        <f t="shared" si="23"/>
        <v>New (0-12 Months)</v>
      </c>
    </row>
    <row r="1508" spans="1:23" x14ac:dyDescent="0.25">
      <c r="A1508" t="s">
        <v>1542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 s="1">
        <v>54.1</v>
      </c>
      <c r="T1508" s="1">
        <v>3794.5</v>
      </c>
      <c r="U1508" t="s">
        <v>24</v>
      </c>
      <c r="V1508">
        <f>IF(Table1[[#This Row],[Churn]]="Yes",1,0)</f>
        <v>0</v>
      </c>
      <c r="W1508" t="str">
        <f t="shared" si="23"/>
        <v>Loyal (49-72 Months)</v>
      </c>
    </row>
    <row r="1509" spans="1:23" x14ac:dyDescent="0.25">
      <c r="A1509" t="s">
        <v>1543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 s="1">
        <v>19.649999999999999</v>
      </c>
      <c r="T1509" s="1">
        <v>1008.7</v>
      </c>
      <c r="U1509" t="s">
        <v>24</v>
      </c>
      <c r="V1509">
        <f>IF(Table1[[#This Row],[Churn]]="Yes",1,0)</f>
        <v>0</v>
      </c>
      <c r="W1509" t="str">
        <f t="shared" si="23"/>
        <v>Loyal (49-72 Months)</v>
      </c>
    </row>
    <row r="1510" spans="1:23" x14ac:dyDescent="0.25">
      <c r="A1510" t="s">
        <v>1544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 s="1">
        <v>88.45</v>
      </c>
      <c r="T1510" s="1">
        <v>2130.5500000000002</v>
      </c>
      <c r="U1510" t="s">
        <v>24</v>
      </c>
      <c r="V1510">
        <f>IF(Table1[[#This Row],[Churn]]="Yes",1,0)</f>
        <v>0</v>
      </c>
      <c r="W1510" t="str">
        <f t="shared" si="23"/>
        <v>Developing (13-24 Months)</v>
      </c>
    </row>
    <row r="1511" spans="1:23" x14ac:dyDescent="0.25">
      <c r="A1511" t="s">
        <v>1545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 s="1">
        <v>76.650000000000006</v>
      </c>
      <c r="T1511" s="1">
        <v>1313.55</v>
      </c>
      <c r="U1511" t="s">
        <v>23</v>
      </c>
      <c r="V1511">
        <f>IF(Table1[[#This Row],[Churn]]="Yes",1,0)</f>
        <v>1</v>
      </c>
      <c r="W1511" t="str">
        <f t="shared" si="23"/>
        <v>Developing (13-24 Months)</v>
      </c>
    </row>
    <row r="1512" spans="1:23" x14ac:dyDescent="0.25">
      <c r="A1512" t="s">
        <v>1546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 s="1">
        <v>80.400000000000006</v>
      </c>
      <c r="T1512" s="1">
        <v>5727.15</v>
      </c>
      <c r="U1512" t="s">
        <v>24</v>
      </c>
      <c r="V1512">
        <f>IF(Table1[[#This Row],[Churn]]="Yes",1,0)</f>
        <v>0</v>
      </c>
      <c r="W1512" t="str">
        <f t="shared" si="23"/>
        <v>Loyal (49-72 Months)</v>
      </c>
    </row>
    <row r="1513" spans="1:23" x14ac:dyDescent="0.25">
      <c r="A1513" t="s">
        <v>1547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 s="1">
        <v>19.25</v>
      </c>
      <c r="T1513" s="1">
        <v>1372.9</v>
      </c>
      <c r="U1513" t="s">
        <v>24</v>
      </c>
      <c r="V1513">
        <f>IF(Table1[[#This Row],[Churn]]="Yes",1,0)</f>
        <v>0</v>
      </c>
      <c r="W1513" t="str">
        <f t="shared" si="23"/>
        <v>Loyal (49-72 Months)</v>
      </c>
    </row>
    <row r="1514" spans="1:23" x14ac:dyDescent="0.25">
      <c r="A1514" t="s">
        <v>1548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 s="1">
        <v>84.8</v>
      </c>
      <c r="T1514" s="1">
        <v>1203.9000000000001</v>
      </c>
      <c r="U1514" t="s">
        <v>24</v>
      </c>
      <c r="V1514">
        <f>IF(Table1[[#This Row],[Churn]]="Yes",1,0)</f>
        <v>0</v>
      </c>
      <c r="W1514" t="str">
        <f t="shared" si="23"/>
        <v>Developing (13-24 Months)</v>
      </c>
    </row>
    <row r="1515" spans="1:23" x14ac:dyDescent="0.25">
      <c r="A1515" t="s">
        <v>1549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 s="1">
        <v>25.8</v>
      </c>
      <c r="T1515" s="1">
        <v>25.8</v>
      </c>
      <c r="U1515" t="s">
        <v>23</v>
      </c>
      <c r="V1515">
        <f>IF(Table1[[#This Row],[Churn]]="Yes",1,0)</f>
        <v>1</v>
      </c>
      <c r="W1515" t="str">
        <f t="shared" si="23"/>
        <v>New (0-12 Months)</v>
      </c>
    </row>
    <row r="1516" spans="1:23" x14ac:dyDescent="0.25">
      <c r="A1516" t="s">
        <v>1550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 s="1">
        <v>19.5</v>
      </c>
      <c r="T1516" s="1">
        <v>1215.0999999999999</v>
      </c>
      <c r="U1516" t="s">
        <v>24</v>
      </c>
      <c r="V1516">
        <f>IF(Table1[[#This Row],[Churn]]="Yes",1,0)</f>
        <v>0</v>
      </c>
      <c r="W1516" t="str">
        <f t="shared" si="23"/>
        <v>Loyal (49-72 Months)</v>
      </c>
    </row>
    <row r="1517" spans="1:23" x14ac:dyDescent="0.25">
      <c r="A1517" t="s">
        <v>1551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 s="1">
        <v>68.599999999999994</v>
      </c>
      <c r="T1517" s="1">
        <v>2877.05</v>
      </c>
      <c r="U1517" t="s">
        <v>24</v>
      </c>
      <c r="V1517">
        <f>IF(Table1[[#This Row],[Churn]]="Yes",1,0)</f>
        <v>0</v>
      </c>
      <c r="W1517" t="str">
        <f t="shared" si="23"/>
        <v>Established (25-48 Months)</v>
      </c>
    </row>
    <row r="1518" spans="1:23" x14ac:dyDescent="0.25">
      <c r="A1518" t="s">
        <v>1552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 s="1">
        <v>92.6</v>
      </c>
      <c r="T1518" s="1">
        <v>1579.7</v>
      </c>
      <c r="U1518" t="s">
        <v>24</v>
      </c>
      <c r="V1518">
        <f>IF(Table1[[#This Row],[Churn]]="Yes",1,0)</f>
        <v>0</v>
      </c>
      <c r="W1518" t="str">
        <f t="shared" si="23"/>
        <v>Developing (13-24 Months)</v>
      </c>
    </row>
    <row r="1519" spans="1:23" x14ac:dyDescent="0.25">
      <c r="A1519" t="s">
        <v>1553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 s="1">
        <v>100.55</v>
      </c>
      <c r="T1519" s="1">
        <v>5514.95</v>
      </c>
      <c r="U1519" t="s">
        <v>24</v>
      </c>
      <c r="V1519">
        <f>IF(Table1[[#This Row],[Churn]]="Yes",1,0)</f>
        <v>0</v>
      </c>
      <c r="W1519" t="str">
        <f t="shared" si="23"/>
        <v>Loyal (49-72 Months)</v>
      </c>
    </row>
    <row r="1520" spans="1:23" x14ac:dyDescent="0.25">
      <c r="A1520" t="s">
        <v>1554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 s="1">
        <v>20.55</v>
      </c>
      <c r="T1520" s="1">
        <v>96.1</v>
      </c>
      <c r="U1520" t="s">
        <v>24</v>
      </c>
      <c r="V1520">
        <f>IF(Table1[[#This Row],[Churn]]="Yes",1,0)</f>
        <v>0</v>
      </c>
      <c r="W1520" t="str">
        <f t="shared" si="23"/>
        <v>New (0-12 Months)</v>
      </c>
    </row>
    <row r="1521" spans="1:23" x14ac:dyDescent="0.25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 s="1">
        <v>42.6</v>
      </c>
      <c r="T1521" s="1">
        <v>72.400000000000006</v>
      </c>
      <c r="U1521" t="s">
        <v>23</v>
      </c>
      <c r="V1521">
        <f>IF(Table1[[#This Row],[Churn]]="Yes",1,0)</f>
        <v>1</v>
      </c>
      <c r="W1521" t="str">
        <f t="shared" si="23"/>
        <v>New (0-12 Months)</v>
      </c>
    </row>
    <row r="1522" spans="1:23" x14ac:dyDescent="0.25">
      <c r="A1522" t="s">
        <v>1556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 s="1">
        <v>19.600000000000001</v>
      </c>
      <c r="T1522" s="1">
        <v>55.25</v>
      </c>
      <c r="U1522" t="s">
        <v>24</v>
      </c>
      <c r="V1522">
        <f>IF(Table1[[#This Row],[Churn]]="Yes",1,0)</f>
        <v>0</v>
      </c>
      <c r="W1522" t="str">
        <f t="shared" si="23"/>
        <v>New (0-12 Months)</v>
      </c>
    </row>
    <row r="1523" spans="1:23" x14ac:dyDescent="0.25">
      <c r="A1523" t="s">
        <v>1557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 s="1">
        <v>67.45</v>
      </c>
      <c r="T1523" s="1">
        <v>2443.3000000000002</v>
      </c>
      <c r="U1523" t="s">
        <v>24</v>
      </c>
      <c r="V1523">
        <f>IF(Table1[[#This Row],[Churn]]="Yes",1,0)</f>
        <v>0</v>
      </c>
      <c r="W1523" t="str">
        <f t="shared" si="23"/>
        <v>Established (25-48 Months)</v>
      </c>
    </row>
    <row r="1524" spans="1:23" x14ac:dyDescent="0.25">
      <c r="A1524" t="s">
        <v>1558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 s="1">
        <v>68.849999999999994</v>
      </c>
      <c r="T1524" s="1">
        <v>1970.5</v>
      </c>
      <c r="U1524" t="s">
        <v>23</v>
      </c>
      <c r="V1524">
        <f>IF(Table1[[#This Row],[Churn]]="Yes",1,0)</f>
        <v>1</v>
      </c>
      <c r="W1524" t="str">
        <f t="shared" si="23"/>
        <v>Established (25-48 Months)</v>
      </c>
    </row>
    <row r="1525" spans="1:23" x14ac:dyDescent="0.25">
      <c r="A1525" t="s">
        <v>1559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 s="1">
        <v>43.55</v>
      </c>
      <c r="T1525" s="1">
        <v>335.4</v>
      </c>
      <c r="U1525" t="s">
        <v>24</v>
      </c>
      <c r="V1525">
        <f>IF(Table1[[#This Row],[Churn]]="Yes",1,0)</f>
        <v>0</v>
      </c>
      <c r="W1525" t="str">
        <f t="shared" si="23"/>
        <v>New (0-12 Months)</v>
      </c>
    </row>
    <row r="1526" spans="1:23" x14ac:dyDescent="0.25">
      <c r="A1526" t="s">
        <v>1560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 s="1">
        <v>109.85</v>
      </c>
      <c r="T1526" s="1">
        <v>7002.95</v>
      </c>
      <c r="U1526" t="s">
        <v>24</v>
      </c>
      <c r="V1526">
        <f>IF(Table1[[#This Row],[Churn]]="Yes",1,0)</f>
        <v>0</v>
      </c>
      <c r="W1526" t="str">
        <f t="shared" si="23"/>
        <v>Loyal (49-72 Months)</v>
      </c>
    </row>
    <row r="1527" spans="1:23" x14ac:dyDescent="0.25">
      <c r="A1527" t="s">
        <v>1561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 s="1">
        <v>20.65</v>
      </c>
      <c r="T1527" s="1">
        <v>158.94999999999999</v>
      </c>
      <c r="U1527" t="s">
        <v>24</v>
      </c>
      <c r="V1527">
        <f>IF(Table1[[#This Row],[Churn]]="Yes",1,0)</f>
        <v>0</v>
      </c>
      <c r="W1527" t="str">
        <f t="shared" si="23"/>
        <v>New (0-12 Months)</v>
      </c>
    </row>
    <row r="1528" spans="1:23" x14ac:dyDescent="0.25">
      <c r="A1528" t="s">
        <v>1562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 s="1">
        <v>95.4</v>
      </c>
      <c r="T1528" s="1">
        <v>293.14999999999998</v>
      </c>
      <c r="U1528" t="s">
        <v>24</v>
      </c>
      <c r="V1528">
        <f>IF(Table1[[#This Row],[Churn]]="Yes",1,0)</f>
        <v>0</v>
      </c>
      <c r="W1528" t="str">
        <f t="shared" si="23"/>
        <v>New (0-12 Months)</v>
      </c>
    </row>
    <row r="1529" spans="1:23" x14ac:dyDescent="0.25">
      <c r="A1529" t="s">
        <v>1563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 s="1">
        <v>21</v>
      </c>
      <c r="T1529" s="1">
        <v>1493.75</v>
      </c>
      <c r="U1529" t="s">
        <v>24</v>
      </c>
      <c r="V1529">
        <f>IF(Table1[[#This Row],[Churn]]="Yes",1,0)</f>
        <v>0</v>
      </c>
      <c r="W1529" t="str">
        <f t="shared" si="23"/>
        <v>Loyal (49-72 Months)</v>
      </c>
    </row>
    <row r="1530" spans="1:23" x14ac:dyDescent="0.25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 s="1">
        <v>56.2</v>
      </c>
      <c r="T1530" s="1">
        <v>1093.4000000000001</v>
      </c>
      <c r="U1530" t="s">
        <v>24</v>
      </c>
      <c r="V1530">
        <f>IF(Table1[[#This Row],[Churn]]="Yes",1,0)</f>
        <v>0</v>
      </c>
      <c r="W1530" t="str">
        <f t="shared" si="23"/>
        <v>Developing (13-24 Months)</v>
      </c>
    </row>
    <row r="1531" spans="1:23" x14ac:dyDescent="0.25">
      <c r="A1531" t="s">
        <v>1565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 s="1">
        <v>18.399999999999999</v>
      </c>
      <c r="T1531" s="1">
        <v>1057.8499999999999</v>
      </c>
      <c r="U1531" t="s">
        <v>24</v>
      </c>
      <c r="V1531">
        <f>IF(Table1[[#This Row],[Churn]]="Yes",1,0)</f>
        <v>0</v>
      </c>
      <c r="W1531" t="str">
        <f t="shared" si="23"/>
        <v>Loyal (49-72 Months)</v>
      </c>
    </row>
    <row r="1532" spans="1:23" x14ac:dyDescent="0.25">
      <c r="A1532" t="s">
        <v>1566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 s="1">
        <v>90</v>
      </c>
      <c r="T1532" s="1">
        <v>190.05</v>
      </c>
      <c r="U1532" t="s">
        <v>23</v>
      </c>
      <c r="V1532">
        <f>IF(Table1[[#This Row],[Churn]]="Yes",1,0)</f>
        <v>1</v>
      </c>
      <c r="W1532" t="str">
        <f t="shared" si="23"/>
        <v>New (0-12 Months)</v>
      </c>
    </row>
    <row r="1533" spans="1:23" x14ac:dyDescent="0.25">
      <c r="A1533" t="s">
        <v>1567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 s="1">
        <v>25.75</v>
      </c>
      <c r="T1533" s="1">
        <v>882.55</v>
      </c>
      <c r="U1533" t="s">
        <v>24</v>
      </c>
      <c r="V1533">
        <f>IF(Table1[[#This Row],[Churn]]="Yes",1,0)</f>
        <v>0</v>
      </c>
      <c r="W1533" t="str">
        <f t="shared" si="23"/>
        <v>Established (25-48 Months)</v>
      </c>
    </row>
    <row r="1534" spans="1:23" x14ac:dyDescent="0.25">
      <c r="A1534" t="s">
        <v>1568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 s="1">
        <v>19.600000000000001</v>
      </c>
      <c r="T1534" s="1">
        <v>300.39999999999998</v>
      </c>
      <c r="U1534" t="s">
        <v>24</v>
      </c>
      <c r="V1534">
        <f>IF(Table1[[#This Row],[Churn]]="Yes",1,0)</f>
        <v>0</v>
      </c>
      <c r="W1534" t="str">
        <f t="shared" si="23"/>
        <v>Developing (13-24 Months)</v>
      </c>
    </row>
    <row r="1535" spans="1:23" x14ac:dyDescent="0.25">
      <c r="A1535" t="s">
        <v>1569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 s="1">
        <v>75.349999999999994</v>
      </c>
      <c r="T1535" s="1">
        <v>1025.95</v>
      </c>
      <c r="U1535" t="s">
        <v>23</v>
      </c>
      <c r="V1535">
        <f>IF(Table1[[#This Row],[Churn]]="Yes",1,0)</f>
        <v>1</v>
      </c>
      <c r="W1535" t="str">
        <f t="shared" si="23"/>
        <v>Developing (13-24 Months)</v>
      </c>
    </row>
    <row r="1536" spans="1:23" x14ac:dyDescent="0.25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 s="1">
        <v>19.8</v>
      </c>
      <c r="T1536" s="1">
        <v>1436.95</v>
      </c>
      <c r="U1536" t="s">
        <v>24</v>
      </c>
      <c r="V1536">
        <f>IF(Table1[[#This Row],[Churn]]="Yes",1,0)</f>
        <v>0</v>
      </c>
      <c r="W1536" t="str">
        <f t="shared" si="23"/>
        <v>Loyal (49-72 Months)</v>
      </c>
    </row>
    <row r="1537" spans="1:23" x14ac:dyDescent="0.25">
      <c r="A1537" t="s">
        <v>1571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 s="1">
        <v>64.2</v>
      </c>
      <c r="T1537" s="1">
        <v>475</v>
      </c>
      <c r="U1537" t="s">
        <v>24</v>
      </c>
      <c r="V1537">
        <f>IF(Table1[[#This Row],[Churn]]="Yes",1,0)</f>
        <v>0</v>
      </c>
      <c r="W1537" t="str">
        <f t="shared" si="23"/>
        <v>New (0-12 Months)</v>
      </c>
    </row>
    <row r="1538" spans="1:23" x14ac:dyDescent="0.25">
      <c r="A1538" t="s">
        <v>1572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 s="1">
        <v>75.75</v>
      </c>
      <c r="T1538" s="1">
        <v>5388.15</v>
      </c>
      <c r="U1538" t="s">
        <v>24</v>
      </c>
      <c r="V1538">
        <f>IF(Table1[[#This Row],[Churn]]="Yes",1,0)</f>
        <v>0</v>
      </c>
      <c r="W1538" t="str">
        <f t="shared" ref="W1538:W1601" si="24">IF(F1538&lt;=12,"New (0-12 Months)",IF(F1538&lt;=24,"Developing (13-24 Months)",IF(F1538&lt;=48,"Established (25-48 Months)","Loyal (49-72 Months)")))</f>
        <v>Loyal (49-72 Months)</v>
      </c>
    </row>
    <row r="1539" spans="1:23" x14ac:dyDescent="0.25">
      <c r="A1539" t="s">
        <v>1573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 s="1">
        <v>78.95</v>
      </c>
      <c r="T1539" s="1">
        <v>5730.15</v>
      </c>
      <c r="U1539" t="s">
        <v>24</v>
      </c>
      <c r="V1539">
        <f>IF(Table1[[#This Row],[Churn]]="Yes",1,0)</f>
        <v>0</v>
      </c>
      <c r="W1539" t="str">
        <f t="shared" si="24"/>
        <v>Loyal (49-72 Months)</v>
      </c>
    </row>
    <row r="1540" spans="1:23" x14ac:dyDescent="0.25">
      <c r="A1540" t="s">
        <v>1574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 s="1">
        <v>100.85</v>
      </c>
      <c r="T1540" s="1">
        <v>819.55</v>
      </c>
      <c r="U1540" t="s">
        <v>23</v>
      </c>
      <c r="V1540">
        <f>IF(Table1[[#This Row],[Churn]]="Yes",1,0)</f>
        <v>1</v>
      </c>
      <c r="W1540" t="str">
        <f t="shared" si="24"/>
        <v>New (0-12 Months)</v>
      </c>
    </row>
    <row r="1541" spans="1:23" x14ac:dyDescent="0.25">
      <c r="A1541" t="s">
        <v>1575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 s="1">
        <v>50.3</v>
      </c>
      <c r="T1541" s="1">
        <v>217.1</v>
      </c>
      <c r="U1541" t="s">
        <v>24</v>
      </c>
      <c r="V1541">
        <f>IF(Table1[[#This Row],[Churn]]="Yes",1,0)</f>
        <v>0</v>
      </c>
      <c r="W1541" t="str">
        <f t="shared" si="24"/>
        <v>New (0-12 Months)</v>
      </c>
    </row>
    <row r="1542" spans="1:23" x14ac:dyDescent="0.25">
      <c r="A1542" t="s">
        <v>1576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 s="1">
        <v>80.3</v>
      </c>
      <c r="T1542" s="1">
        <v>4896.3500000000004</v>
      </c>
      <c r="U1542" t="s">
        <v>24</v>
      </c>
      <c r="V1542">
        <f>IF(Table1[[#This Row],[Churn]]="Yes",1,0)</f>
        <v>0</v>
      </c>
      <c r="W1542" t="str">
        <f t="shared" si="24"/>
        <v>Loyal (49-72 Months)</v>
      </c>
    </row>
    <row r="1543" spans="1:23" x14ac:dyDescent="0.25">
      <c r="A1543" t="s">
        <v>1577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 s="1">
        <v>19.850000000000001</v>
      </c>
      <c r="T1543" s="1">
        <v>1434.1</v>
      </c>
      <c r="U1543" t="s">
        <v>24</v>
      </c>
      <c r="V1543">
        <f>IF(Table1[[#This Row],[Churn]]="Yes",1,0)</f>
        <v>0</v>
      </c>
      <c r="W1543" t="str">
        <f t="shared" si="24"/>
        <v>Loyal (49-72 Months)</v>
      </c>
    </row>
    <row r="1544" spans="1:23" x14ac:dyDescent="0.25">
      <c r="A1544" t="s">
        <v>1578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 s="1">
        <v>21.1</v>
      </c>
      <c r="T1544" s="1">
        <v>937.1</v>
      </c>
      <c r="U1544" t="s">
        <v>24</v>
      </c>
      <c r="V1544">
        <f>IF(Table1[[#This Row],[Churn]]="Yes",1,0)</f>
        <v>0</v>
      </c>
      <c r="W1544" t="str">
        <f t="shared" si="24"/>
        <v>Established (25-48 Months)</v>
      </c>
    </row>
    <row r="1545" spans="1:23" x14ac:dyDescent="0.25">
      <c r="A1545" t="s">
        <v>1579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 s="1">
        <v>69.95</v>
      </c>
      <c r="T1545" s="1">
        <v>330.15</v>
      </c>
      <c r="U1545" t="s">
        <v>23</v>
      </c>
      <c r="V1545">
        <f>IF(Table1[[#This Row],[Churn]]="Yes",1,0)</f>
        <v>1</v>
      </c>
      <c r="W1545" t="str">
        <f t="shared" si="24"/>
        <v>New (0-12 Months)</v>
      </c>
    </row>
    <row r="1546" spans="1:23" x14ac:dyDescent="0.25">
      <c r="A1546" t="s">
        <v>1580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 s="1">
        <v>50</v>
      </c>
      <c r="T1546" s="1">
        <v>1474.9</v>
      </c>
      <c r="U1546" t="s">
        <v>24</v>
      </c>
      <c r="V1546">
        <f>IF(Table1[[#This Row],[Churn]]="Yes",1,0)</f>
        <v>0</v>
      </c>
      <c r="W1546" t="str">
        <f t="shared" si="24"/>
        <v>Established (25-48 Months)</v>
      </c>
    </row>
    <row r="1547" spans="1:23" x14ac:dyDescent="0.25">
      <c r="A1547" t="s">
        <v>1581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 s="1">
        <v>104.75</v>
      </c>
      <c r="T1547" s="1">
        <v>6536.5</v>
      </c>
      <c r="U1547" t="s">
        <v>24</v>
      </c>
      <c r="V1547">
        <f>IF(Table1[[#This Row],[Churn]]="Yes",1,0)</f>
        <v>0</v>
      </c>
      <c r="W1547" t="str">
        <f t="shared" si="24"/>
        <v>Loyal (49-72 Months)</v>
      </c>
    </row>
    <row r="1548" spans="1:23" x14ac:dyDescent="0.25">
      <c r="A1548" t="s">
        <v>1582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 s="1">
        <v>19.850000000000001</v>
      </c>
      <c r="T1548" s="1">
        <v>1128.0999999999999</v>
      </c>
      <c r="U1548" t="s">
        <v>24</v>
      </c>
      <c r="V1548">
        <f>IF(Table1[[#This Row],[Churn]]="Yes",1,0)</f>
        <v>0</v>
      </c>
      <c r="W1548" t="str">
        <f t="shared" si="24"/>
        <v>Loyal (49-72 Months)</v>
      </c>
    </row>
    <row r="1549" spans="1:23" x14ac:dyDescent="0.25">
      <c r="A1549" t="s">
        <v>1583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 s="1">
        <v>107.5</v>
      </c>
      <c r="T1549" s="1">
        <v>6873.75</v>
      </c>
      <c r="U1549" t="s">
        <v>23</v>
      </c>
      <c r="V1549">
        <f>IF(Table1[[#This Row],[Churn]]="Yes",1,0)</f>
        <v>1</v>
      </c>
      <c r="W1549" t="str">
        <f t="shared" si="24"/>
        <v>Loyal (49-72 Months)</v>
      </c>
    </row>
    <row r="1550" spans="1:23" x14ac:dyDescent="0.25">
      <c r="A1550" t="s">
        <v>1584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 s="1">
        <v>85.9</v>
      </c>
      <c r="T1550" s="1">
        <v>2199.0500000000002</v>
      </c>
      <c r="U1550" t="s">
        <v>24</v>
      </c>
      <c r="V1550">
        <f>IF(Table1[[#This Row],[Churn]]="Yes",1,0)</f>
        <v>0</v>
      </c>
      <c r="W1550" t="str">
        <f t="shared" si="24"/>
        <v>Established (25-48 Months)</v>
      </c>
    </row>
    <row r="1551" spans="1:23" x14ac:dyDescent="0.25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 s="1">
        <v>45.85</v>
      </c>
      <c r="T1551" s="1">
        <v>45.85</v>
      </c>
      <c r="U1551" t="s">
        <v>23</v>
      </c>
      <c r="V1551">
        <f>IF(Table1[[#This Row],[Churn]]="Yes",1,0)</f>
        <v>1</v>
      </c>
      <c r="W1551" t="str">
        <f t="shared" si="24"/>
        <v>New (0-12 Months)</v>
      </c>
    </row>
    <row r="1552" spans="1:23" x14ac:dyDescent="0.25">
      <c r="A1552" t="s">
        <v>1586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 s="1">
        <v>80.8</v>
      </c>
      <c r="T1552" s="1">
        <v>457.1</v>
      </c>
      <c r="U1552" t="s">
        <v>24</v>
      </c>
      <c r="V1552">
        <f>IF(Table1[[#This Row],[Churn]]="Yes",1,0)</f>
        <v>0</v>
      </c>
      <c r="W1552" t="str">
        <f t="shared" si="24"/>
        <v>New (0-12 Months)</v>
      </c>
    </row>
    <row r="1553" spans="1:23" x14ac:dyDescent="0.25">
      <c r="A1553" t="s">
        <v>1587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 s="1">
        <v>25.25</v>
      </c>
      <c r="T1553" s="1">
        <v>566.5</v>
      </c>
      <c r="U1553" t="s">
        <v>24</v>
      </c>
      <c r="V1553">
        <f>IF(Table1[[#This Row],[Churn]]="Yes",1,0)</f>
        <v>0</v>
      </c>
      <c r="W1553" t="str">
        <f t="shared" si="24"/>
        <v>Developing (13-24 Months)</v>
      </c>
    </row>
    <row r="1554" spans="1:23" x14ac:dyDescent="0.25">
      <c r="A1554" t="s">
        <v>1588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 s="1">
        <v>80.55</v>
      </c>
      <c r="T1554" s="1">
        <v>2471.6</v>
      </c>
      <c r="U1554" t="s">
        <v>24</v>
      </c>
      <c r="V1554">
        <f>IF(Table1[[#This Row],[Churn]]="Yes",1,0)</f>
        <v>0</v>
      </c>
      <c r="W1554" t="str">
        <f t="shared" si="24"/>
        <v>Established (25-48 Months)</v>
      </c>
    </row>
    <row r="1555" spans="1:23" x14ac:dyDescent="0.25">
      <c r="A1555" t="s">
        <v>1589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 s="1">
        <v>81.5</v>
      </c>
      <c r="T1555" s="1">
        <v>3107.3</v>
      </c>
      <c r="U1555" t="s">
        <v>24</v>
      </c>
      <c r="V1555">
        <f>IF(Table1[[#This Row],[Churn]]="Yes",1,0)</f>
        <v>0</v>
      </c>
      <c r="W1555" t="str">
        <f t="shared" si="24"/>
        <v>Established (25-48 Months)</v>
      </c>
    </row>
    <row r="1556" spans="1:23" x14ac:dyDescent="0.25">
      <c r="A1556" t="s">
        <v>1590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 s="1">
        <v>20.9</v>
      </c>
      <c r="T1556" s="1">
        <v>518.29999999999995</v>
      </c>
      <c r="U1556" t="s">
        <v>24</v>
      </c>
      <c r="V1556">
        <f>IF(Table1[[#This Row],[Churn]]="Yes",1,0)</f>
        <v>0</v>
      </c>
      <c r="W1556" t="str">
        <f t="shared" si="24"/>
        <v>Established (25-48 Months)</v>
      </c>
    </row>
    <row r="1557" spans="1:23" x14ac:dyDescent="0.25">
      <c r="A1557" t="s">
        <v>1591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 s="1">
        <v>106.1</v>
      </c>
      <c r="T1557" s="1">
        <v>5769.75</v>
      </c>
      <c r="U1557" t="s">
        <v>23</v>
      </c>
      <c r="V1557">
        <f>IF(Table1[[#This Row],[Churn]]="Yes",1,0)</f>
        <v>1</v>
      </c>
      <c r="W1557" t="str">
        <f t="shared" si="24"/>
        <v>Loyal (49-72 Months)</v>
      </c>
    </row>
    <row r="1558" spans="1:23" x14ac:dyDescent="0.25">
      <c r="A1558" t="s">
        <v>1592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 s="1">
        <v>91.7</v>
      </c>
      <c r="T1558" s="1">
        <v>91.7</v>
      </c>
      <c r="U1558" t="s">
        <v>23</v>
      </c>
      <c r="V1558">
        <f>IF(Table1[[#This Row],[Churn]]="Yes",1,0)</f>
        <v>1</v>
      </c>
      <c r="W1558" t="str">
        <f t="shared" si="24"/>
        <v>New (0-12 Months)</v>
      </c>
    </row>
    <row r="1559" spans="1:23" x14ac:dyDescent="0.25">
      <c r="A1559" t="s">
        <v>1593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 s="1">
        <v>67.25</v>
      </c>
      <c r="T1559" s="1">
        <v>832.3</v>
      </c>
      <c r="U1559" t="s">
        <v>24</v>
      </c>
      <c r="V1559">
        <f>IF(Table1[[#This Row],[Churn]]="Yes",1,0)</f>
        <v>0</v>
      </c>
      <c r="W1559" t="str">
        <f t="shared" si="24"/>
        <v>New (0-12 Months)</v>
      </c>
    </row>
    <row r="1560" spans="1:23" x14ac:dyDescent="0.25">
      <c r="A1560" t="s">
        <v>1594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 s="1">
        <v>95.6</v>
      </c>
      <c r="T1560" s="1">
        <v>1555.65</v>
      </c>
      <c r="U1560" t="s">
        <v>23</v>
      </c>
      <c r="V1560">
        <f>IF(Table1[[#This Row],[Churn]]="Yes",1,0)</f>
        <v>1</v>
      </c>
      <c r="W1560" t="str">
        <f t="shared" si="24"/>
        <v>Developing (13-24 Months)</v>
      </c>
    </row>
    <row r="1561" spans="1:23" x14ac:dyDescent="0.25">
      <c r="A1561" t="s">
        <v>1595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 s="1">
        <v>20.350000000000001</v>
      </c>
      <c r="T1561" s="1">
        <v>45.3</v>
      </c>
      <c r="U1561" t="s">
        <v>24</v>
      </c>
      <c r="V1561">
        <f>IF(Table1[[#This Row],[Churn]]="Yes",1,0)</f>
        <v>0</v>
      </c>
      <c r="W1561" t="str">
        <f t="shared" si="24"/>
        <v>New (0-12 Months)</v>
      </c>
    </row>
    <row r="1562" spans="1:23" x14ac:dyDescent="0.25">
      <c r="A1562" t="s">
        <v>1596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 s="1">
        <v>45.05</v>
      </c>
      <c r="T1562" s="1">
        <v>1790.6</v>
      </c>
      <c r="U1562" t="s">
        <v>24</v>
      </c>
      <c r="V1562">
        <f>IF(Table1[[#This Row],[Churn]]="Yes",1,0)</f>
        <v>0</v>
      </c>
      <c r="W1562" t="str">
        <f t="shared" si="24"/>
        <v>Established (25-48 Months)</v>
      </c>
    </row>
    <row r="1563" spans="1:23" x14ac:dyDescent="0.25">
      <c r="A1563" t="s">
        <v>1597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 s="1">
        <v>74.95</v>
      </c>
      <c r="T1563" s="1">
        <v>74.95</v>
      </c>
      <c r="U1563" t="s">
        <v>23</v>
      </c>
      <c r="V1563">
        <f>IF(Table1[[#This Row],[Churn]]="Yes",1,0)</f>
        <v>1</v>
      </c>
      <c r="W1563" t="str">
        <f t="shared" si="24"/>
        <v>New (0-12 Months)</v>
      </c>
    </row>
    <row r="1564" spans="1:23" x14ac:dyDescent="0.25">
      <c r="A1564" t="s">
        <v>1598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 s="1">
        <v>34.65</v>
      </c>
      <c r="T1564" s="1">
        <v>246.6</v>
      </c>
      <c r="U1564" t="s">
        <v>24</v>
      </c>
      <c r="V1564">
        <f>IF(Table1[[#This Row],[Churn]]="Yes",1,0)</f>
        <v>0</v>
      </c>
      <c r="W1564" t="str">
        <f t="shared" si="24"/>
        <v>New (0-12 Months)</v>
      </c>
    </row>
    <row r="1565" spans="1:23" x14ac:dyDescent="0.25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 s="1">
        <v>69.349999999999994</v>
      </c>
      <c r="T1565" s="1">
        <v>261.64999999999998</v>
      </c>
      <c r="U1565" t="s">
        <v>24</v>
      </c>
      <c r="V1565">
        <f>IF(Table1[[#This Row],[Churn]]="Yes",1,0)</f>
        <v>0</v>
      </c>
      <c r="W1565" t="str">
        <f t="shared" si="24"/>
        <v>New (0-12 Months)</v>
      </c>
    </row>
    <row r="1566" spans="1:23" x14ac:dyDescent="0.25">
      <c r="A1566" t="s">
        <v>1600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 s="1">
        <v>95.35</v>
      </c>
      <c r="T1566" s="1">
        <v>898.35</v>
      </c>
      <c r="U1566" t="s">
        <v>23</v>
      </c>
      <c r="V1566">
        <f>IF(Table1[[#This Row],[Churn]]="Yes",1,0)</f>
        <v>1</v>
      </c>
      <c r="W1566" t="str">
        <f t="shared" si="24"/>
        <v>New (0-12 Months)</v>
      </c>
    </row>
    <row r="1567" spans="1:23" x14ac:dyDescent="0.25">
      <c r="A1567" t="s">
        <v>1601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 s="1">
        <v>81.55</v>
      </c>
      <c r="T1567" s="1">
        <v>4509.5</v>
      </c>
      <c r="U1567" t="s">
        <v>24</v>
      </c>
      <c r="V1567">
        <f>IF(Table1[[#This Row],[Churn]]="Yes",1,0)</f>
        <v>0</v>
      </c>
      <c r="W1567" t="str">
        <f t="shared" si="24"/>
        <v>Loyal (49-72 Months)</v>
      </c>
    </row>
    <row r="1568" spans="1:23" x14ac:dyDescent="0.25">
      <c r="A1568" t="s">
        <v>1602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 s="1">
        <v>75.400000000000006</v>
      </c>
      <c r="T1568" s="1">
        <v>5480.25</v>
      </c>
      <c r="U1568" t="s">
        <v>24</v>
      </c>
      <c r="V1568">
        <f>IF(Table1[[#This Row],[Churn]]="Yes",1,0)</f>
        <v>0</v>
      </c>
      <c r="W1568" t="str">
        <f t="shared" si="24"/>
        <v>Loyal (49-72 Months)</v>
      </c>
    </row>
    <row r="1569" spans="1:23" x14ac:dyDescent="0.25">
      <c r="A1569" t="s">
        <v>1603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 s="1">
        <v>67.8</v>
      </c>
      <c r="T1569" s="1">
        <v>653.15</v>
      </c>
      <c r="U1569" t="s">
        <v>24</v>
      </c>
      <c r="V1569">
        <f>IF(Table1[[#This Row],[Churn]]="Yes",1,0)</f>
        <v>0</v>
      </c>
      <c r="W1569" t="str">
        <f t="shared" si="24"/>
        <v>New (0-12 Months)</v>
      </c>
    </row>
    <row r="1570" spans="1:23" x14ac:dyDescent="0.25">
      <c r="A1570" t="s">
        <v>1604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 s="1">
        <v>111.4</v>
      </c>
      <c r="T1570" s="1">
        <v>1183.05</v>
      </c>
      <c r="U1570" t="s">
        <v>24</v>
      </c>
      <c r="V1570">
        <f>IF(Table1[[#This Row],[Churn]]="Yes",1,0)</f>
        <v>0</v>
      </c>
      <c r="W1570" t="str">
        <f t="shared" si="24"/>
        <v>New (0-12 Months)</v>
      </c>
    </row>
    <row r="1571" spans="1:23" x14ac:dyDescent="0.25">
      <c r="A1571" t="s">
        <v>1605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 s="1">
        <v>46.3</v>
      </c>
      <c r="T1571" s="1">
        <v>639.45000000000005</v>
      </c>
      <c r="U1571" t="s">
        <v>24</v>
      </c>
      <c r="V1571">
        <f>IF(Table1[[#This Row],[Churn]]="Yes",1,0)</f>
        <v>0</v>
      </c>
      <c r="W1571" t="str">
        <f t="shared" si="24"/>
        <v>Developing (13-24 Months)</v>
      </c>
    </row>
    <row r="1572" spans="1:23" x14ac:dyDescent="0.25">
      <c r="A1572" t="s">
        <v>1606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 s="1">
        <v>20.399999999999999</v>
      </c>
      <c r="T1572" s="1">
        <v>478.75</v>
      </c>
      <c r="U1572" t="s">
        <v>24</v>
      </c>
      <c r="V1572">
        <f>IF(Table1[[#This Row],[Churn]]="Yes",1,0)</f>
        <v>0</v>
      </c>
      <c r="W1572" t="str">
        <f t="shared" si="24"/>
        <v>Developing (13-24 Months)</v>
      </c>
    </row>
    <row r="1573" spans="1:23" x14ac:dyDescent="0.25">
      <c r="A1573" t="s">
        <v>1607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 s="1">
        <v>20.05</v>
      </c>
      <c r="T1573" s="1">
        <v>20.05</v>
      </c>
      <c r="U1573" t="s">
        <v>24</v>
      </c>
      <c r="V1573">
        <f>IF(Table1[[#This Row],[Churn]]="Yes",1,0)</f>
        <v>0</v>
      </c>
      <c r="W1573" t="str">
        <f t="shared" si="24"/>
        <v>New (0-12 Months)</v>
      </c>
    </row>
    <row r="1574" spans="1:23" x14ac:dyDescent="0.25">
      <c r="A1574" t="s">
        <v>1608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 s="1">
        <v>45</v>
      </c>
      <c r="T1574" s="1">
        <v>127.1</v>
      </c>
      <c r="U1574" t="s">
        <v>23</v>
      </c>
      <c r="V1574">
        <f>IF(Table1[[#This Row],[Churn]]="Yes",1,0)</f>
        <v>1</v>
      </c>
      <c r="W1574" t="str">
        <f t="shared" si="24"/>
        <v>New (0-12 Months)</v>
      </c>
    </row>
    <row r="1575" spans="1:23" x14ac:dyDescent="0.25">
      <c r="A1575" t="s">
        <v>1609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 s="1">
        <v>96.1</v>
      </c>
      <c r="T1575" s="1">
        <v>4391.45</v>
      </c>
      <c r="U1575" t="s">
        <v>24</v>
      </c>
      <c r="V1575">
        <f>IF(Table1[[#This Row],[Churn]]="Yes",1,0)</f>
        <v>0</v>
      </c>
      <c r="W1575" t="str">
        <f t="shared" si="24"/>
        <v>Established (25-48 Months)</v>
      </c>
    </row>
    <row r="1576" spans="1:23" x14ac:dyDescent="0.25">
      <c r="A1576" t="s">
        <v>1610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 s="1">
        <v>19.649999999999999</v>
      </c>
      <c r="T1576" s="1">
        <v>270.60000000000002</v>
      </c>
      <c r="U1576" t="s">
        <v>24</v>
      </c>
      <c r="V1576">
        <f>IF(Table1[[#This Row],[Churn]]="Yes",1,0)</f>
        <v>0</v>
      </c>
      <c r="W1576" t="str">
        <f t="shared" si="24"/>
        <v>Developing (13-24 Months)</v>
      </c>
    </row>
    <row r="1577" spans="1:23" x14ac:dyDescent="0.25">
      <c r="A1577" t="s">
        <v>1611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 s="1">
        <v>99.5</v>
      </c>
      <c r="T1577" s="1">
        <v>6710.5</v>
      </c>
      <c r="U1577" t="s">
        <v>23</v>
      </c>
      <c r="V1577">
        <f>IF(Table1[[#This Row],[Churn]]="Yes",1,0)</f>
        <v>1</v>
      </c>
      <c r="W1577" t="str">
        <f t="shared" si="24"/>
        <v>Loyal (49-72 Months)</v>
      </c>
    </row>
    <row r="1578" spans="1:23" x14ac:dyDescent="0.25">
      <c r="A1578" t="s">
        <v>1612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 s="1">
        <v>60.65</v>
      </c>
      <c r="T1578" s="1">
        <v>3975.9</v>
      </c>
      <c r="U1578" t="s">
        <v>24</v>
      </c>
      <c r="V1578">
        <f>IF(Table1[[#This Row],[Churn]]="Yes",1,0)</f>
        <v>0</v>
      </c>
      <c r="W1578" t="str">
        <f t="shared" si="24"/>
        <v>Loyal (49-72 Months)</v>
      </c>
    </row>
    <row r="1579" spans="1:23" x14ac:dyDescent="0.25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 s="1">
        <v>98.6</v>
      </c>
      <c r="T1579" s="1">
        <v>1704.95</v>
      </c>
      <c r="U1579" t="s">
        <v>23</v>
      </c>
      <c r="V1579">
        <f>IF(Table1[[#This Row],[Churn]]="Yes",1,0)</f>
        <v>1</v>
      </c>
      <c r="W1579" t="str">
        <f t="shared" si="24"/>
        <v>Developing (13-24 Months)</v>
      </c>
    </row>
    <row r="1580" spans="1:23" x14ac:dyDescent="0.25">
      <c r="A1580" t="s">
        <v>1614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 s="1">
        <v>59.5</v>
      </c>
      <c r="T1580" s="1">
        <v>415.95</v>
      </c>
      <c r="U1580" t="s">
        <v>23</v>
      </c>
      <c r="V1580">
        <f>IF(Table1[[#This Row],[Churn]]="Yes",1,0)</f>
        <v>1</v>
      </c>
      <c r="W1580" t="str">
        <f t="shared" si="24"/>
        <v>New (0-12 Months)</v>
      </c>
    </row>
    <row r="1581" spans="1:23" x14ac:dyDescent="0.25">
      <c r="A1581" t="s">
        <v>1615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 s="1">
        <v>80.45</v>
      </c>
      <c r="T1581" s="1">
        <v>950.2</v>
      </c>
      <c r="U1581" t="s">
        <v>23</v>
      </c>
      <c r="V1581">
        <f>IF(Table1[[#This Row],[Churn]]="Yes",1,0)</f>
        <v>1</v>
      </c>
      <c r="W1581" t="str">
        <f t="shared" si="24"/>
        <v>New (0-12 Months)</v>
      </c>
    </row>
    <row r="1582" spans="1:23" x14ac:dyDescent="0.25">
      <c r="A1582" t="s">
        <v>1616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 s="1">
        <v>71.7</v>
      </c>
      <c r="T1582" s="1">
        <v>1497.05</v>
      </c>
      <c r="U1582" t="s">
        <v>24</v>
      </c>
      <c r="V1582">
        <f>IF(Table1[[#This Row],[Churn]]="Yes",1,0)</f>
        <v>0</v>
      </c>
      <c r="W1582" t="str">
        <f t="shared" si="24"/>
        <v>Developing (13-24 Months)</v>
      </c>
    </row>
    <row r="1583" spans="1:23" x14ac:dyDescent="0.25">
      <c r="A1583" t="s">
        <v>1617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 s="1">
        <v>36</v>
      </c>
      <c r="T1583" s="1">
        <v>780.15</v>
      </c>
      <c r="U1583" t="s">
        <v>24</v>
      </c>
      <c r="V1583">
        <f>IF(Table1[[#This Row],[Churn]]="Yes",1,0)</f>
        <v>0</v>
      </c>
      <c r="W1583" t="str">
        <f t="shared" si="24"/>
        <v>Developing (13-24 Months)</v>
      </c>
    </row>
    <row r="1584" spans="1:23" x14ac:dyDescent="0.25">
      <c r="A1584" t="s">
        <v>1618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 s="1">
        <v>65.2</v>
      </c>
      <c r="T1584" s="1">
        <v>3512.15</v>
      </c>
      <c r="U1584" t="s">
        <v>24</v>
      </c>
      <c r="V1584">
        <f>IF(Table1[[#This Row],[Churn]]="Yes",1,0)</f>
        <v>0</v>
      </c>
      <c r="W1584" t="str">
        <f t="shared" si="24"/>
        <v>Loyal (49-72 Months)</v>
      </c>
    </row>
    <row r="1585" spans="1:23" x14ac:dyDescent="0.25">
      <c r="A1585" t="s">
        <v>1619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 s="1">
        <v>48.95</v>
      </c>
      <c r="T1585" s="1">
        <v>273.25</v>
      </c>
      <c r="U1585" t="s">
        <v>24</v>
      </c>
      <c r="V1585">
        <f>IF(Table1[[#This Row],[Churn]]="Yes",1,0)</f>
        <v>0</v>
      </c>
      <c r="W1585" t="str">
        <f t="shared" si="24"/>
        <v>New (0-12 Months)</v>
      </c>
    </row>
    <row r="1586" spans="1:23" x14ac:dyDescent="0.25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 s="1">
        <v>53.5</v>
      </c>
      <c r="T1586" s="1">
        <v>3517.9</v>
      </c>
      <c r="U1586" t="s">
        <v>24</v>
      </c>
      <c r="V1586">
        <f>IF(Table1[[#This Row],[Churn]]="Yes",1,0)</f>
        <v>0</v>
      </c>
      <c r="W1586" t="str">
        <f t="shared" si="24"/>
        <v>Loyal (49-72 Months)</v>
      </c>
    </row>
    <row r="1587" spans="1:23" x14ac:dyDescent="0.25">
      <c r="A1587" t="s">
        <v>1621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 s="1">
        <v>80.45</v>
      </c>
      <c r="T1587" s="1">
        <v>3375.9</v>
      </c>
      <c r="U1587" t="s">
        <v>24</v>
      </c>
      <c r="V1587">
        <f>IF(Table1[[#This Row],[Churn]]="Yes",1,0)</f>
        <v>0</v>
      </c>
      <c r="W1587" t="str">
        <f t="shared" si="24"/>
        <v>Established (25-48 Months)</v>
      </c>
    </row>
    <row r="1588" spans="1:23" x14ac:dyDescent="0.25">
      <c r="A1588" t="s">
        <v>1622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 s="1">
        <v>109.05</v>
      </c>
      <c r="T1588" s="1">
        <v>7508.55</v>
      </c>
      <c r="U1588" t="s">
        <v>24</v>
      </c>
      <c r="V1588">
        <f>IF(Table1[[#This Row],[Churn]]="Yes",1,0)</f>
        <v>0</v>
      </c>
      <c r="W1588" t="str">
        <f t="shared" si="24"/>
        <v>Loyal (49-72 Months)</v>
      </c>
    </row>
    <row r="1589" spans="1:23" x14ac:dyDescent="0.25">
      <c r="A1589" t="s">
        <v>1623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 s="1">
        <v>26.3</v>
      </c>
      <c r="T1589" s="1">
        <v>1245.05</v>
      </c>
      <c r="U1589" t="s">
        <v>24</v>
      </c>
      <c r="V1589">
        <f>IF(Table1[[#This Row],[Churn]]="Yes",1,0)</f>
        <v>0</v>
      </c>
      <c r="W1589" t="str">
        <f t="shared" si="24"/>
        <v>Established (25-48 Months)</v>
      </c>
    </row>
    <row r="1590" spans="1:23" x14ac:dyDescent="0.25">
      <c r="A1590" t="s">
        <v>1624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 s="1">
        <v>106.8</v>
      </c>
      <c r="T1590" s="1">
        <v>5347.95</v>
      </c>
      <c r="U1590" t="s">
        <v>24</v>
      </c>
      <c r="V1590">
        <f>IF(Table1[[#This Row],[Churn]]="Yes",1,0)</f>
        <v>0</v>
      </c>
      <c r="W1590" t="str">
        <f t="shared" si="24"/>
        <v>Loyal (49-72 Months)</v>
      </c>
    </row>
    <row r="1591" spans="1:23" x14ac:dyDescent="0.25">
      <c r="A1591" t="s">
        <v>1625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 s="1">
        <v>64.95</v>
      </c>
      <c r="T1591" s="1">
        <v>493.65</v>
      </c>
      <c r="U1591" t="s">
        <v>24</v>
      </c>
      <c r="V1591">
        <f>IF(Table1[[#This Row],[Churn]]="Yes",1,0)</f>
        <v>0</v>
      </c>
      <c r="W1591" t="str">
        <f t="shared" si="24"/>
        <v>New (0-12 Months)</v>
      </c>
    </row>
    <row r="1592" spans="1:23" x14ac:dyDescent="0.25">
      <c r="A1592" t="s">
        <v>1626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 s="1">
        <v>19.350000000000001</v>
      </c>
      <c r="T1592" s="1">
        <v>1263.8499999999999</v>
      </c>
      <c r="U1592" t="s">
        <v>24</v>
      </c>
      <c r="V1592">
        <f>IF(Table1[[#This Row],[Churn]]="Yes",1,0)</f>
        <v>0</v>
      </c>
      <c r="W1592" t="str">
        <f t="shared" si="24"/>
        <v>Loyal (49-72 Months)</v>
      </c>
    </row>
    <row r="1593" spans="1:23" x14ac:dyDescent="0.25">
      <c r="A1593" t="s">
        <v>1627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 s="1">
        <v>21.1</v>
      </c>
      <c r="T1593" s="1">
        <v>385.55</v>
      </c>
      <c r="U1593" t="s">
        <v>24</v>
      </c>
      <c r="V1593">
        <f>IF(Table1[[#This Row],[Churn]]="Yes",1,0)</f>
        <v>0</v>
      </c>
      <c r="W1593" t="str">
        <f t="shared" si="24"/>
        <v>Developing (13-24 Months)</v>
      </c>
    </row>
    <row r="1594" spans="1:23" x14ac:dyDescent="0.25">
      <c r="A1594" t="s">
        <v>1628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 s="1">
        <v>77.95</v>
      </c>
      <c r="T1594" s="1">
        <v>3384</v>
      </c>
      <c r="U1594" t="s">
        <v>23</v>
      </c>
      <c r="V1594">
        <f>IF(Table1[[#This Row],[Churn]]="Yes",1,0)</f>
        <v>1</v>
      </c>
      <c r="W1594" t="str">
        <f t="shared" si="24"/>
        <v>Established (25-48 Months)</v>
      </c>
    </row>
    <row r="1595" spans="1:23" x14ac:dyDescent="0.25">
      <c r="A1595" t="s">
        <v>1629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 s="1">
        <v>18.850000000000001</v>
      </c>
      <c r="T1595" s="1">
        <v>84.2</v>
      </c>
      <c r="U1595" t="s">
        <v>24</v>
      </c>
      <c r="V1595">
        <f>IF(Table1[[#This Row],[Churn]]="Yes",1,0)</f>
        <v>0</v>
      </c>
      <c r="W1595" t="str">
        <f t="shared" si="24"/>
        <v>New (0-12 Months)</v>
      </c>
    </row>
    <row r="1596" spans="1:23" x14ac:dyDescent="0.25">
      <c r="A1596" t="s">
        <v>1630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 s="1">
        <v>26</v>
      </c>
      <c r="T1596" s="1">
        <v>1638.7</v>
      </c>
      <c r="U1596" t="s">
        <v>24</v>
      </c>
      <c r="V1596">
        <f>IF(Table1[[#This Row],[Churn]]="Yes",1,0)</f>
        <v>0</v>
      </c>
      <c r="W1596" t="str">
        <f t="shared" si="24"/>
        <v>Loyal (49-72 Months)</v>
      </c>
    </row>
    <row r="1597" spans="1:23" x14ac:dyDescent="0.25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 s="1">
        <v>74.7</v>
      </c>
      <c r="T1597" s="1">
        <v>165.4</v>
      </c>
      <c r="U1597" t="s">
        <v>23</v>
      </c>
      <c r="V1597">
        <f>IF(Table1[[#This Row],[Churn]]="Yes",1,0)</f>
        <v>1</v>
      </c>
      <c r="W1597" t="str">
        <f t="shared" si="24"/>
        <v>New (0-12 Months)</v>
      </c>
    </row>
    <row r="1598" spans="1:23" x14ac:dyDescent="0.25">
      <c r="A1598" t="s">
        <v>1632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 s="1">
        <v>70.349999999999994</v>
      </c>
      <c r="T1598" s="1">
        <v>120.25</v>
      </c>
      <c r="U1598" t="s">
        <v>24</v>
      </c>
      <c r="V1598">
        <f>IF(Table1[[#This Row],[Churn]]="Yes",1,0)</f>
        <v>0</v>
      </c>
      <c r="W1598" t="str">
        <f t="shared" si="24"/>
        <v>New (0-12 Months)</v>
      </c>
    </row>
    <row r="1599" spans="1:23" x14ac:dyDescent="0.25">
      <c r="A1599" t="s">
        <v>1633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 s="1">
        <v>96.9</v>
      </c>
      <c r="T1599" s="1">
        <v>4473.45</v>
      </c>
      <c r="U1599" t="s">
        <v>24</v>
      </c>
      <c r="V1599">
        <f>IF(Table1[[#This Row],[Churn]]="Yes",1,0)</f>
        <v>0</v>
      </c>
      <c r="W1599" t="str">
        <f t="shared" si="24"/>
        <v>Established (25-48 Months)</v>
      </c>
    </row>
    <row r="1600" spans="1:23" x14ac:dyDescent="0.25">
      <c r="A1600" t="s">
        <v>1634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 s="1">
        <v>19.55</v>
      </c>
      <c r="T1600" s="1">
        <v>520.54999999999995</v>
      </c>
      <c r="U1600" t="s">
        <v>24</v>
      </c>
      <c r="V1600">
        <f>IF(Table1[[#This Row],[Churn]]="Yes",1,0)</f>
        <v>0</v>
      </c>
      <c r="W1600" t="str">
        <f t="shared" si="24"/>
        <v>Established (25-48 Months)</v>
      </c>
    </row>
    <row r="1601" spans="1:23" x14ac:dyDescent="0.25">
      <c r="A1601" t="s">
        <v>1635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 s="1">
        <v>80.400000000000006</v>
      </c>
      <c r="T1601" s="1">
        <v>5717.85</v>
      </c>
      <c r="U1601" t="s">
        <v>24</v>
      </c>
      <c r="V1601">
        <f>IF(Table1[[#This Row],[Churn]]="Yes",1,0)</f>
        <v>0</v>
      </c>
      <c r="W1601" t="str">
        <f t="shared" si="24"/>
        <v>Loyal (49-72 Months)</v>
      </c>
    </row>
    <row r="1602" spans="1:23" x14ac:dyDescent="0.25">
      <c r="A1602" t="s">
        <v>1636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 s="1">
        <v>88.8</v>
      </c>
      <c r="T1602" s="1">
        <v>88.8</v>
      </c>
      <c r="U1602" t="s">
        <v>23</v>
      </c>
      <c r="V1602">
        <f>IF(Table1[[#This Row],[Churn]]="Yes",1,0)</f>
        <v>1</v>
      </c>
      <c r="W1602" t="str">
        <f t="shared" ref="W1602:W1665" si="25">IF(F1602&lt;=12,"New (0-12 Months)",IF(F1602&lt;=24,"Developing (13-24 Months)",IF(F1602&lt;=48,"Established (25-48 Months)","Loyal (49-72 Months)")))</f>
        <v>New (0-12 Months)</v>
      </c>
    </row>
    <row r="1603" spans="1:23" x14ac:dyDescent="0.25">
      <c r="A1603" t="s">
        <v>1637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 s="1">
        <v>94.65</v>
      </c>
      <c r="T1603" s="1">
        <v>4312.5</v>
      </c>
      <c r="U1603" t="s">
        <v>24</v>
      </c>
      <c r="V1603">
        <f>IF(Table1[[#This Row],[Churn]]="Yes",1,0)</f>
        <v>0</v>
      </c>
      <c r="W1603" t="str">
        <f t="shared" si="25"/>
        <v>Established (25-48 Months)</v>
      </c>
    </row>
    <row r="1604" spans="1:23" x14ac:dyDescent="0.25">
      <c r="A1604" t="s">
        <v>1638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 s="1">
        <v>90.25</v>
      </c>
      <c r="T1604" s="1">
        <v>2755.35</v>
      </c>
      <c r="U1604" t="s">
        <v>23</v>
      </c>
      <c r="V1604">
        <f>IF(Table1[[#This Row],[Churn]]="Yes",1,0)</f>
        <v>1</v>
      </c>
      <c r="W1604" t="str">
        <f t="shared" si="25"/>
        <v>Established (25-48 Months)</v>
      </c>
    </row>
    <row r="1605" spans="1:23" x14ac:dyDescent="0.25">
      <c r="A1605" t="s">
        <v>1639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 s="1">
        <v>64.650000000000006</v>
      </c>
      <c r="T1605" s="1">
        <v>994.55</v>
      </c>
      <c r="U1605" t="s">
        <v>23</v>
      </c>
      <c r="V1605">
        <f>IF(Table1[[#This Row],[Churn]]="Yes",1,0)</f>
        <v>1</v>
      </c>
      <c r="W1605" t="str">
        <f t="shared" si="25"/>
        <v>Developing (13-24 Months)</v>
      </c>
    </row>
    <row r="1606" spans="1:23" x14ac:dyDescent="0.25">
      <c r="A1606" t="s">
        <v>1640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 s="1">
        <v>95.75</v>
      </c>
      <c r="T1606" s="1">
        <v>6511.25</v>
      </c>
      <c r="U1606" t="s">
        <v>24</v>
      </c>
      <c r="V1606">
        <f>IF(Table1[[#This Row],[Churn]]="Yes",1,0)</f>
        <v>0</v>
      </c>
      <c r="W1606" t="str">
        <f t="shared" si="25"/>
        <v>Loyal (49-72 Months)</v>
      </c>
    </row>
    <row r="1607" spans="1:23" x14ac:dyDescent="0.25">
      <c r="A1607" t="s">
        <v>1641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 s="1">
        <v>19.55</v>
      </c>
      <c r="T1607" s="1">
        <v>1218.6500000000001</v>
      </c>
      <c r="U1607" t="s">
        <v>24</v>
      </c>
      <c r="V1607">
        <f>IF(Table1[[#This Row],[Churn]]="Yes",1,0)</f>
        <v>0</v>
      </c>
      <c r="W1607" t="str">
        <f t="shared" si="25"/>
        <v>Loyal (49-72 Months)</v>
      </c>
    </row>
    <row r="1608" spans="1:23" x14ac:dyDescent="0.25">
      <c r="A1608" t="s">
        <v>1642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 s="1">
        <v>104.1</v>
      </c>
      <c r="T1608" s="1">
        <v>7447.7</v>
      </c>
      <c r="U1608" t="s">
        <v>24</v>
      </c>
      <c r="V1608">
        <f>IF(Table1[[#This Row],[Churn]]="Yes",1,0)</f>
        <v>0</v>
      </c>
      <c r="W1608" t="str">
        <f t="shared" si="25"/>
        <v>Loyal (49-72 Months)</v>
      </c>
    </row>
    <row r="1609" spans="1:23" x14ac:dyDescent="0.25">
      <c r="A1609" t="s">
        <v>1643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 s="1">
        <v>89.05</v>
      </c>
      <c r="T1609" s="1">
        <v>1169.3499999999999</v>
      </c>
      <c r="U1609" t="s">
        <v>23</v>
      </c>
      <c r="V1609">
        <f>IF(Table1[[#This Row],[Churn]]="Yes",1,0)</f>
        <v>1</v>
      </c>
      <c r="W1609" t="str">
        <f t="shared" si="25"/>
        <v>Developing (13-24 Months)</v>
      </c>
    </row>
    <row r="1610" spans="1:23" x14ac:dyDescent="0.25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 s="1">
        <v>20.100000000000001</v>
      </c>
      <c r="T1610" s="1">
        <v>279.5</v>
      </c>
      <c r="U1610" t="s">
        <v>24</v>
      </c>
      <c r="V1610">
        <f>IF(Table1[[#This Row],[Churn]]="Yes",1,0)</f>
        <v>0</v>
      </c>
      <c r="W1610" t="str">
        <f t="shared" si="25"/>
        <v>Developing (13-24 Months)</v>
      </c>
    </row>
    <row r="1611" spans="1:23" x14ac:dyDescent="0.25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 s="1">
        <v>111.55</v>
      </c>
      <c r="T1611" s="1">
        <v>5720.35</v>
      </c>
      <c r="U1611" t="s">
        <v>24</v>
      </c>
      <c r="V1611">
        <f>IF(Table1[[#This Row],[Churn]]="Yes",1,0)</f>
        <v>0</v>
      </c>
      <c r="W1611" t="str">
        <f t="shared" si="25"/>
        <v>Loyal (49-72 Months)</v>
      </c>
    </row>
    <row r="1612" spans="1:23" x14ac:dyDescent="0.25">
      <c r="A1612" t="s">
        <v>1646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 s="1">
        <v>60.5</v>
      </c>
      <c r="T1612" s="1">
        <v>3121.45</v>
      </c>
      <c r="U1612" t="s">
        <v>24</v>
      </c>
      <c r="V1612">
        <f>IF(Table1[[#This Row],[Churn]]="Yes",1,0)</f>
        <v>0</v>
      </c>
      <c r="W1612" t="str">
        <f t="shared" si="25"/>
        <v>Loyal (49-72 Months)</v>
      </c>
    </row>
    <row r="1613" spans="1:23" x14ac:dyDescent="0.25">
      <c r="A1613" t="s">
        <v>1647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 s="1">
        <v>90.95</v>
      </c>
      <c r="T1613" s="1">
        <v>6468.6</v>
      </c>
      <c r="U1613" t="s">
        <v>24</v>
      </c>
      <c r="V1613">
        <f>IF(Table1[[#This Row],[Churn]]="Yes",1,0)</f>
        <v>0</v>
      </c>
      <c r="W1613" t="str">
        <f t="shared" si="25"/>
        <v>Loyal (49-72 Months)</v>
      </c>
    </row>
    <row r="1614" spans="1:23" x14ac:dyDescent="0.25">
      <c r="A1614" t="s">
        <v>1648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 s="1">
        <v>87.4</v>
      </c>
      <c r="T1614" s="1">
        <v>5918.8</v>
      </c>
      <c r="U1614" t="s">
        <v>23</v>
      </c>
      <c r="V1614">
        <f>IF(Table1[[#This Row],[Churn]]="Yes",1,0)</f>
        <v>1</v>
      </c>
      <c r="W1614" t="str">
        <f t="shared" si="25"/>
        <v>Loyal (49-72 Months)</v>
      </c>
    </row>
    <row r="1615" spans="1:23" x14ac:dyDescent="0.25">
      <c r="A1615" t="s">
        <v>1649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 s="1">
        <v>19.7</v>
      </c>
      <c r="T1615" s="1">
        <v>675.6</v>
      </c>
      <c r="U1615" t="s">
        <v>24</v>
      </c>
      <c r="V1615">
        <f>IF(Table1[[#This Row],[Churn]]="Yes",1,0)</f>
        <v>0</v>
      </c>
      <c r="W1615" t="str">
        <f t="shared" si="25"/>
        <v>Established (25-48 Months)</v>
      </c>
    </row>
    <row r="1616" spans="1:23" x14ac:dyDescent="0.25">
      <c r="A1616" t="s">
        <v>1650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 s="1">
        <v>50.95</v>
      </c>
      <c r="T1616" s="1">
        <v>3521.7</v>
      </c>
      <c r="U1616" t="s">
        <v>24</v>
      </c>
      <c r="V1616">
        <f>IF(Table1[[#This Row],[Churn]]="Yes",1,0)</f>
        <v>0</v>
      </c>
      <c r="W1616" t="str">
        <f t="shared" si="25"/>
        <v>Loyal (49-72 Months)</v>
      </c>
    </row>
    <row r="1617" spans="1:23" x14ac:dyDescent="0.25">
      <c r="A1617" t="s">
        <v>1651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 s="1">
        <v>20.05</v>
      </c>
      <c r="T1617" s="1">
        <v>923.1</v>
      </c>
      <c r="U1617" t="s">
        <v>24</v>
      </c>
      <c r="V1617">
        <f>IF(Table1[[#This Row],[Churn]]="Yes",1,0)</f>
        <v>0</v>
      </c>
      <c r="W1617" t="str">
        <f t="shared" si="25"/>
        <v>Loyal (49-72 Months)</v>
      </c>
    </row>
    <row r="1618" spans="1:23" x14ac:dyDescent="0.25">
      <c r="A1618" t="s">
        <v>1652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 s="1">
        <v>19.399999999999999</v>
      </c>
      <c r="T1618" s="1">
        <v>1110.3499999999999</v>
      </c>
      <c r="U1618" t="s">
        <v>24</v>
      </c>
      <c r="V1618">
        <f>IF(Table1[[#This Row],[Churn]]="Yes",1,0)</f>
        <v>0</v>
      </c>
      <c r="W1618" t="str">
        <f t="shared" si="25"/>
        <v>Loyal (49-72 Months)</v>
      </c>
    </row>
    <row r="1619" spans="1:23" x14ac:dyDescent="0.25">
      <c r="A1619" t="s">
        <v>1653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 s="1">
        <v>59.45</v>
      </c>
      <c r="T1619" s="1">
        <v>1611.65</v>
      </c>
      <c r="U1619" t="s">
        <v>24</v>
      </c>
      <c r="V1619">
        <f>IF(Table1[[#This Row],[Churn]]="Yes",1,0)</f>
        <v>0</v>
      </c>
      <c r="W1619" t="str">
        <f t="shared" si="25"/>
        <v>Established (25-48 Months)</v>
      </c>
    </row>
    <row r="1620" spans="1:23" x14ac:dyDescent="0.25">
      <c r="A1620" t="s">
        <v>1654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 s="1">
        <v>94.75</v>
      </c>
      <c r="T1620" s="1">
        <v>2293.6</v>
      </c>
      <c r="U1620" t="s">
        <v>23</v>
      </c>
      <c r="V1620">
        <f>IF(Table1[[#This Row],[Churn]]="Yes",1,0)</f>
        <v>1</v>
      </c>
      <c r="W1620" t="str">
        <f t="shared" si="25"/>
        <v>Developing (13-24 Months)</v>
      </c>
    </row>
    <row r="1621" spans="1:23" x14ac:dyDescent="0.25">
      <c r="A1621" t="s">
        <v>1655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 s="1">
        <v>81.5</v>
      </c>
      <c r="T1621" s="1">
        <v>5553.25</v>
      </c>
      <c r="U1621" t="s">
        <v>24</v>
      </c>
      <c r="V1621">
        <f>IF(Table1[[#This Row],[Churn]]="Yes",1,0)</f>
        <v>0</v>
      </c>
      <c r="W1621" t="str">
        <f t="shared" si="25"/>
        <v>Loyal (49-72 Months)</v>
      </c>
    </row>
    <row r="1622" spans="1:23" x14ac:dyDescent="0.25">
      <c r="A1622" t="s">
        <v>1656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 s="1">
        <v>29.05</v>
      </c>
      <c r="T1622" s="1">
        <v>44.75</v>
      </c>
      <c r="U1622" t="s">
        <v>24</v>
      </c>
      <c r="V1622">
        <f>IF(Table1[[#This Row],[Churn]]="Yes",1,0)</f>
        <v>0</v>
      </c>
      <c r="W1622" t="str">
        <f t="shared" si="25"/>
        <v>New (0-12 Months)</v>
      </c>
    </row>
    <row r="1623" spans="1:23" x14ac:dyDescent="0.25">
      <c r="A1623" t="s">
        <v>1657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 s="1">
        <v>86.45</v>
      </c>
      <c r="T1623" s="1">
        <v>3029.1</v>
      </c>
      <c r="U1623" t="s">
        <v>23</v>
      </c>
      <c r="V1623">
        <f>IF(Table1[[#This Row],[Churn]]="Yes",1,0)</f>
        <v>1</v>
      </c>
      <c r="W1623" t="str">
        <f t="shared" si="25"/>
        <v>Established (25-48 Months)</v>
      </c>
    </row>
    <row r="1624" spans="1:23" x14ac:dyDescent="0.25">
      <c r="A1624" t="s">
        <v>1658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 s="1">
        <v>70.599999999999994</v>
      </c>
      <c r="T1624" s="1">
        <v>3231.05</v>
      </c>
      <c r="U1624" t="s">
        <v>24</v>
      </c>
      <c r="V1624">
        <f>IF(Table1[[#This Row],[Churn]]="Yes",1,0)</f>
        <v>0</v>
      </c>
      <c r="W1624" t="str">
        <f t="shared" si="25"/>
        <v>Established (25-48 Months)</v>
      </c>
    </row>
    <row r="1625" spans="1:23" x14ac:dyDescent="0.25">
      <c r="A1625" t="s">
        <v>1659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 s="1">
        <v>97.2</v>
      </c>
      <c r="T1625" s="1">
        <v>5129.45</v>
      </c>
      <c r="U1625" t="s">
        <v>24</v>
      </c>
      <c r="V1625">
        <f>IF(Table1[[#This Row],[Churn]]="Yes",1,0)</f>
        <v>0</v>
      </c>
      <c r="W1625" t="str">
        <f t="shared" si="25"/>
        <v>Loyal (49-72 Months)</v>
      </c>
    </row>
    <row r="1626" spans="1:23" x14ac:dyDescent="0.25">
      <c r="A1626" t="s">
        <v>1660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 s="1">
        <v>98.25</v>
      </c>
      <c r="T1626" s="1">
        <v>5508.35</v>
      </c>
      <c r="U1626" t="s">
        <v>23</v>
      </c>
      <c r="V1626">
        <f>IF(Table1[[#This Row],[Churn]]="Yes",1,0)</f>
        <v>1</v>
      </c>
      <c r="W1626" t="str">
        <f t="shared" si="25"/>
        <v>Loyal (49-72 Months)</v>
      </c>
    </row>
    <row r="1627" spans="1:23" x14ac:dyDescent="0.25">
      <c r="A1627" t="s">
        <v>1661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 s="1">
        <v>75.75</v>
      </c>
      <c r="T1627" s="1">
        <v>655.9</v>
      </c>
      <c r="U1627" t="s">
        <v>23</v>
      </c>
      <c r="V1627">
        <f>IF(Table1[[#This Row],[Churn]]="Yes",1,0)</f>
        <v>1</v>
      </c>
      <c r="W1627" t="str">
        <f t="shared" si="25"/>
        <v>New (0-12 Months)</v>
      </c>
    </row>
    <row r="1628" spans="1:23" x14ac:dyDescent="0.25">
      <c r="A1628" t="s">
        <v>1662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 s="1">
        <v>59.2</v>
      </c>
      <c r="T1628" s="1">
        <v>1191.2</v>
      </c>
      <c r="U1628" t="s">
        <v>24</v>
      </c>
      <c r="V1628">
        <f>IF(Table1[[#This Row],[Churn]]="Yes",1,0)</f>
        <v>0</v>
      </c>
      <c r="W1628" t="str">
        <f t="shared" si="25"/>
        <v>Developing (13-24 Months)</v>
      </c>
    </row>
    <row r="1629" spans="1:23" x14ac:dyDescent="0.25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 s="1">
        <v>75.900000000000006</v>
      </c>
      <c r="T1629" s="1">
        <v>866.4</v>
      </c>
      <c r="U1629" t="s">
        <v>24</v>
      </c>
      <c r="V1629">
        <f>IF(Table1[[#This Row],[Churn]]="Yes",1,0)</f>
        <v>0</v>
      </c>
      <c r="W1629" t="str">
        <f t="shared" si="25"/>
        <v>New (0-12 Months)</v>
      </c>
    </row>
    <row r="1630" spans="1:23" x14ac:dyDescent="0.25">
      <c r="A1630" t="s">
        <v>1664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 s="1">
        <v>90.05</v>
      </c>
      <c r="T1630" s="1">
        <v>2627.2</v>
      </c>
      <c r="U1630" t="s">
        <v>24</v>
      </c>
      <c r="V1630">
        <f>IF(Table1[[#This Row],[Churn]]="Yes",1,0)</f>
        <v>0</v>
      </c>
      <c r="W1630" t="str">
        <f t="shared" si="25"/>
        <v>Established (25-48 Months)</v>
      </c>
    </row>
    <row r="1631" spans="1:23" x14ac:dyDescent="0.25">
      <c r="A1631" t="s">
        <v>1665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 s="1">
        <v>70.95</v>
      </c>
      <c r="T1631" s="1">
        <v>4741.45</v>
      </c>
      <c r="U1631" t="s">
        <v>24</v>
      </c>
      <c r="V1631">
        <f>IF(Table1[[#This Row],[Churn]]="Yes",1,0)</f>
        <v>0</v>
      </c>
      <c r="W1631" t="str">
        <f t="shared" si="25"/>
        <v>Loyal (49-72 Months)</v>
      </c>
    </row>
    <row r="1632" spans="1:23" x14ac:dyDescent="0.25">
      <c r="A1632" t="s">
        <v>1666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 s="1">
        <v>102.6</v>
      </c>
      <c r="T1632" s="1">
        <v>4009.2</v>
      </c>
      <c r="U1632" t="s">
        <v>24</v>
      </c>
      <c r="V1632">
        <f>IF(Table1[[#This Row],[Churn]]="Yes",1,0)</f>
        <v>0</v>
      </c>
      <c r="W1632" t="str">
        <f t="shared" si="25"/>
        <v>Established (25-48 Months)</v>
      </c>
    </row>
    <row r="1633" spans="1:23" x14ac:dyDescent="0.25">
      <c r="A1633" t="s">
        <v>1667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 s="1">
        <v>85.35</v>
      </c>
      <c r="T1633" s="1">
        <v>1463.45</v>
      </c>
      <c r="U1633" t="s">
        <v>23</v>
      </c>
      <c r="V1633">
        <f>IF(Table1[[#This Row],[Churn]]="Yes",1,0)</f>
        <v>1</v>
      </c>
      <c r="W1633" t="str">
        <f t="shared" si="25"/>
        <v>Developing (13-24 Months)</v>
      </c>
    </row>
    <row r="1634" spans="1:23" x14ac:dyDescent="0.25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 s="1">
        <v>106.1</v>
      </c>
      <c r="T1634" s="1">
        <v>5082.8</v>
      </c>
      <c r="U1634" t="s">
        <v>23</v>
      </c>
      <c r="V1634">
        <f>IF(Table1[[#This Row],[Churn]]="Yes",1,0)</f>
        <v>1</v>
      </c>
      <c r="W1634" t="str">
        <f t="shared" si="25"/>
        <v>Established (25-48 Months)</v>
      </c>
    </row>
    <row r="1635" spans="1:23" x14ac:dyDescent="0.25">
      <c r="A1635" t="s">
        <v>1669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 s="1">
        <v>43.8</v>
      </c>
      <c r="T1635" s="1">
        <v>43.8</v>
      </c>
      <c r="U1635" t="s">
        <v>24</v>
      </c>
      <c r="V1635">
        <f>IF(Table1[[#This Row],[Churn]]="Yes",1,0)</f>
        <v>0</v>
      </c>
      <c r="W1635" t="str">
        <f t="shared" si="25"/>
        <v>New (0-12 Months)</v>
      </c>
    </row>
    <row r="1636" spans="1:23" x14ac:dyDescent="0.25">
      <c r="A1636" t="s">
        <v>1670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 s="1">
        <v>59</v>
      </c>
      <c r="T1636" s="1">
        <v>3707.6</v>
      </c>
      <c r="U1636" t="s">
        <v>24</v>
      </c>
      <c r="V1636">
        <f>IF(Table1[[#This Row],[Churn]]="Yes",1,0)</f>
        <v>0</v>
      </c>
      <c r="W1636" t="str">
        <f t="shared" si="25"/>
        <v>Loyal (49-72 Months)</v>
      </c>
    </row>
    <row r="1637" spans="1:23" x14ac:dyDescent="0.25">
      <c r="A1637" t="s">
        <v>1671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 s="1">
        <v>69.95</v>
      </c>
      <c r="T1637" s="1">
        <v>220.45</v>
      </c>
      <c r="U1637" t="s">
        <v>24</v>
      </c>
      <c r="V1637">
        <f>IF(Table1[[#This Row],[Churn]]="Yes",1,0)</f>
        <v>0</v>
      </c>
      <c r="W1637" t="str">
        <f t="shared" si="25"/>
        <v>New (0-12 Months)</v>
      </c>
    </row>
    <row r="1638" spans="1:23" x14ac:dyDescent="0.25">
      <c r="A1638" t="s">
        <v>1672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 s="1">
        <v>24.35</v>
      </c>
      <c r="T1638" s="1">
        <v>1133.7</v>
      </c>
      <c r="U1638" t="s">
        <v>24</v>
      </c>
      <c r="V1638">
        <f>IF(Table1[[#This Row],[Churn]]="Yes",1,0)</f>
        <v>0</v>
      </c>
      <c r="W1638" t="str">
        <f t="shared" si="25"/>
        <v>Established (25-48 Months)</v>
      </c>
    </row>
    <row r="1639" spans="1:23" x14ac:dyDescent="0.25">
      <c r="A1639" t="s">
        <v>1673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 s="1">
        <v>29.45</v>
      </c>
      <c r="T1639" s="1">
        <v>1983.15</v>
      </c>
      <c r="U1639" t="s">
        <v>24</v>
      </c>
      <c r="V1639">
        <f>IF(Table1[[#This Row],[Churn]]="Yes",1,0)</f>
        <v>0</v>
      </c>
      <c r="W1639" t="str">
        <f t="shared" si="25"/>
        <v>Loyal (49-72 Months)</v>
      </c>
    </row>
    <row r="1640" spans="1:23" x14ac:dyDescent="0.25">
      <c r="A1640" t="s">
        <v>1674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 s="1">
        <v>84.4</v>
      </c>
      <c r="T1640" s="1">
        <v>5746.75</v>
      </c>
      <c r="U1640" t="s">
        <v>24</v>
      </c>
      <c r="V1640">
        <f>IF(Table1[[#This Row],[Churn]]="Yes",1,0)</f>
        <v>0</v>
      </c>
      <c r="W1640" t="str">
        <f t="shared" si="25"/>
        <v>Loyal (49-72 Months)</v>
      </c>
    </row>
    <row r="1641" spans="1:23" x14ac:dyDescent="0.25">
      <c r="A1641" t="s">
        <v>1675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 s="1">
        <v>45.05</v>
      </c>
      <c r="T1641" s="1">
        <v>770.6</v>
      </c>
      <c r="U1641" t="s">
        <v>23</v>
      </c>
      <c r="V1641">
        <f>IF(Table1[[#This Row],[Churn]]="Yes",1,0)</f>
        <v>1</v>
      </c>
      <c r="W1641" t="str">
        <f t="shared" si="25"/>
        <v>Developing (13-24 Months)</v>
      </c>
    </row>
    <row r="1642" spans="1:23" x14ac:dyDescent="0.25">
      <c r="A1642" t="s">
        <v>1676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 s="1">
        <v>20.65</v>
      </c>
      <c r="T1642" s="1">
        <v>134.05000000000001</v>
      </c>
      <c r="U1642" t="s">
        <v>24</v>
      </c>
      <c r="V1642">
        <f>IF(Table1[[#This Row],[Churn]]="Yes",1,0)</f>
        <v>0</v>
      </c>
      <c r="W1642" t="str">
        <f t="shared" si="25"/>
        <v>New (0-12 Months)</v>
      </c>
    </row>
    <row r="1643" spans="1:23" x14ac:dyDescent="0.25">
      <c r="A1643" t="s">
        <v>1677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 s="1">
        <v>87.1</v>
      </c>
      <c r="T1643" s="1">
        <v>6230.1</v>
      </c>
      <c r="U1643" t="s">
        <v>24</v>
      </c>
      <c r="V1643">
        <f>IF(Table1[[#This Row],[Churn]]="Yes",1,0)</f>
        <v>0</v>
      </c>
      <c r="W1643" t="str">
        <f t="shared" si="25"/>
        <v>Loyal (49-72 Months)</v>
      </c>
    </row>
    <row r="1644" spans="1:23" x14ac:dyDescent="0.25">
      <c r="A1644" t="s">
        <v>1678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 s="1">
        <v>19.850000000000001</v>
      </c>
      <c r="T1644" s="1">
        <v>573.04999999999995</v>
      </c>
      <c r="U1644" t="s">
        <v>24</v>
      </c>
      <c r="V1644">
        <f>IF(Table1[[#This Row],[Churn]]="Yes",1,0)</f>
        <v>0</v>
      </c>
      <c r="W1644" t="str">
        <f t="shared" si="25"/>
        <v>Established (25-48 Months)</v>
      </c>
    </row>
    <row r="1645" spans="1:23" x14ac:dyDescent="0.25">
      <c r="A1645" t="s">
        <v>1679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 s="1">
        <v>90.35</v>
      </c>
      <c r="T1645" s="1">
        <v>3419.3</v>
      </c>
      <c r="U1645" t="s">
        <v>24</v>
      </c>
      <c r="V1645">
        <f>IF(Table1[[#This Row],[Churn]]="Yes",1,0)</f>
        <v>0</v>
      </c>
      <c r="W1645" t="str">
        <f t="shared" si="25"/>
        <v>Established (25-48 Months)</v>
      </c>
    </row>
    <row r="1646" spans="1:23" x14ac:dyDescent="0.25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 s="1">
        <v>109.8</v>
      </c>
      <c r="T1646" s="1">
        <v>3587.25</v>
      </c>
      <c r="U1646" t="s">
        <v>23</v>
      </c>
      <c r="V1646">
        <f>IF(Table1[[#This Row],[Churn]]="Yes",1,0)</f>
        <v>1</v>
      </c>
      <c r="W1646" t="str">
        <f t="shared" si="25"/>
        <v>Established (25-48 Months)</v>
      </c>
    </row>
    <row r="1647" spans="1:23" x14ac:dyDescent="0.25">
      <c r="A1647" t="s">
        <v>1681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 s="1">
        <v>84.65</v>
      </c>
      <c r="T1647" s="1">
        <v>3541.35</v>
      </c>
      <c r="U1647" t="s">
        <v>23</v>
      </c>
      <c r="V1647">
        <f>IF(Table1[[#This Row],[Churn]]="Yes",1,0)</f>
        <v>1</v>
      </c>
      <c r="W1647" t="str">
        <f t="shared" si="25"/>
        <v>Established (25-48 Months)</v>
      </c>
    </row>
    <row r="1648" spans="1:23" x14ac:dyDescent="0.25">
      <c r="A1648" t="s">
        <v>1682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 s="1">
        <v>65.5</v>
      </c>
      <c r="T1648" s="1">
        <v>3801.3</v>
      </c>
      <c r="U1648" t="s">
        <v>24</v>
      </c>
      <c r="V1648">
        <f>IF(Table1[[#This Row],[Churn]]="Yes",1,0)</f>
        <v>0</v>
      </c>
      <c r="W1648" t="str">
        <f t="shared" si="25"/>
        <v>Loyal (49-72 Months)</v>
      </c>
    </row>
    <row r="1649" spans="1:23" x14ac:dyDescent="0.25">
      <c r="A1649" t="s">
        <v>1683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 s="1">
        <v>79.5</v>
      </c>
      <c r="T1649" s="1">
        <v>868.5</v>
      </c>
      <c r="U1649" t="s">
        <v>23</v>
      </c>
      <c r="V1649">
        <f>IF(Table1[[#This Row],[Churn]]="Yes",1,0)</f>
        <v>1</v>
      </c>
      <c r="W1649" t="str">
        <f t="shared" si="25"/>
        <v>New (0-12 Months)</v>
      </c>
    </row>
    <row r="1650" spans="1:23" x14ac:dyDescent="0.25">
      <c r="A1650" t="s">
        <v>1684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 s="1">
        <v>80.95</v>
      </c>
      <c r="T1650" s="1">
        <v>4859.1000000000004</v>
      </c>
      <c r="U1650" t="s">
        <v>24</v>
      </c>
      <c r="V1650">
        <f>IF(Table1[[#This Row],[Churn]]="Yes",1,0)</f>
        <v>0</v>
      </c>
      <c r="W1650" t="str">
        <f t="shared" si="25"/>
        <v>Loyal (49-72 Months)</v>
      </c>
    </row>
    <row r="1651" spans="1:23" x14ac:dyDescent="0.25">
      <c r="A1651" t="s">
        <v>1685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 s="1">
        <v>56.15</v>
      </c>
      <c r="T1651" s="1">
        <v>1439.35</v>
      </c>
      <c r="U1651" t="s">
        <v>24</v>
      </c>
      <c r="V1651">
        <f>IF(Table1[[#This Row],[Churn]]="Yes",1,0)</f>
        <v>0</v>
      </c>
      <c r="W1651" t="str">
        <f t="shared" si="25"/>
        <v>Established (25-48 Months)</v>
      </c>
    </row>
    <row r="1652" spans="1:23" x14ac:dyDescent="0.25">
      <c r="A1652" t="s">
        <v>1686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 s="1">
        <v>85.8</v>
      </c>
      <c r="T1652" s="1">
        <v>85.8</v>
      </c>
      <c r="U1652" t="s">
        <v>23</v>
      </c>
      <c r="V1652">
        <f>IF(Table1[[#This Row],[Churn]]="Yes",1,0)</f>
        <v>1</v>
      </c>
      <c r="W1652" t="str">
        <f t="shared" si="25"/>
        <v>New (0-12 Months)</v>
      </c>
    </row>
    <row r="1653" spans="1:23" x14ac:dyDescent="0.25">
      <c r="A1653" t="s">
        <v>1687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 s="1">
        <v>79.099999999999994</v>
      </c>
      <c r="T1653" s="1">
        <v>79.099999999999994</v>
      </c>
      <c r="U1653" t="s">
        <v>23</v>
      </c>
      <c r="V1653">
        <f>IF(Table1[[#This Row],[Churn]]="Yes",1,0)</f>
        <v>1</v>
      </c>
      <c r="W1653" t="str">
        <f t="shared" si="25"/>
        <v>New (0-12 Months)</v>
      </c>
    </row>
    <row r="1654" spans="1:23" x14ac:dyDescent="0.25">
      <c r="A1654" t="s">
        <v>1688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 s="1">
        <v>34.4</v>
      </c>
      <c r="T1654" s="1">
        <v>592.75</v>
      </c>
      <c r="U1654" t="s">
        <v>24</v>
      </c>
      <c r="V1654">
        <f>IF(Table1[[#This Row],[Churn]]="Yes",1,0)</f>
        <v>0</v>
      </c>
      <c r="W1654" t="str">
        <f t="shared" si="25"/>
        <v>Developing (13-24 Months)</v>
      </c>
    </row>
    <row r="1655" spans="1:23" x14ac:dyDescent="0.25">
      <c r="A1655" t="s">
        <v>1689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 s="1">
        <v>20.75</v>
      </c>
      <c r="T1655" s="1">
        <v>1185.95</v>
      </c>
      <c r="U1655" t="s">
        <v>24</v>
      </c>
      <c r="V1655">
        <f>IF(Table1[[#This Row],[Churn]]="Yes",1,0)</f>
        <v>0</v>
      </c>
      <c r="W1655" t="str">
        <f t="shared" si="25"/>
        <v>Loyal (49-72 Months)</v>
      </c>
    </row>
    <row r="1656" spans="1:23" x14ac:dyDescent="0.25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 s="1">
        <v>18.8</v>
      </c>
      <c r="T1656" s="1">
        <v>18.8</v>
      </c>
      <c r="U1656" t="s">
        <v>24</v>
      </c>
      <c r="V1656">
        <f>IF(Table1[[#This Row],[Churn]]="Yes",1,0)</f>
        <v>0</v>
      </c>
      <c r="W1656" t="str">
        <f t="shared" si="25"/>
        <v>New (0-12 Months)</v>
      </c>
    </row>
    <row r="1657" spans="1:23" x14ac:dyDescent="0.25">
      <c r="A1657" t="s">
        <v>1691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 s="1">
        <v>44.3</v>
      </c>
      <c r="T1657" s="1">
        <v>134.5</v>
      </c>
      <c r="U1657" t="s">
        <v>23</v>
      </c>
      <c r="V1657">
        <f>IF(Table1[[#This Row],[Churn]]="Yes",1,0)</f>
        <v>1</v>
      </c>
      <c r="W1657" t="str">
        <f t="shared" si="25"/>
        <v>New (0-12 Months)</v>
      </c>
    </row>
    <row r="1658" spans="1:23" x14ac:dyDescent="0.25">
      <c r="A1658" t="s">
        <v>1692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 s="1">
        <v>90.8</v>
      </c>
      <c r="T1658" s="1">
        <v>4921.2</v>
      </c>
      <c r="U1658" t="s">
        <v>24</v>
      </c>
      <c r="V1658">
        <f>IF(Table1[[#This Row],[Churn]]="Yes",1,0)</f>
        <v>0</v>
      </c>
      <c r="W1658" t="str">
        <f t="shared" si="25"/>
        <v>Loyal (49-72 Months)</v>
      </c>
    </row>
    <row r="1659" spans="1:23" x14ac:dyDescent="0.25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 s="1">
        <v>25.6</v>
      </c>
      <c r="T1659" s="1">
        <v>901.25</v>
      </c>
      <c r="U1659" t="s">
        <v>24</v>
      </c>
      <c r="V1659">
        <f>IF(Table1[[#This Row],[Churn]]="Yes",1,0)</f>
        <v>0</v>
      </c>
      <c r="W1659" t="str">
        <f t="shared" si="25"/>
        <v>Established (25-48 Months)</v>
      </c>
    </row>
    <row r="1660" spans="1:23" x14ac:dyDescent="0.25">
      <c r="A1660" t="s">
        <v>1694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 s="1">
        <v>105.95</v>
      </c>
      <c r="T1660" s="1">
        <v>5341.8</v>
      </c>
      <c r="U1660" t="s">
        <v>23</v>
      </c>
      <c r="V1660">
        <f>IF(Table1[[#This Row],[Churn]]="Yes",1,0)</f>
        <v>1</v>
      </c>
      <c r="W1660" t="str">
        <f t="shared" si="25"/>
        <v>Loyal (49-72 Months)</v>
      </c>
    </row>
    <row r="1661" spans="1:23" x14ac:dyDescent="0.25">
      <c r="A1661" t="s">
        <v>1695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 s="1">
        <v>70.8</v>
      </c>
      <c r="T1661" s="1">
        <v>4859.95</v>
      </c>
      <c r="U1661" t="s">
        <v>24</v>
      </c>
      <c r="V1661">
        <f>IF(Table1[[#This Row],[Churn]]="Yes",1,0)</f>
        <v>0</v>
      </c>
      <c r="W1661" t="str">
        <f t="shared" si="25"/>
        <v>Loyal (49-72 Months)</v>
      </c>
    </row>
    <row r="1662" spans="1:23" x14ac:dyDescent="0.25">
      <c r="A1662" t="s">
        <v>1696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 s="1">
        <v>25.4</v>
      </c>
      <c r="T1662" s="1">
        <v>1139.2</v>
      </c>
      <c r="U1662" t="s">
        <v>24</v>
      </c>
      <c r="V1662">
        <f>IF(Table1[[#This Row],[Churn]]="Yes",1,0)</f>
        <v>0</v>
      </c>
      <c r="W1662" t="str">
        <f t="shared" si="25"/>
        <v>Established (25-48 Months)</v>
      </c>
    </row>
    <row r="1663" spans="1:23" x14ac:dyDescent="0.25">
      <c r="A1663" t="s">
        <v>1697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 s="1">
        <v>108.8</v>
      </c>
      <c r="T1663" s="1">
        <v>7082.45</v>
      </c>
      <c r="U1663" t="s">
        <v>24</v>
      </c>
      <c r="V1663">
        <f>IF(Table1[[#This Row],[Churn]]="Yes",1,0)</f>
        <v>0</v>
      </c>
      <c r="W1663" t="str">
        <f t="shared" si="25"/>
        <v>Loyal (49-72 Months)</v>
      </c>
    </row>
    <row r="1664" spans="1:23" x14ac:dyDescent="0.25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 s="1">
        <v>69.75</v>
      </c>
      <c r="T1664" s="1">
        <v>324.60000000000002</v>
      </c>
      <c r="U1664" t="s">
        <v>23</v>
      </c>
      <c r="V1664">
        <f>IF(Table1[[#This Row],[Churn]]="Yes",1,0)</f>
        <v>1</v>
      </c>
      <c r="W1664" t="str">
        <f t="shared" si="25"/>
        <v>New (0-12 Months)</v>
      </c>
    </row>
    <row r="1665" spans="1:23" x14ac:dyDescent="0.25">
      <c r="A1665" t="s">
        <v>1699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 s="1">
        <v>94.65</v>
      </c>
      <c r="T1665" s="1">
        <v>4812.75</v>
      </c>
      <c r="U1665" t="s">
        <v>23</v>
      </c>
      <c r="V1665">
        <f>IF(Table1[[#This Row],[Churn]]="Yes",1,0)</f>
        <v>1</v>
      </c>
      <c r="W1665" t="str">
        <f t="shared" si="25"/>
        <v>Loyal (49-72 Months)</v>
      </c>
    </row>
    <row r="1666" spans="1:23" x14ac:dyDescent="0.25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 s="1">
        <v>96.05</v>
      </c>
      <c r="T1666" s="1">
        <v>4399.5</v>
      </c>
      <c r="U1666" t="s">
        <v>23</v>
      </c>
      <c r="V1666">
        <f>IF(Table1[[#This Row],[Churn]]="Yes",1,0)</f>
        <v>1</v>
      </c>
      <c r="W1666" t="str">
        <f t="shared" ref="W1666:W1729" si="26">IF(F1666&lt;=12,"New (0-12 Months)",IF(F1666&lt;=24,"Developing (13-24 Months)",IF(F1666&lt;=48,"Established (25-48 Months)","Loyal (49-72 Months)")))</f>
        <v>Established (25-48 Months)</v>
      </c>
    </row>
    <row r="1667" spans="1:23" x14ac:dyDescent="0.25">
      <c r="A1667" t="s">
        <v>1701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 s="1">
        <v>76.849999999999994</v>
      </c>
      <c r="T1667" s="1">
        <v>663.55</v>
      </c>
      <c r="U1667" t="s">
        <v>24</v>
      </c>
      <c r="V1667">
        <f>IF(Table1[[#This Row],[Churn]]="Yes",1,0)</f>
        <v>0</v>
      </c>
      <c r="W1667" t="str">
        <f t="shared" si="26"/>
        <v>New (0-12 Months)</v>
      </c>
    </row>
    <row r="1668" spans="1:23" x14ac:dyDescent="0.25">
      <c r="A1668" t="s">
        <v>1702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 s="1">
        <v>20.25</v>
      </c>
      <c r="T1668" s="1">
        <v>174.65</v>
      </c>
      <c r="U1668" t="s">
        <v>24</v>
      </c>
      <c r="V1668">
        <f>IF(Table1[[#This Row],[Churn]]="Yes",1,0)</f>
        <v>0</v>
      </c>
      <c r="W1668" t="str">
        <f t="shared" si="26"/>
        <v>New (0-12 Months)</v>
      </c>
    </row>
    <row r="1669" spans="1:23" x14ac:dyDescent="0.25">
      <c r="A1669" t="s">
        <v>1703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 s="1">
        <v>24.8</v>
      </c>
      <c r="T1669" s="1">
        <v>321.7</v>
      </c>
      <c r="U1669" t="s">
        <v>24</v>
      </c>
      <c r="V1669">
        <f>IF(Table1[[#This Row],[Churn]]="Yes",1,0)</f>
        <v>0</v>
      </c>
      <c r="W1669" t="str">
        <f t="shared" si="26"/>
        <v>Developing (13-24 Months)</v>
      </c>
    </row>
    <row r="1670" spans="1:23" x14ac:dyDescent="0.25">
      <c r="A1670" t="s">
        <v>1704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 s="1">
        <v>115.65</v>
      </c>
      <c r="T1670" s="1">
        <v>5125.5</v>
      </c>
      <c r="U1670" t="s">
        <v>24</v>
      </c>
      <c r="V1670">
        <f>IF(Table1[[#This Row],[Churn]]="Yes",1,0)</f>
        <v>0</v>
      </c>
      <c r="W1670" t="str">
        <f t="shared" si="26"/>
        <v>Established (25-48 Months)</v>
      </c>
    </row>
    <row r="1671" spans="1:23" x14ac:dyDescent="0.25">
      <c r="A1671" t="s">
        <v>1705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 s="1">
        <v>74.599999999999994</v>
      </c>
      <c r="T1671" s="1">
        <v>548.9</v>
      </c>
      <c r="U1671" t="s">
        <v>24</v>
      </c>
      <c r="V1671">
        <f>IF(Table1[[#This Row],[Churn]]="Yes",1,0)</f>
        <v>0</v>
      </c>
      <c r="W1671" t="str">
        <f t="shared" si="26"/>
        <v>New (0-12 Months)</v>
      </c>
    </row>
    <row r="1672" spans="1:23" x14ac:dyDescent="0.25">
      <c r="A1672" t="s">
        <v>1706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 s="1">
        <v>50.15</v>
      </c>
      <c r="T1672" s="1">
        <v>50.15</v>
      </c>
      <c r="U1672" t="s">
        <v>23</v>
      </c>
      <c r="V1672">
        <f>IF(Table1[[#This Row],[Churn]]="Yes",1,0)</f>
        <v>1</v>
      </c>
      <c r="W1672" t="str">
        <f t="shared" si="26"/>
        <v>New (0-12 Months)</v>
      </c>
    </row>
    <row r="1673" spans="1:23" x14ac:dyDescent="0.25">
      <c r="A1673" t="s">
        <v>1707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 s="1">
        <v>103.15</v>
      </c>
      <c r="T1673" s="1">
        <v>7031.3</v>
      </c>
      <c r="U1673" t="s">
        <v>24</v>
      </c>
      <c r="V1673">
        <f>IF(Table1[[#This Row],[Churn]]="Yes",1,0)</f>
        <v>0</v>
      </c>
      <c r="W1673" t="str">
        <f t="shared" si="26"/>
        <v>Loyal (49-72 Months)</v>
      </c>
    </row>
    <row r="1674" spans="1:23" x14ac:dyDescent="0.25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 s="1">
        <v>72.099999999999994</v>
      </c>
      <c r="T1674" s="1">
        <v>5016.6499999999996</v>
      </c>
      <c r="U1674" t="s">
        <v>24</v>
      </c>
      <c r="V1674">
        <f>IF(Table1[[#This Row],[Churn]]="Yes",1,0)</f>
        <v>0</v>
      </c>
      <c r="W1674" t="str">
        <f t="shared" si="26"/>
        <v>Loyal (49-72 Months)</v>
      </c>
    </row>
    <row r="1675" spans="1:23" x14ac:dyDescent="0.25">
      <c r="A1675" t="s">
        <v>1709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 s="1">
        <v>113.6</v>
      </c>
      <c r="T1675" s="1">
        <v>4594.95</v>
      </c>
      <c r="U1675" t="s">
        <v>23</v>
      </c>
      <c r="V1675">
        <f>IF(Table1[[#This Row],[Churn]]="Yes",1,0)</f>
        <v>1</v>
      </c>
      <c r="W1675" t="str">
        <f t="shared" si="26"/>
        <v>Established (25-48 Months)</v>
      </c>
    </row>
    <row r="1676" spans="1:23" x14ac:dyDescent="0.25">
      <c r="A1676" t="s">
        <v>1710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 s="1">
        <v>25.1</v>
      </c>
      <c r="T1676" s="1">
        <v>611.45000000000005</v>
      </c>
      <c r="U1676" t="s">
        <v>24</v>
      </c>
      <c r="V1676">
        <f>IF(Table1[[#This Row],[Churn]]="Yes",1,0)</f>
        <v>0</v>
      </c>
      <c r="W1676" t="str">
        <f t="shared" si="26"/>
        <v>Developing (13-24 Months)</v>
      </c>
    </row>
    <row r="1677" spans="1:23" x14ac:dyDescent="0.25">
      <c r="A1677" t="s">
        <v>1711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 s="1">
        <v>78.900000000000006</v>
      </c>
      <c r="T1677" s="1">
        <v>2384.15</v>
      </c>
      <c r="U1677" t="s">
        <v>23</v>
      </c>
      <c r="V1677">
        <f>IF(Table1[[#This Row],[Churn]]="Yes",1,0)</f>
        <v>1</v>
      </c>
      <c r="W1677" t="str">
        <f t="shared" si="26"/>
        <v>Established (25-48 Months)</v>
      </c>
    </row>
    <row r="1678" spans="1:23" x14ac:dyDescent="0.25">
      <c r="A1678" t="s">
        <v>1712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 s="1">
        <v>80.150000000000006</v>
      </c>
      <c r="T1678" s="1">
        <v>319.85000000000002</v>
      </c>
      <c r="U1678" t="s">
        <v>24</v>
      </c>
      <c r="V1678">
        <f>IF(Table1[[#This Row],[Churn]]="Yes",1,0)</f>
        <v>0</v>
      </c>
      <c r="W1678" t="str">
        <f t="shared" si="26"/>
        <v>New (0-12 Months)</v>
      </c>
    </row>
    <row r="1679" spans="1:23" x14ac:dyDescent="0.25">
      <c r="A1679" t="s">
        <v>1713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 s="1">
        <v>25.4</v>
      </c>
      <c r="T1679" s="1">
        <v>153.30000000000001</v>
      </c>
      <c r="U1679" t="s">
        <v>24</v>
      </c>
      <c r="V1679">
        <f>IF(Table1[[#This Row],[Churn]]="Yes",1,0)</f>
        <v>0</v>
      </c>
      <c r="W1679" t="str">
        <f t="shared" si="26"/>
        <v>New (0-12 Months)</v>
      </c>
    </row>
    <row r="1680" spans="1:23" x14ac:dyDescent="0.25">
      <c r="A1680" t="s">
        <v>1714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 s="1">
        <v>105.4</v>
      </c>
      <c r="T1680" s="1">
        <v>7035.6</v>
      </c>
      <c r="U1680" t="s">
        <v>24</v>
      </c>
      <c r="V1680">
        <f>IF(Table1[[#This Row],[Churn]]="Yes",1,0)</f>
        <v>0</v>
      </c>
      <c r="W1680" t="str">
        <f t="shared" si="26"/>
        <v>Loyal (49-72 Months)</v>
      </c>
    </row>
    <row r="1681" spans="1:23" x14ac:dyDescent="0.25">
      <c r="A1681" t="s">
        <v>1715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 s="1">
        <v>45.75</v>
      </c>
      <c r="T1681" s="1">
        <v>344.2</v>
      </c>
      <c r="U1681" t="s">
        <v>24</v>
      </c>
      <c r="V1681">
        <f>IF(Table1[[#This Row],[Churn]]="Yes",1,0)</f>
        <v>0</v>
      </c>
      <c r="W1681" t="str">
        <f t="shared" si="26"/>
        <v>New (0-12 Months)</v>
      </c>
    </row>
    <row r="1682" spans="1:23" x14ac:dyDescent="0.25">
      <c r="A1682" t="s">
        <v>1716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 s="1">
        <v>24.45</v>
      </c>
      <c r="T1682" s="1">
        <v>1431.65</v>
      </c>
      <c r="U1682" t="s">
        <v>24</v>
      </c>
      <c r="V1682">
        <f>IF(Table1[[#This Row],[Churn]]="Yes",1,0)</f>
        <v>0</v>
      </c>
      <c r="W1682" t="str">
        <f t="shared" si="26"/>
        <v>Loyal (49-72 Months)</v>
      </c>
    </row>
    <row r="1683" spans="1:23" x14ac:dyDescent="0.25">
      <c r="A1683" t="s">
        <v>1717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 s="1">
        <v>25</v>
      </c>
      <c r="T1683" s="1">
        <v>1849.2</v>
      </c>
      <c r="U1683" t="s">
        <v>24</v>
      </c>
      <c r="V1683">
        <f>IF(Table1[[#This Row],[Churn]]="Yes",1,0)</f>
        <v>0</v>
      </c>
      <c r="W1683" t="str">
        <f t="shared" si="26"/>
        <v>Loyal (49-72 Months)</v>
      </c>
    </row>
    <row r="1684" spans="1:23" x14ac:dyDescent="0.25">
      <c r="A1684" t="s">
        <v>1718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 s="1">
        <v>85.25</v>
      </c>
      <c r="T1684" s="1">
        <v>6083.1</v>
      </c>
      <c r="U1684" t="s">
        <v>24</v>
      </c>
      <c r="V1684">
        <f>IF(Table1[[#This Row],[Churn]]="Yes",1,0)</f>
        <v>0</v>
      </c>
      <c r="W1684" t="str">
        <f t="shared" si="26"/>
        <v>Loyal (49-72 Months)</v>
      </c>
    </row>
    <row r="1685" spans="1:23" x14ac:dyDescent="0.25">
      <c r="A1685" t="s">
        <v>1719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 s="1">
        <v>19.600000000000001</v>
      </c>
      <c r="T1685" s="1">
        <v>426.65</v>
      </c>
      <c r="U1685" t="s">
        <v>24</v>
      </c>
      <c r="V1685">
        <f>IF(Table1[[#This Row],[Churn]]="Yes",1,0)</f>
        <v>0</v>
      </c>
      <c r="W1685" t="str">
        <f t="shared" si="26"/>
        <v>Developing (13-24 Months)</v>
      </c>
    </row>
    <row r="1686" spans="1:23" x14ac:dyDescent="0.25">
      <c r="A1686" t="s">
        <v>1720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 s="1">
        <v>50.15</v>
      </c>
      <c r="T1686" s="1">
        <v>1655.35</v>
      </c>
      <c r="U1686" t="s">
        <v>24</v>
      </c>
      <c r="V1686">
        <f>IF(Table1[[#This Row],[Churn]]="Yes",1,0)</f>
        <v>0</v>
      </c>
      <c r="W1686" t="str">
        <f t="shared" si="26"/>
        <v>Established (25-48 Months)</v>
      </c>
    </row>
    <row r="1687" spans="1:23" x14ac:dyDescent="0.25">
      <c r="A1687" t="s">
        <v>1721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 s="1">
        <v>70.55</v>
      </c>
      <c r="T1687" s="1">
        <v>1943.9</v>
      </c>
      <c r="U1687" t="s">
        <v>24</v>
      </c>
      <c r="V1687">
        <f>IF(Table1[[#This Row],[Churn]]="Yes",1,0)</f>
        <v>0</v>
      </c>
      <c r="W1687" t="str">
        <f t="shared" si="26"/>
        <v>Established (25-48 Months)</v>
      </c>
    </row>
    <row r="1688" spans="1:23" x14ac:dyDescent="0.25">
      <c r="A1688" t="s">
        <v>1722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 s="1">
        <v>60.05</v>
      </c>
      <c r="T1688" s="1">
        <v>1616.15</v>
      </c>
      <c r="U1688" t="s">
        <v>23</v>
      </c>
      <c r="V1688">
        <f>IF(Table1[[#This Row],[Churn]]="Yes",1,0)</f>
        <v>1</v>
      </c>
      <c r="W1688" t="str">
        <f t="shared" si="26"/>
        <v>Established (25-48 Months)</v>
      </c>
    </row>
    <row r="1689" spans="1:23" x14ac:dyDescent="0.25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 s="1">
        <v>26.4</v>
      </c>
      <c r="T1689" s="1">
        <v>314.95</v>
      </c>
      <c r="U1689" t="s">
        <v>24</v>
      </c>
      <c r="V1689">
        <f>IF(Table1[[#This Row],[Churn]]="Yes",1,0)</f>
        <v>0</v>
      </c>
      <c r="W1689" t="str">
        <f t="shared" si="26"/>
        <v>New (0-12 Months)</v>
      </c>
    </row>
    <row r="1690" spans="1:23" x14ac:dyDescent="0.25">
      <c r="A1690" t="s">
        <v>1724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 s="1">
        <v>20.149999999999999</v>
      </c>
      <c r="T1690" s="1">
        <v>804.85</v>
      </c>
      <c r="U1690" t="s">
        <v>24</v>
      </c>
      <c r="V1690">
        <f>IF(Table1[[#This Row],[Churn]]="Yes",1,0)</f>
        <v>0</v>
      </c>
      <c r="W1690" t="str">
        <f t="shared" si="26"/>
        <v>Established (25-48 Months)</v>
      </c>
    </row>
    <row r="1691" spans="1:23" x14ac:dyDescent="0.25">
      <c r="A1691" t="s">
        <v>1725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 s="1">
        <v>58.85</v>
      </c>
      <c r="T1691" s="1">
        <v>465.7</v>
      </c>
      <c r="U1691" t="s">
        <v>24</v>
      </c>
      <c r="V1691">
        <f>IF(Table1[[#This Row],[Churn]]="Yes",1,0)</f>
        <v>0</v>
      </c>
      <c r="W1691" t="str">
        <f t="shared" si="26"/>
        <v>New (0-12 Months)</v>
      </c>
    </row>
    <row r="1692" spans="1:23" x14ac:dyDescent="0.25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 s="1">
        <v>97.55</v>
      </c>
      <c r="T1692" s="1">
        <v>6669.05</v>
      </c>
      <c r="U1692" t="s">
        <v>24</v>
      </c>
      <c r="V1692">
        <f>IF(Table1[[#This Row],[Churn]]="Yes",1,0)</f>
        <v>0</v>
      </c>
      <c r="W1692" t="str">
        <f t="shared" si="26"/>
        <v>Loyal (49-72 Months)</v>
      </c>
    </row>
    <row r="1693" spans="1:23" x14ac:dyDescent="0.25">
      <c r="A1693" t="s">
        <v>1727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 s="1">
        <v>19.649999999999999</v>
      </c>
      <c r="T1693" s="1">
        <v>1161.75</v>
      </c>
      <c r="U1693" t="s">
        <v>24</v>
      </c>
      <c r="V1693">
        <f>IF(Table1[[#This Row],[Churn]]="Yes",1,0)</f>
        <v>0</v>
      </c>
      <c r="W1693" t="str">
        <f t="shared" si="26"/>
        <v>Loyal (49-72 Months)</v>
      </c>
    </row>
    <row r="1694" spans="1:23" x14ac:dyDescent="0.25">
      <c r="A1694" t="s">
        <v>1728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 s="1">
        <v>25.25</v>
      </c>
      <c r="T1694" s="1">
        <v>947.75</v>
      </c>
      <c r="U1694" t="s">
        <v>24</v>
      </c>
      <c r="V1694">
        <f>IF(Table1[[#This Row],[Churn]]="Yes",1,0)</f>
        <v>0</v>
      </c>
      <c r="W1694" t="str">
        <f t="shared" si="26"/>
        <v>Established (25-48 Months)</v>
      </c>
    </row>
    <row r="1695" spans="1:23" x14ac:dyDescent="0.25">
      <c r="A1695" t="s">
        <v>1729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 s="1">
        <v>114.45</v>
      </c>
      <c r="T1695" s="1">
        <v>8375.0499999999993</v>
      </c>
      <c r="U1695" t="s">
        <v>24</v>
      </c>
      <c r="V1695">
        <f>IF(Table1[[#This Row],[Churn]]="Yes",1,0)</f>
        <v>0</v>
      </c>
      <c r="W1695" t="str">
        <f t="shared" si="26"/>
        <v>Loyal (49-72 Months)</v>
      </c>
    </row>
    <row r="1696" spans="1:23" x14ac:dyDescent="0.25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 s="1">
        <v>34.700000000000003</v>
      </c>
      <c r="T1696" s="1">
        <v>34.700000000000003</v>
      </c>
      <c r="U1696" t="s">
        <v>23</v>
      </c>
      <c r="V1696">
        <f>IF(Table1[[#This Row],[Churn]]="Yes",1,0)</f>
        <v>1</v>
      </c>
      <c r="W1696" t="str">
        <f t="shared" si="26"/>
        <v>New (0-12 Months)</v>
      </c>
    </row>
    <row r="1697" spans="1:23" x14ac:dyDescent="0.25">
      <c r="A1697" t="s">
        <v>1731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 s="1">
        <v>70.7</v>
      </c>
      <c r="T1697" s="1">
        <v>3770</v>
      </c>
      <c r="U1697" t="s">
        <v>24</v>
      </c>
      <c r="V1697">
        <f>IF(Table1[[#This Row],[Churn]]="Yes",1,0)</f>
        <v>0</v>
      </c>
      <c r="W1697" t="str">
        <f t="shared" si="26"/>
        <v>Loyal (49-72 Months)</v>
      </c>
    </row>
    <row r="1698" spans="1:23" x14ac:dyDescent="0.25">
      <c r="A1698" t="s">
        <v>1732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 s="1">
        <v>85.3</v>
      </c>
      <c r="T1698" s="1">
        <v>264.8</v>
      </c>
      <c r="U1698" t="s">
        <v>23</v>
      </c>
      <c r="V1698">
        <f>IF(Table1[[#This Row],[Churn]]="Yes",1,0)</f>
        <v>1</v>
      </c>
      <c r="W1698" t="str">
        <f t="shared" si="26"/>
        <v>New (0-12 Months)</v>
      </c>
    </row>
    <row r="1699" spans="1:23" x14ac:dyDescent="0.25">
      <c r="A1699" t="s">
        <v>1733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 s="1">
        <v>75.55</v>
      </c>
      <c r="T1699" s="1">
        <v>4707.8500000000004</v>
      </c>
      <c r="U1699" t="s">
        <v>24</v>
      </c>
      <c r="V1699">
        <f>IF(Table1[[#This Row],[Churn]]="Yes",1,0)</f>
        <v>0</v>
      </c>
      <c r="W1699" t="str">
        <f t="shared" si="26"/>
        <v>Loyal (49-72 Months)</v>
      </c>
    </row>
    <row r="1700" spans="1:23" x14ac:dyDescent="0.25">
      <c r="A1700" t="s">
        <v>1734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 s="1">
        <v>84.8</v>
      </c>
      <c r="T1700" s="1">
        <v>6152.4</v>
      </c>
      <c r="U1700" t="s">
        <v>24</v>
      </c>
      <c r="V1700">
        <f>IF(Table1[[#This Row],[Churn]]="Yes",1,0)</f>
        <v>0</v>
      </c>
      <c r="W1700" t="str">
        <f t="shared" si="26"/>
        <v>Loyal (49-72 Months)</v>
      </c>
    </row>
    <row r="1701" spans="1:23" x14ac:dyDescent="0.25">
      <c r="A1701" t="s">
        <v>1735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 s="1">
        <v>20.65</v>
      </c>
      <c r="T1701" s="1">
        <v>958.1</v>
      </c>
      <c r="U1701" t="s">
        <v>24</v>
      </c>
      <c r="V1701">
        <f>IF(Table1[[#This Row],[Churn]]="Yes",1,0)</f>
        <v>0</v>
      </c>
      <c r="W1701" t="str">
        <f t="shared" si="26"/>
        <v>Established (25-48 Months)</v>
      </c>
    </row>
    <row r="1702" spans="1:23" x14ac:dyDescent="0.25">
      <c r="A1702" t="s">
        <v>1736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 s="1">
        <v>20.45</v>
      </c>
      <c r="T1702" s="1">
        <v>943</v>
      </c>
      <c r="U1702" t="s">
        <v>24</v>
      </c>
      <c r="V1702">
        <f>IF(Table1[[#This Row],[Churn]]="Yes",1,0)</f>
        <v>0</v>
      </c>
      <c r="W1702" t="str">
        <f t="shared" si="26"/>
        <v>Established (25-48 Months)</v>
      </c>
    </row>
    <row r="1703" spans="1:23" x14ac:dyDescent="0.25">
      <c r="A1703" t="s">
        <v>1737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 s="1">
        <v>102.45</v>
      </c>
      <c r="T1703" s="1">
        <v>6615.15</v>
      </c>
      <c r="U1703" t="s">
        <v>23</v>
      </c>
      <c r="V1703">
        <f>IF(Table1[[#This Row],[Churn]]="Yes",1,0)</f>
        <v>1</v>
      </c>
      <c r="W1703" t="str">
        <f t="shared" si="26"/>
        <v>Loyal (49-72 Months)</v>
      </c>
    </row>
    <row r="1704" spans="1:23" x14ac:dyDescent="0.25">
      <c r="A1704" t="s">
        <v>1738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 s="1">
        <v>104.4</v>
      </c>
      <c r="T1704" s="1">
        <v>2200.25</v>
      </c>
      <c r="U1704" t="s">
        <v>23</v>
      </c>
      <c r="V1704">
        <f>IF(Table1[[#This Row],[Churn]]="Yes",1,0)</f>
        <v>1</v>
      </c>
      <c r="W1704" t="str">
        <f t="shared" si="26"/>
        <v>Developing (13-24 Months)</v>
      </c>
    </row>
    <row r="1705" spans="1:23" x14ac:dyDescent="0.25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 s="1">
        <v>35.65</v>
      </c>
      <c r="T1705" s="1">
        <v>425.1</v>
      </c>
      <c r="U1705" t="s">
        <v>24</v>
      </c>
      <c r="V1705">
        <f>IF(Table1[[#This Row],[Churn]]="Yes",1,0)</f>
        <v>0</v>
      </c>
      <c r="W1705" t="str">
        <f t="shared" si="26"/>
        <v>New (0-12 Months)</v>
      </c>
    </row>
    <row r="1706" spans="1:23" x14ac:dyDescent="0.25">
      <c r="A1706" t="s">
        <v>1740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 s="1">
        <v>99.75</v>
      </c>
      <c r="T1706" s="1">
        <v>99.75</v>
      </c>
      <c r="U1706" t="s">
        <v>23</v>
      </c>
      <c r="V1706">
        <f>IF(Table1[[#This Row],[Churn]]="Yes",1,0)</f>
        <v>1</v>
      </c>
      <c r="W1706" t="str">
        <f t="shared" si="26"/>
        <v>New (0-12 Months)</v>
      </c>
    </row>
    <row r="1707" spans="1:23" x14ac:dyDescent="0.25">
      <c r="A1707" t="s">
        <v>1741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 s="1">
        <v>90.45</v>
      </c>
      <c r="T1707" s="1">
        <v>5044.8</v>
      </c>
      <c r="U1707" t="s">
        <v>24</v>
      </c>
      <c r="V1707">
        <f>IF(Table1[[#This Row],[Churn]]="Yes",1,0)</f>
        <v>0</v>
      </c>
      <c r="W1707" t="str">
        <f t="shared" si="26"/>
        <v>Loyal (49-72 Months)</v>
      </c>
    </row>
    <row r="1708" spans="1:23" x14ac:dyDescent="0.25">
      <c r="A1708" t="s">
        <v>1742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 s="1">
        <v>97.65</v>
      </c>
      <c r="T1708" s="1">
        <v>6743.55</v>
      </c>
      <c r="U1708" t="s">
        <v>24</v>
      </c>
      <c r="V1708">
        <f>IF(Table1[[#This Row],[Churn]]="Yes",1,0)</f>
        <v>0</v>
      </c>
      <c r="W1708" t="str">
        <f t="shared" si="26"/>
        <v>Loyal (49-72 Months)</v>
      </c>
    </row>
    <row r="1709" spans="1:23" x14ac:dyDescent="0.25">
      <c r="A1709" t="s">
        <v>1743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 s="1">
        <v>73.849999999999994</v>
      </c>
      <c r="T1709" s="1">
        <v>196.4</v>
      </c>
      <c r="U1709" t="s">
        <v>24</v>
      </c>
      <c r="V1709">
        <f>IF(Table1[[#This Row],[Churn]]="Yes",1,0)</f>
        <v>0</v>
      </c>
      <c r="W1709" t="str">
        <f t="shared" si="26"/>
        <v>New (0-12 Months)</v>
      </c>
    </row>
    <row r="1710" spans="1:23" x14ac:dyDescent="0.25">
      <c r="A1710" t="s">
        <v>1744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 s="1">
        <v>74.400000000000006</v>
      </c>
      <c r="T1710" s="1">
        <v>299.7</v>
      </c>
      <c r="U1710" t="s">
        <v>23</v>
      </c>
      <c r="V1710">
        <f>IF(Table1[[#This Row],[Churn]]="Yes",1,0)</f>
        <v>1</v>
      </c>
      <c r="W1710" t="str">
        <f t="shared" si="26"/>
        <v>New (0-12 Months)</v>
      </c>
    </row>
    <row r="1711" spans="1:23" x14ac:dyDescent="0.25">
      <c r="A1711" t="s">
        <v>1745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 s="1">
        <v>69.099999999999994</v>
      </c>
      <c r="T1711" s="1">
        <v>2093.9</v>
      </c>
      <c r="U1711" t="s">
        <v>24</v>
      </c>
      <c r="V1711">
        <f>IF(Table1[[#This Row],[Churn]]="Yes",1,0)</f>
        <v>0</v>
      </c>
      <c r="W1711" t="str">
        <f t="shared" si="26"/>
        <v>Established (25-48 Months)</v>
      </c>
    </row>
    <row r="1712" spans="1:23" x14ac:dyDescent="0.25">
      <c r="A1712" t="s">
        <v>1746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 s="1">
        <v>82.75</v>
      </c>
      <c r="T1712" s="1">
        <v>417.75</v>
      </c>
      <c r="U1712" t="s">
        <v>24</v>
      </c>
      <c r="V1712">
        <f>IF(Table1[[#This Row],[Churn]]="Yes",1,0)</f>
        <v>0</v>
      </c>
      <c r="W1712" t="str">
        <f t="shared" si="26"/>
        <v>New (0-12 Months)</v>
      </c>
    </row>
    <row r="1713" spans="1:23" x14ac:dyDescent="0.25">
      <c r="A1713" t="s">
        <v>1747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 s="1">
        <v>24.4</v>
      </c>
      <c r="T1713" s="1">
        <v>1725.4</v>
      </c>
      <c r="U1713" t="s">
        <v>24</v>
      </c>
      <c r="V1713">
        <f>IF(Table1[[#This Row],[Churn]]="Yes",1,0)</f>
        <v>0</v>
      </c>
      <c r="W1713" t="str">
        <f t="shared" si="26"/>
        <v>Loyal (49-72 Months)</v>
      </c>
    </row>
    <row r="1714" spans="1:23" x14ac:dyDescent="0.25">
      <c r="A1714" t="s">
        <v>1748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 s="1">
        <v>55.25</v>
      </c>
      <c r="T1714" s="1">
        <v>1620.2</v>
      </c>
      <c r="U1714" t="s">
        <v>24</v>
      </c>
      <c r="V1714">
        <f>IF(Table1[[#This Row],[Churn]]="Yes",1,0)</f>
        <v>0</v>
      </c>
      <c r="W1714" t="str">
        <f t="shared" si="26"/>
        <v>Established (25-48 Months)</v>
      </c>
    </row>
    <row r="1715" spans="1:23" x14ac:dyDescent="0.25">
      <c r="A1715" t="s">
        <v>1749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 s="1">
        <v>61.35</v>
      </c>
      <c r="T1715" s="1">
        <v>3169.55</v>
      </c>
      <c r="U1715" t="s">
        <v>24</v>
      </c>
      <c r="V1715">
        <f>IF(Table1[[#This Row],[Churn]]="Yes",1,0)</f>
        <v>0</v>
      </c>
      <c r="W1715" t="str">
        <f t="shared" si="26"/>
        <v>Loyal (49-72 Months)</v>
      </c>
    </row>
    <row r="1716" spans="1:23" x14ac:dyDescent="0.25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 s="1">
        <v>76.75</v>
      </c>
      <c r="T1716" s="1">
        <v>5233.25</v>
      </c>
      <c r="U1716" t="s">
        <v>24</v>
      </c>
      <c r="V1716">
        <f>IF(Table1[[#This Row],[Churn]]="Yes",1,0)</f>
        <v>0</v>
      </c>
      <c r="W1716" t="str">
        <f t="shared" si="26"/>
        <v>Loyal (49-72 Months)</v>
      </c>
    </row>
    <row r="1717" spans="1:23" x14ac:dyDescent="0.25">
      <c r="A1717" t="s">
        <v>1751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 s="1">
        <v>19.399999999999999</v>
      </c>
      <c r="T1717" s="1">
        <v>967.85</v>
      </c>
      <c r="U1717" t="s">
        <v>24</v>
      </c>
      <c r="V1717">
        <f>IF(Table1[[#This Row],[Churn]]="Yes",1,0)</f>
        <v>0</v>
      </c>
      <c r="W1717" t="str">
        <f t="shared" si="26"/>
        <v>Established (25-48 Months)</v>
      </c>
    </row>
    <row r="1718" spans="1:23" x14ac:dyDescent="0.25">
      <c r="A1718" t="s">
        <v>1752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 s="1">
        <v>54.75</v>
      </c>
      <c r="T1718" s="1">
        <v>438.05</v>
      </c>
      <c r="U1718" t="s">
        <v>24</v>
      </c>
      <c r="V1718">
        <f>IF(Table1[[#This Row],[Churn]]="Yes",1,0)</f>
        <v>0</v>
      </c>
      <c r="W1718" t="str">
        <f t="shared" si="26"/>
        <v>New (0-12 Months)</v>
      </c>
    </row>
    <row r="1719" spans="1:23" x14ac:dyDescent="0.25">
      <c r="A1719" t="s">
        <v>1753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 s="1">
        <v>19.7</v>
      </c>
      <c r="T1719" s="1">
        <v>1421.9</v>
      </c>
      <c r="U1719" t="s">
        <v>24</v>
      </c>
      <c r="V1719">
        <f>IF(Table1[[#This Row],[Churn]]="Yes",1,0)</f>
        <v>0</v>
      </c>
      <c r="W1719" t="str">
        <f t="shared" si="26"/>
        <v>Loyal (49-72 Months)</v>
      </c>
    </row>
    <row r="1720" spans="1:23" x14ac:dyDescent="0.25">
      <c r="A1720" t="s">
        <v>1754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 s="1">
        <v>19.899999999999999</v>
      </c>
      <c r="T1720" s="1">
        <v>323.14999999999998</v>
      </c>
      <c r="U1720" t="s">
        <v>24</v>
      </c>
      <c r="V1720">
        <f>IF(Table1[[#This Row],[Churn]]="Yes",1,0)</f>
        <v>0</v>
      </c>
      <c r="W1720" t="str">
        <f t="shared" si="26"/>
        <v>Developing (13-24 Months)</v>
      </c>
    </row>
    <row r="1721" spans="1:23" x14ac:dyDescent="0.25">
      <c r="A1721" t="s">
        <v>1755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 s="1">
        <v>107.95</v>
      </c>
      <c r="T1721" s="1">
        <v>318.60000000000002</v>
      </c>
      <c r="U1721" t="s">
        <v>24</v>
      </c>
      <c r="V1721">
        <f>IF(Table1[[#This Row],[Churn]]="Yes",1,0)</f>
        <v>0</v>
      </c>
      <c r="W1721" t="str">
        <f t="shared" si="26"/>
        <v>New (0-12 Months)</v>
      </c>
    </row>
    <row r="1722" spans="1:23" x14ac:dyDescent="0.25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 s="1">
        <v>83.8</v>
      </c>
      <c r="T1722" s="1">
        <v>163.69999999999999</v>
      </c>
      <c r="U1722" t="s">
        <v>24</v>
      </c>
      <c r="V1722">
        <f>IF(Table1[[#This Row],[Churn]]="Yes",1,0)</f>
        <v>0</v>
      </c>
      <c r="W1722" t="str">
        <f t="shared" si="26"/>
        <v>New (0-12 Months)</v>
      </c>
    </row>
    <row r="1723" spans="1:23" x14ac:dyDescent="0.25">
      <c r="A1723" t="s">
        <v>1757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 s="1">
        <v>74.25</v>
      </c>
      <c r="T1723" s="1">
        <v>639.65</v>
      </c>
      <c r="U1723" t="s">
        <v>23</v>
      </c>
      <c r="V1723">
        <f>IF(Table1[[#This Row],[Churn]]="Yes",1,0)</f>
        <v>1</v>
      </c>
      <c r="W1723" t="str">
        <f t="shared" si="26"/>
        <v>New (0-12 Months)</v>
      </c>
    </row>
    <row r="1724" spans="1:23" x14ac:dyDescent="0.25">
      <c r="A1724" t="s">
        <v>1758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 s="1">
        <v>56.4</v>
      </c>
      <c r="T1724" s="1">
        <v>2928.5</v>
      </c>
      <c r="U1724" t="s">
        <v>24</v>
      </c>
      <c r="V1724">
        <f>IF(Table1[[#This Row],[Churn]]="Yes",1,0)</f>
        <v>0</v>
      </c>
      <c r="W1724" t="str">
        <f t="shared" si="26"/>
        <v>Loyal (49-72 Months)</v>
      </c>
    </row>
    <row r="1725" spans="1:23" x14ac:dyDescent="0.25">
      <c r="A1725" t="s">
        <v>1759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 s="1">
        <v>20.100000000000001</v>
      </c>
      <c r="T1725" s="1">
        <v>100.35</v>
      </c>
      <c r="U1725" t="s">
        <v>24</v>
      </c>
      <c r="V1725">
        <f>IF(Table1[[#This Row],[Churn]]="Yes",1,0)</f>
        <v>0</v>
      </c>
      <c r="W1725" t="str">
        <f t="shared" si="26"/>
        <v>New (0-12 Months)</v>
      </c>
    </row>
    <row r="1726" spans="1:23" x14ac:dyDescent="0.25">
      <c r="A1726" t="s">
        <v>1760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 s="1">
        <v>94.9</v>
      </c>
      <c r="T1726" s="1">
        <v>273.2</v>
      </c>
      <c r="U1726" t="s">
        <v>24</v>
      </c>
      <c r="V1726">
        <f>IF(Table1[[#This Row],[Churn]]="Yes",1,0)</f>
        <v>0</v>
      </c>
      <c r="W1726" t="str">
        <f t="shared" si="26"/>
        <v>New (0-12 Months)</v>
      </c>
    </row>
    <row r="1727" spans="1:23" x14ac:dyDescent="0.25">
      <c r="A1727" t="s">
        <v>1761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 s="1">
        <v>94.2</v>
      </c>
      <c r="T1727" s="1">
        <v>1608.15</v>
      </c>
      <c r="U1727" t="s">
        <v>24</v>
      </c>
      <c r="V1727">
        <f>IF(Table1[[#This Row],[Churn]]="Yes",1,0)</f>
        <v>0</v>
      </c>
      <c r="W1727" t="str">
        <f t="shared" si="26"/>
        <v>Developing (13-24 Months)</v>
      </c>
    </row>
    <row r="1728" spans="1:23" x14ac:dyDescent="0.25">
      <c r="A1728" t="s">
        <v>1762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 s="1">
        <v>49.9</v>
      </c>
      <c r="T1728" s="1">
        <v>1441.95</v>
      </c>
      <c r="U1728" t="s">
        <v>24</v>
      </c>
      <c r="V1728">
        <f>IF(Table1[[#This Row],[Churn]]="Yes",1,0)</f>
        <v>0</v>
      </c>
      <c r="W1728" t="str">
        <f t="shared" si="26"/>
        <v>Established (25-48 Months)</v>
      </c>
    </row>
    <row r="1729" spans="1:23" x14ac:dyDescent="0.25">
      <c r="A1729" t="s">
        <v>1763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 s="1">
        <v>71.05</v>
      </c>
      <c r="T1729" s="1">
        <v>2168.15</v>
      </c>
      <c r="U1729" t="s">
        <v>24</v>
      </c>
      <c r="V1729">
        <f>IF(Table1[[#This Row],[Churn]]="Yes",1,0)</f>
        <v>0</v>
      </c>
      <c r="W1729" t="str">
        <f t="shared" si="26"/>
        <v>Established (25-48 Months)</v>
      </c>
    </row>
    <row r="1730" spans="1:23" x14ac:dyDescent="0.25">
      <c r="A1730" t="s">
        <v>1764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 s="1">
        <v>81.650000000000006</v>
      </c>
      <c r="T1730" s="1">
        <v>3618.7</v>
      </c>
      <c r="U1730" t="s">
        <v>24</v>
      </c>
      <c r="V1730">
        <f>IF(Table1[[#This Row],[Churn]]="Yes",1,0)</f>
        <v>0</v>
      </c>
      <c r="W1730" t="str">
        <f t="shared" ref="W1730:W1793" si="27">IF(F1730&lt;=12,"New (0-12 Months)",IF(F1730&lt;=24,"Developing (13-24 Months)",IF(F1730&lt;=48,"Established (25-48 Months)","Loyal (49-72 Months)")))</f>
        <v>Established (25-48 Months)</v>
      </c>
    </row>
    <row r="1731" spans="1:23" x14ac:dyDescent="0.25">
      <c r="A1731" t="s">
        <v>1765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 s="1">
        <v>89.45</v>
      </c>
      <c r="T1731" s="1">
        <v>5692.65</v>
      </c>
      <c r="U1731" t="s">
        <v>24</v>
      </c>
      <c r="V1731">
        <f>IF(Table1[[#This Row],[Churn]]="Yes",1,0)</f>
        <v>0</v>
      </c>
      <c r="W1731" t="str">
        <f t="shared" si="27"/>
        <v>Loyal (49-72 Months)</v>
      </c>
    </row>
    <row r="1732" spans="1:23" x14ac:dyDescent="0.25">
      <c r="A1732" t="s">
        <v>1766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 s="1">
        <v>59.85</v>
      </c>
      <c r="T1732" s="1">
        <v>59.85</v>
      </c>
      <c r="U1732" t="s">
        <v>23</v>
      </c>
      <c r="V1732">
        <f>IF(Table1[[#This Row],[Churn]]="Yes",1,0)</f>
        <v>1</v>
      </c>
      <c r="W1732" t="str">
        <f t="shared" si="27"/>
        <v>New (0-12 Months)</v>
      </c>
    </row>
    <row r="1733" spans="1:23" x14ac:dyDescent="0.25">
      <c r="A1733" t="s">
        <v>1767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 s="1">
        <v>69.599999999999994</v>
      </c>
      <c r="T1733" s="1">
        <v>69.599999999999994</v>
      </c>
      <c r="U1733" t="s">
        <v>23</v>
      </c>
      <c r="V1733">
        <f>IF(Table1[[#This Row],[Churn]]="Yes",1,0)</f>
        <v>1</v>
      </c>
      <c r="W1733" t="str">
        <f t="shared" si="27"/>
        <v>New (0-12 Months)</v>
      </c>
    </row>
    <row r="1734" spans="1:23" x14ac:dyDescent="0.25">
      <c r="A1734" t="s">
        <v>1768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 s="1">
        <v>99</v>
      </c>
      <c r="T1734" s="1">
        <v>5969.3</v>
      </c>
      <c r="U1734" t="s">
        <v>24</v>
      </c>
      <c r="V1734">
        <f>IF(Table1[[#This Row],[Churn]]="Yes",1,0)</f>
        <v>0</v>
      </c>
      <c r="W1734" t="str">
        <f t="shared" si="27"/>
        <v>Loyal (49-72 Months)</v>
      </c>
    </row>
    <row r="1735" spans="1:23" x14ac:dyDescent="0.25">
      <c r="A1735" t="s">
        <v>1769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 s="1">
        <v>19.05</v>
      </c>
      <c r="T1735" s="1">
        <v>19.05</v>
      </c>
      <c r="U1735" t="s">
        <v>24</v>
      </c>
      <c r="V1735">
        <f>IF(Table1[[#This Row],[Churn]]="Yes",1,0)</f>
        <v>0</v>
      </c>
      <c r="W1735" t="str">
        <f t="shared" si="27"/>
        <v>New (0-12 Months)</v>
      </c>
    </row>
    <row r="1736" spans="1:23" x14ac:dyDescent="0.25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 s="1">
        <v>45.4</v>
      </c>
      <c r="T1736" s="1">
        <v>418.8</v>
      </c>
      <c r="U1736" t="s">
        <v>23</v>
      </c>
      <c r="V1736">
        <f>IF(Table1[[#This Row],[Churn]]="Yes",1,0)</f>
        <v>1</v>
      </c>
      <c r="W1736" t="str">
        <f t="shared" si="27"/>
        <v>New (0-12 Months)</v>
      </c>
    </row>
    <row r="1737" spans="1:23" x14ac:dyDescent="0.25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 s="1">
        <v>114.45</v>
      </c>
      <c r="T1737" s="1">
        <v>8100.55</v>
      </c>
      <c r="U1737" t="s">
        <v>24</v>
      </c>
      <c r="V1737">
        <f>IF(Table1[[#This Row],[Churn]]="Yes",1,0)</f>
        <v>0</v>
      </c>
      <c r="W1737" t="str">
        <f t="shared" si="27"/>
        <v>Loyal (49-72 Months)</v>
      </c>
    </row>
    <row r="1738" spans="1:23" x14ac:dyDescent="0.25">
      <c r="A1738" t="s">
        <v>1772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 s="1">
        <v>19.5</v>
      </c>
      <c r="T1738" s="1">
        <v>19.5</v>
      </c>
      <c r="U1738" t="s">
        <v>23</v>
      </c>
      <c r="V1738">
        <f>IF(Table1[[#This Row],[Churn]]="Yes",1,0)</f>
        <v>1</v>
      </c>
      <c r="W1738" t="str">
        <f t="shared" si="27"/>
        <v>New (0-12 Months)</v>
      </c>
    </row>
    <row r="1739" spans="1:23" x14ac:dyDescent="0.25">
      <c r="A1739" t="s">
        <v>1773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 s="1">
        <v>44.25</v>
      </c>
      <c r="T1739" s="1">
        <v>313.45</v>
      </c>
      <c r="U1739" t="s">
        <v>24</v>
      </c>
      <c r="V1739">
        <f>IF(Table1[[#This Row],[Churn]]="Yes",1,0)</f>
        <v>0</v>
      </c>
      <c r="W1739" t="str">
        <f t="shared" si="27"/>
        <v>New (0-12 Months)</v>
      </c>
    </row>
    <row r="1740" spans="1:23" x14ac:dyDescent="0.25">
      <c r="A1740" t="s">
        <v>1774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 s="1">
        <v>90.55</v>
      </c>
      <c r="T1740" s="1">
        <v>6130.95</v>
      </c>
      <c r="U1740" t="s">
        <v>24</v>
      </c>
      <c r="V1740">
        <f>IF(Table1[[#This Row],[Churn]]="Yes",1,0)</f>
        <v>0</v>
      </c>
      <c r="W1740" t="str">
        <f t="shared" si="27"/>
        <v>Loyal (49-72 Months)</v>
      </c>
    </row>
    <row r="1741" spans="1:23" x14ac:dyDescent="0.25">
      <c r="A1741" t="s">
        <v>1775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 s="1">
        <v>69.900000000000006</v>
      </c>
      <c r="T1741" s="1">
        <v>69.900000000000006</v>
      </c>
      <c r="U1741" t="s">
        <v>23</v>
      </c>
      <c r="V1741">
        <f>IF(Table1[[#This Row],[Churn]]="Yes",1,0)</f>
        <v>1</v>
      </c>
      <c r="W1741" t="str">
        <f t="shared" si="27"/>
        <v>New (0-12 Months)</v>
      </c>
    </row>
    <row r="1742" spans="1:23" x14ac:dyDescent="0.25">
      <c r="A1742" t="s">
        <v>1776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 s="1">
        <v>20.399999999999999</v>
      </c>
      <c r="T1742" s="1">
        <v>745.3</v>
      </c>
      <c r="U1742" t="s">
        <v>24</v>
      </c>
      <c r="V1742">
        <f>IF(Table1[[#This Row],[Churn]]="Yes",1,0)</f>
        <v>0</v>
      </c>
      <c r="W1742" t="str">
        <f t="shared" si="27"/>
        <v>Established (25-48 Months)</v>
      </c>
    </row>
    <row r="1743" spans="1:23" x14ac:dyDescent="0.25">
      <c r="A1743" t="s">
        <v>1777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 s="1">
        <v>71.400000000000006</v>
      </c>
      <c r="T1743" s="1">
        <v>1212.0999999999999</v>
      </c>
      <c r="U1743" t="s">
        <v>24</v>
      </c>
      <c r="V1743">
        <f>IF(Table1[[#This Row],[Churn]]="Yes",1,0)</f>
        <v>0</v>
      </c>
      <c r="W1743" t="str">
        <f t="shared" si="27"/>
        <v>Developing (13-24 Months)</v>
      </c>
    </row>
    <row r="1744" spans="1:23" x14ac:dyDescent="0.25">
      <c r="A1744" t="s">
        <v>1778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 s="1">
        <v>87.15</v>
      </c>
      <c r="T1744" s="1">
        <v>183.75</v>
      </c>
      <c r="U1744" t="s">
        <v>23</v>
      </c>
      <c r="V1744">
        <f>IF(Table1[[#This Row],[Churn]]="Yes",1,0)</f>
        <v>1</v>
      </c>
      <c r="W1744" t="str">
        <f t="shared" si="27"/>
        <v>New (0-12 Months)</v>
      </c>
    </row>
    <row r="1745" spans="1:23" x14ac:dyDescent="0.25">
      <c r="A1745" t="s">
        <v>1779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 s="1">
        <v>24.85</v>
      </c>
      <c r="T1745" s="1">
        <v>1583.5</v>
      </c>
      <c r="U1745" t="s">
        <v>24</v>
      </c>
      <c r="V1745">
        <f>IF(Table1[[#This Row],[Churn]]="Yes",1,0)</f>
        <v>0</v>
      </c>
      <c r="W1745" t="str">
        <f t="shared" si="27"/>
        <v>Loyal (49-72 Months)</v>
      </c>
    </row>
    <row r="1746" spans="1:23" x14ac:dyDescent="0.25">
      <c r="A1746" t="s">
        <v>1780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 s="1">
        <v>104.45</v>
      </c>
      <c r="T1746" s="1">
        <v>4162.05</v>
      </c>
      <c r="U1746" t="s">
        <v>24</v>
      </c>
      <c r="V1746">
        <f>IF(Table1[[#This Row],[Churn]]="Yes",1,0)</f>
        <v>0</v>
      </c>
      <c r="W1746" t="str">
        <f t="shared" si="27"/>
        <v>Established (25-48 Months)</v>
      </c>
    </row>
    <row r="1747" spans="1:23" x14ac:dyDescent="0.25">
      <c r="A1747" t="s">
        <v>1781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 s="1">
        <v>19.8</v>
      </c>
      <c r="T1747" s="1">
        <v>1119.9000000000001</v>
      </c>
      <c r="U1747" t="s">
        <v>24</v>
      </c>
      <c r="V1747">
        <f>IF(Table1[[#This Row],[Churn]]="Yes",1,0)</f>
        <v>0</v>
      </c>
      <c r="W1747" t="str">
        <f t="shared" si="27"/>
        <v>Loyal (49-72 Months)</v>
      </c>
    </row>
    <row r="1748" spans="1:23" x14ac:dyDescent="0.25">
      <c r="A1748" t="s">
        <v>1782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 s="1">
        <v>116.45</v>
      </c>
      <c r="T1748" s="1">
        <v>8013.55</v>
      </c>
      <c r="U1748" t="s">
        <v>24</v>
      </c>
      <c r="V1748">
        <f>IF(Table1[[#This Row],[Churn]]="Yes",1,0)</f>
        <v>0</v>
      </c>
      <c r="W1748" t="str">
        <f t="shared" si="27"/>
        <v>Loyal (49-72 Months)</v>
      </c>
    </row>
    <row r="1749" spans="1:23" x14ac:dyDescent="0.25">
      <c r="A1749" t="s">
        <v>1783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 s="1">
        <v>84.75</v>
      </c>
      <c r="T1749" s="1">
        <v>264.85000000000002</v>
      </c>
      <c r="U1749" t="s">
        <v>23</v>
      </c>
      <c r="V1749">
        <f>IF(Table1[[#This Row],[Churn]]="Yes",1,0)</f>
        <v>1</v>
      </c>
      <c r="W1749" t="str">
        <f t="shared" si="27"/>
        <v>New (0-12 Months)</v>
      </c>
    </row>
    <row r="1750" spans="1:23" x14ac:dyDescent="0.25">
      <c r="A1750" t="s">
        <v>1784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 s="1">
        <v>20.05</v>
      </c>
      <c r="T1750" s="1">
        <v>1102.4000000000001</v>
      </c>
      <c r="U1750" t="s">
        <v>24</v>
      </c>
      <c r="V1750">
        <f>IF(Table1[[#This Row],[Churn]]="Yes",1,0)</f>
        <v>0</v>
      </c>
      <c r="W1750" t="str">
        <f t="shared" si="27"/>
        <v>Loyal (49-72 Months)</v>
      </c>
    </row>
    <row r="1751" spans="1:23" x14ac:dyDescent="0.25">
      <c r="A1751" t="s">
        <v>1785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 s="1">
        <v>110.75</v>
      </c>
      <c r="T1751" s="1">
        <v>5832</v>
      </c>
      <c r="U1751" t="s">
        <v>24</v>
      </c>
      <c r="V1751">
        <f>IF(Table1[[#This Row],[Churn]]="Yes",1,0)</f>
        <v>0</v>
      </c>
      <c r="W1751" t="str">
        <f t="shared" si="27"/>
        <v>Loyal (49-72 Months)</v>
      </c>
    </row>
    <row r="1752" spans="1:23" x14ac:dyDescent="0.25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 s="1">
        <v>89.7</v>
      </c>
      <c r="T1752" s="1">
        <v>4304.5</v>
      </c>
      <c r="U1752" t="s">
        <v>24</v>
      </c>
      <c r="V1752">
        <f>IF(Table1[[#This Row],[Churn]]="Yes",1,0)</f>
        <v>0</v>
      </c>
      <c r="W1752" t="str">
        <f t="shared" si="27"/>
        <v>Loyal (49-72 Months)</v>
      </c>
    </row>
    <row r="1753" spans="1:23" x14ac:dyDescent="0.25">
      <c r="A1753" t="s">
        <v>1787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 s="1">
        <v>89.95</v>
      </c>
      <c r="T1753" s="1">
        <v>1178.4000000000001</v>
      </c>
      <c r="U1753" t="s">
        <v>23</v>
      </c>
      <c r="V1753">
        <f>IF(Table1[[#This Row],[Churn]]="Yes",1,0)</f>
        <v>1</v>
      </c>
      <c r="W1753" t="str">
        <f t="shared" si="27"/>
        <v>Developing (13-24 Months)</v>
      </c>
    </row>
    <row r="1754" spans="1:23" x14ac:dyDescent="0.25">
      <c r="A1754" t="s">
        <v>1788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 s="1">
        <v>48.7</v>
      </c>
      <c r="T1754" s="1">
        <v>1421.75</v>
      </c>
      <c r="U1754" t="s">
        <v>24</v>
      </c>
      <c r="V1754">
        <f>IF(Table1[[#This Row],[Churn]]="Yes",1,0)</f>
        <v>0</v>
      </c>
      <c r="W1754" t="str">
        <f t="shared" si="27"/>
        <v>Established (25-48 Months)</v>
      </c>
    </row>
    <row r="1755" spans="1:23" x14ac:dyDescent="0.25">
      <c r="A1755" t="s">
        <v>1789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 s="1">
        <v>96.6</v>
      </c>
      <c r="T1755" s="1">
        <v>6827.5</v>
      </c>
      <c r="U1755" t="s">
        <v>24</v>
      </c>
      <c r="V1755">
        <f>IF(Table1[[#This Row],[Churn]]="Yes",1,0)</f>
        <v>0</v>
      </c>
      <c r="W1755" t="str">
        <f t="shared" si="27"/>
        <v>Loyal (49-72 Months)</v>
      </c>
    </row>
    <row r="1756" spans="1:23" x14ac:dyDescent="0.25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 s="1">
        <v>74.3</v>
      </c>
      <c r="T1756" s="1">
        <v>4698.05</v>
      </c>
      <c r="U1756" t="s">
        <v>24</v>
      </c>
      <c r="V1756">
        <f>IF(Table1[[#This Row],[Churn]]="Yes",1,0)</f>
        <v>0</v>
      </c>
      <c r="W1756" t="str">
        <f t="shared" si="27"/>
        <v>Loyal (49-72 Months)</v>
      </c>
    </row>
    <row r="1757" spans="1:23" x14ac:dyDescent="0.25">
      <c r="A1757" t="s">
        <v>1791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 s="1">
        <v>54.3</v>
      </c>
      <c r="T1757" s="1">
        <v>654.5</v>
      </c>
      <c r="U1757" t="s">
        <v>24</v>
      </c>
      <c r="V1757">
        <f>IF(Table1[[#This Row],[Churn]]="Yes",1,0)</f>
        <v>0</v>
      </c>
      <c r="W1757" t="str">
        <f t="shared" si="27"/>
        <v>New (0-12 Months)</v>
      </c>
    </row>
    <row r="1758" spans="1:23" x14ac:dyDescent="0.25">
      <c r="A1758" t="s">
        <v>1792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 s="1">
        <v>74.849999999999994</v>
      </c>
      <c r="T1758" s="1">
        <v>3268.05</v>
      </c>
      <c r="U1758" t="s">
        <v>24</v>
      </c>
      <c r="V1758">
        <f>IF(Table1[[#This Row],[Churn]]="Yes",1,0)</f>
        <v>0</v>
      </c>
      <c r="W1758" t="str">
        <f t="shared" si="27"/>
        <v>Established (25-48 Months)</v>
      </c>
    </row>
    <row r="1759" spans="1:23" x14ac:dyDescent="0.25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 s="1">
        <v>79.95</v>
      </c>
      <c r="T1759" s="1">
        <v>4362.05</v>
      </c>
      <c r="U1759" t="s">
        <v>24</v>
      </c>
      <c r="V1759">
        <f>IF(Table1[[#This Row],[Churn]]="Yes",1,0)</f>
        <v>0</v>
      </c>
      <c r="W1759" t="str">
        <f t="shared" si="27"/>
        <v>Loyal (49-72 Months)</v>
      </c>
    </row>
    <row r="1760" spans="1:23" x14ac:dyDescent="0.25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 s="1">
        <v>20.05</v>
      </c>
      <c r="T1760" s="1">
        <v>1386.9</v>
      </c>
      <c r="U1760" t="s">
        <v>24</v>
      </c>
      <c r="V1760">
        <f>IF(Table1[[#This Row],[Churn]]="Yes",1,0)</f>
        <v>0</v>
      </c>
      <c r="W1760" t="str">
        <f t="shared" si="27"/>
        <v>Loyal (49-72 Months)</v>
      </c>
    </row>
    <row r="1761" spans="1:23" x14ac:dyDescent="0.25">
      <c r="A1761" t="s">
        <v>1795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 s="1">
        <v>19.399999999999999</v>
      </c>
      <c r="T1761" s="1">
        <v>415.4</v>
      </c>
      <c r="U1761" t="s">
        <v>24</v>
      </c>
      <c r="V1761">
        <f>IF(Table1[[#This Row],[Churn]]="Yes",1,0)</f>
        <v>0</v>
      </c>
      <c r="W1761" t="str">
        <f t="shared" si="27"/>
        <v>Developing (13-24 Months)</v>
      </c>
    </row>
    <row r="1762" spans="1:23" x14ac:dyDescent="0.25">
      <c r="A1762" t="s">
        <v>1796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 s="1">
        <v>54.9</v>
      </c>
      <c r="T1762" s="1">
        <v>2614.1</v>
      </c>
      <c r="U1762" t="s">
        <v>24</v>
      </c>
      <c r="V1762">
        <f>IF(Table1[[#This Row],[Churn]]="Yes",1,0)</f>
        <v>0</v>
      </c>
      <c r="W1762" t="str">
        <f t="shared" si="27"/>
        <v>Loyal (49-72 Months)</v>
      </c>
    </row>
    <row r="1763" spans="1:23" x14ac:dyDescent="0.25">
      <c r="A1763" t="s">
        <v>1797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 s="1">
        <v>24.45</v>
      </c>
      <c r="T1763" s="1">
        <v>1513.6</v>
      </c>
      <c r="U1763" t="s">
        <v>24</v>
      </c>
      <c r="V1763">
        <f>IF(Table1[[#This Row],[Churn]]="Yes",1,0)</f>
        <v>0</v>
      </c>
      <c r="W1763" t="str">
        <f t="shared" si="27"/>
        <v>Loyal (49-72 Months)</v>
      </c>
    </row>
    <row r="1764" spans="1:23" x14ac:dyDescent="0.25">
      <c r="A1764" t="s">
        <v>1798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 s="1">
        <v>89.65</v>
      </c>
      <c r="T1764" s="1">
        <v>3161.6</v>
      </c>
      <c r="U1764" t="s">
        <v>24</v>
      </c>
      <c r="V1764">
        <f>IF(Table1[[#This Row],[Churn]]="Yes",1,0)</f>
        <v>0</v>
      </c>
      <c r="W1764" t="str">
        <f t="shared" si="27"/>
        <v>Established (25-48 Months)</v>
      </c>
    </row>
    <row r="1765" spans="1:23" x14ac:dyDescent="0.25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 s="1">
        <v>45.4</v>
      </c>
      <c r="T1765" s="1">
        <v>80.95</v>
      </c>
      <c r="U1765" t="s">
        <v>24</v>
      </c>
      <c r="V1765">
        <f>IF(Table1[[#This Row],[Churn]]="Yes",1,0)</f>
        <v>0</v>
      </c>
      <c r="W1765" t="str">
        <f t="shared" si="27"/>
        <v>New (0-12 Months)</v>
      </c>
    </row>
    <row r="1766" spans="1:23" x14ac:dyDescent="0.25">
      <c r="A1766" t="s">
        <v>1800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 s="1">
        <v>75.7</v>
      </c>
      <c r="T1766" s="1">
        <v>4676.7</v>
      </c>
      <c r="U1766" t="s">
        <v>24</v>
      </c>
      <c r="V1766">
        <f>IF(Table1[[#This Row],[Churn]]="Yes",1,0)</f>
        <v>0</v>
      </c>
      <c r="W1766" t="str">
        <f t="shared" si="27"/>
        <v>Loyal (49-72 Months)</v>
      </c>
    </row>
    <row r="1767" spans="1:23" x14ac:dyDescent="0.25">
      <c r="A1767" t="s">
        <v>1801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 s="1">
        <v>110.65</v>
      </c>
      <c r="T1767" s="1">
        <v>6526.65</v>
      </c>
      <c r="U1767" t="s">
        <v>24</v>
      </c>
      <c r="V1767">
        <f>IF(Table1[[#This Row],[Churn]]="Yes",1,0)</f>
        <v>0</v>
      </c>
      <c r="W1767" t="str">
        <f t="shared" si="27"/>
        <v>Loyal (49-72 Months)</v>
      </c>
    </row>
    <row r="1768" spans="1:23" x14ac:dyDescent="0.25">
      <c r="A1768" t="s">
        <v>1802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 s="1">
        <v>20.55</v>
      </c>
      <c r="T1768" s="1">
        <v>583.29999999999995</v>
      </c>
      <c r="U1768" t="s">
        <v>24</v>
      </c>
      <c r="V1768">
        <f>IF(Table1[[#This Row],[Churn]]="Yes",1,0)</f>
        <v>0</v>
      </c>
      <c r="W1768" t="str">
        <f t="shared" si="27"/>
        <v>Established (25-48 Months)</v>
      </c>
    </row>
    <row r="1769" spans="1:23" x14ac:dyDescent="0.25">
      <c r="A1769" t="s">
        <v>1803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 s="1">
        <v>115.15</v>
      </c>
      <c r="T1769" s="1">
        <v>8078.1</v>
      </c>
      <c r="U1769" t="s">
        <v>24</v>
      </c>
      <c r="V1769">
        <f>IF(Table1[[#This Row],[Churn]]="Yes",1,0)</f>
        <v>0</v>
      </c>
      <c r="W1769" t="str">
        <f t="shared" si="27"/>
        <v>Loyal (49-72 Months)</v>
      </c>
    </row>
    <row r="1770" spans="1:23" x14ac:dyDescent="0.25">
      <c r="A1770" t="s">
        <v>1804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 s="1">
        <v>58.55</v>
      </c>
      <c r="T1770" s="1">
        <v>3503.5</v>
      </c>
      <c r="U1770" t="s">
        <v>24</v>
      </c>
      <c r="V1770">
        <f>IF(Table1[[#This Row],[Churn]]="Yes",1,0)</f>
        <v>0</v>
      </c>
      <c r="W1770" t="str">
        <f t="shared" si="27"/>
        <v>Loyal (49-72 Months)</v>
      </c>
    </row>
    <row r="1771" spans="1:23" x14ac:dyDescent="0.25">
      <c r="A1771" t="s">
        <v>1805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 s="1">
        <v>93.25</v>
      </c>
      <c r="T1771" s="1">
        <v>6669.45</v>
      </c>
      <c r="U1771" t="s">
        <v>24</v>
      </c>
      <c r="V1771">
        <f>IF(Table1[[#This Row],[Churn]]="Yes",1,0)</f>
        <v>0</v>
      </c>
      <c r="W1771" t="str">
        <f t="shared" si="27"/>
        <v>Loyal (49-72 Months)</v>
      </c>
    </row>
    <row r="1772" spans="1:23" x14ac:dyDescent="0.25">
      <c r="A1772" t="s">
        <v>1806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 s="1">
        <v>113.2</v>
      </c>
      <c r="T1772" s="1">
        <v>4689.5</v>
      </c>
      <c r="U1772" t="s">
        <v>23</v>
      </c>
      <c r="V1772">
        <f>IF(Table1[[#This Row],[Churn]]="Yes",1,0)</f>
        <v>1</v>
      </c>
      <c r="W1772" t="str">
        <f t="shared" si="27"/>
        <v>Established (25-48 Months)</v>
      </c>
    </row>
    <row r="1773" spans="1:23" x14ac:dyDescent="0.25">
      <c r="A1773" t="s">
        <v>1807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 s="1">
        <v>90.5</v>
      </c>
      <c r="T1773" s="1">
        <v>1201.1500000000001</v>
      </c>
      <c r="U1773" t="s">
        <v>23</v>
      </c>
      <c r="V1773">
        <f>IF(Table1[[#This Row],[Churn]]="Yes",1,0)</f>
        <v>1</v>
      </c>
      <c r="W1773" t="str">
        <f t="shared" si="27"/>
        <v>Developing (13-24 Months)</v>
      </c>
    </row>
    <row r="1774" spans="1:23" x14ac:dyDescent="0.25">
      <c r="A1774" t="s">
        <v>1808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 s="1">
        <v>79</v>
      </c>
      <c r="T1774" s="1">
        <v>143.65</v>
      </c>
      <c r="U1774" t="s">
        <v>23</v>
      </c>
      <c r="V1774">
        <f>IF(Table1[[#This Row],[Churn]]="Yes",1,0)</f>
        <v>1</v>
      </c>
      <c r="W1774" t="str">
        <f t="shared" si="27"/>
        <v>New (0-12 Months)</v>
      </c>
    </row>
    <row r="1775" spans="1:23" x14ac:dyDescent="0.25">
      <c r="A1775" t="s">
        <v>1809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 s="1">
        <v>19.350000000000001</v>
      </c>
      <c r="T1775" s="1">
        <v>1292.6500000000001</v>
      </c>
      <c r="U1775" t="s">
        <v>24</v>
      </c>
      <c r="V1775">
        <f>IF(Table1[[#This Row],[Churn]]="Yes",1,0)</f>
        <v>0</v>
      </c>
      <c r="W1775" t="str">
        <f t="shared" si="27"/>
        <v>Loyal (49-72 Months)</v>
      </c>
    </row>
    <row r="1776" spans="1:23" x14ac:dyDescent="0.25">
      <c r="A1776" t="s">
        <v>1810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 s="1">
        <v>48.75</v>
      </c>
      <c r="T1776" s="1">
        <v>48.75</v>
      </c>
      <c r="U1776" t="s">
        <v>24</v>
      </c>
      <c r="V1776">
        <f>IF(Table1[[#This Row],[Churn]]="Yes",1,0)</f>
        <v>0</v>
      </c>
      <c r="W1776" t="str">
        <f t="shared" si="27"/>
        <v>New (0-12 Months)</v>
      </c>
    </row>
    <row r="1777" spans="1:23" x14ac:dyDescent="0.25">
      <c r="A1777" t="s">
        <v>1811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 s="1">
        <v>109.05</v>
      </c>
      <c r="T1777" s="1">
        <v>7108.2</v>
      </c>
      <c r="U1777" t="s">
        <v>24</v>
      </c>
      <c r="V1777">
        <f>IF(Table1[[#This Row],[Churn]]="Yes",1,0)</f>
        <v>0</v>
      </c>
      <c r="W1777" t="str">
        <f t="shared" si="27"/>
        <v>Loyal (49-72 Months)</v>
      </c>
    </row>
    <row r="1778" spans="1:23" x14ac:dyDescent="0.25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 s="1">
        <v>25</v>
      </c>
      <c r="T1778" s="1">
        <v>1802.55</v>
      </c>
      <c r="U1778" t="s">
        <v>24</v>
      </c>
      <c r="V1778">
        <f>IF(Table1[[#This Row],[Churn]]="Yes",1,0)</f>
        <v>0</v>
      </c>
      <c r="W1778" t="str">
        <f t="shared" si="27"/>
        <v>Loyal (49-72 Months)</v>
      </c>
    </row>
    <row r="1779" spans="1:23" x14ac:dyDescent="0.25">
      <c r="A1779" t="s">
        <v>1813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 s="1">
        <v>54.9</v>
      </c>
      <c r="T1779" s="1">
        <v>1505.15</v>
      </c>
      <c r="U1779" t="s">
        <v>24</v>
      </c>
      <c r="V1779">
        <f>IF(Table1[[#This Row],[Churn]]="Yes",1,0)</f>
        <v>0</v>
      </c>
      <c r="W1779" t="str">
        <f t="shared" si="27"/>
        <v>Established (25-48 Months)</v>
      </c>
    </row>
    <row r="1780" spans="1:23" x14ac:dyDescent="0.25">
      <c r="A1780" t="s">
        <v>1814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 s="1">
        <v>24.75</v>
      </c>
      <c r="T1780" s="1">
        <v>1859.1</v>
      </c>
      <c r="U1780" t="s">
        <v>24</v>
      </c>
      <c r="V1780">
        <f>IF(Table1[[#This Row],[Churn]]="Yes",1,0)</f>
        <v>0</v>
      </c>
      <c r="W1780" t="str">
        <f t="shared" si="27"/>
        <v>Loyal (49-72 Months)</v>
      </c>
    </row>
    <row r="1781" spans="1:23" x14ac:dyDescent="0.25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 s="1">
        <v>91.15</v>
      </c>
      <c r="T1781" s="1">
        <v>168.5</v>
      </c>
      <c r="U1781" t="s">
        <v>24</v>
      </c>
      <c r="V1781">
        <f>IF(Table1[[#This Row],[Churn]]="Yes",1,0)</f>
        <v>0</v>
      </c>
      <c r="W1781" t="str">
        <f t="shared" si="27"/>
        <v>New (0-12 Months)</v>
      </c>
    </row>
    <row r="1782" spans="1:23" x14ac:dyDescent="0.25">
      <c r="A1782" t="s">
        <v>1816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 s="1">
        <v>20.149999999999999</v>
      </c>
      <c r="T1782" s="1">
        <v>390.85</v>
      </c>
      <c r="U1782" t="s">
        <v>23</v>
      </c>
      <c r="V1782">
        <f>IF(Table1[[#This Row],[Churn]]="Yes",1,0)</f>
        <v>1</v>
      </c>
      <c r="W1782" t="str">
        <f t="shared" si="27"/>
        <v>Developing (13-24 Months)</v>
      </c>
    </row>
    <row r="1783" spans="1:23" x14ac:dyDescent="0.25">
      <c r="A1783" t="s">
        <v>1817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 s="1">
        <v>104.35</v>
      </c>
      <c r="T1783" s="1">
        <v>6339.45</v>
      </c>
      <c r="U1783" t="s">
        <v>24</v>
      </c>
      <c r="V1783">
        <f>IF(Table1[[#This Row],[Churn]]="Yes",1,0)</f>
        <v>0</v>
      </c>
      <c r="W1783" t="str">
        <f t="shared" si="27"/>
        <v>Loyal (49-72 Months)</v>
      </c>
    </row>
    <row r="1784" spans="1:23" x14ac:dyDescent="0.25">
      <c r="A1784" t="s">
        <v>1818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 s="1">
        <v>66.05</v>
      </c>
      <c r="T1784" s="1">
        <v>1652.4</v>
      </c>
      <c r="U1784" t="s">
        <v>24</v>
      </c>
      <c r="V1784">
        <f>IF(Table1[[#This Row],[Churn]]="Yes",1,0)</f>
        <v>0</v>
      </c>
      <c r="W1784" t="str">
        <f t="shared" si="27"/>
        <v>Established (25-48 Months)</v>
      </c>
    </row>
    <row r="1785" spans="1:23" x14ac:dyDescent="0.25">
      <c r="A1785" t="s">
        <v>1819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 s="1">
        <v>71.650000000000006</v>
      </c>
      <c r="T1785" s="1">
        <v>71.650000000000006</v>
      </c>
      <c r="U1785" t="s">
        <v>23</v>
      </c>
      <c r="V1785">
        <f>IF(Table1[[#This Row],[Churn]]="Yes",1,0)</f>
        <v>1</v>
      </c>
      <c r="W1785" t="str">
        <f t="shared" si="27"/>
        <v>New (0-12 Months)</v>
      </c>
    </row>
    <row r="1786" spans="1:23" x14ac:dyDescent="0.25">
      <c r="A1786" t="s">
        <v>1820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 s="1">
        <v>20.350000000000001</v>
      </c>
      <c r="T1786" s="1">
        <v>77.5</v>
      </c>
      <c r="U1786" t="s">
        <v>23</v>
      </c>
      <c r="V1786">
        <f>IF(Table1[[#This Row],[Churn]]="Yes",1,0)</f>
        <v>1</v>
      </c>
      <c r="W1786" t="str">
        <f t="shared" si="27"/>
        <v>New (0-12 Months)</v>
      </c>
    </row>
    <row r="1787" spans="1:23" x14ac:dyDescent="0.25">
      <c r="A1787" t="s">
        <v>1821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 s="1">
        <v>92.2</v>
      </c>
      <c r="T1787" s="1">
        <v>6392.85</v>
      </c>
      <c r="U1787" t="s">
        <v>24</v>
      </c>
      <c r="V1787">
        <f>IF(Table1[[#This Row],[Churn]]="Yes",1,0)</f>
        <v>0</v>
      </c>
      <c r="W1787" t="str">
        <f t="shared" si="27"/>
        <v>Loyal (49-72 Months)</v>
      </c>
    </row>
    <row r="1788" spans="1:23" x14ac:dyDescent="0.25">
      <c r="A1788" t="s">
        <v>1822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 s="1">
        <v>84.25</v>
      </c>
      <c r="T1788" s="1">
        <v>3264.5</v>
      </c>
      <c r="U1788" t="s">
        <v>23</v>
      </c>
      <c r="V1788">
        <f>IF(Table1[[#This Row],[Churn]]="Yes",1,0)</f>
        <v>1</v>
      </c>
      <c r="W1788" t="str">
        <f t="shared" si="27"/>
        <v>Established (25-48 Months)</v>
      </c>
    </row>
    <row r="1789" spans="1:23" x14ac:dyDescent="0.25">
      <c r="A1789" t="s">
        <v>1823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 s="1">
        <v>105.2</v>
      </c>
      <c r="T1789" s="1">
        <v>4599.1499999999996</v>
      </c>
      <c r="U1789" t="s">
        <v>24</v>
      </c>
      <c r="V1789">
        <f>IF(Table1[[#This Row],[Churn]]="Yes",1,0)</f>
        <v>0</v>
      </c>
      <c r="W1789" t="str">
        <f t="shared" si="27"/>
        <v>Established (25-48 Months)</v>
      </c>
    </row>
    <row r="1790" spans="1:23" x14ac:dyDescent="0.25">
      <c r="A1790" t="s">
        <v>1824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 s="1">
        <v>19.600000000000001</v>
      </c>
      <c r="T1790" s="1">
        <v>1134.25</v>
      </c>
      <c r="U1790" t="s">
        <v>24</v>
      </c>
      <c r="V1790">
        <f>IF(Table1[[#This Row],[Churn]]="Yes",1,0)</f>
        <v>0</v>
      </c>
      <c r="W1790" t="str">
        <f t="shared" si="27"/>
        <v>Loyal (49-72 Months)</v>
      </c>
    </row>
    <row r="1791" spans="1:23" x14ac:dyDescent="0.25">
      <c r="A1791" t="s">
        <v>1825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 s="1">
        <v>30.4</v>
      </c>
      <c r="T1791" s="1">
        <v>1621.35</v>
      </c>
      <c r="U1791" t="s">
        <v>24</v>
      </c>
      <c r="V1791">
        <f>IF(Table1[[#This Row],[Churn]]="Yes",1,0)</f>
        <v>0</v>
      </c>
      <c r="W1791" t="str">
        <f t="shared" si="27"/>
        <v>Loyal (49-72 Months)</v>
      </c>
    </row>
    <row r="1792" spans="1:23" x14ac:dyDescent="0.25">
      <c r="A1792" t="s">
        <v>1826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 s="1">
        <v>78.099999999999994</v>
      </c>
      <c r="T1792" s="1">
        <v>947.3</v>
      </c>
      <c r="U1792" t="s">
        <v>23</v>
      </c>
      <c r="V1792">
        <f>IF(Table1[[#This Row],[Churn]]="Yes",1,0)</f>
        <v>1</v>
      </c>
      <c r="W1792" t="str">
        <f t="shared" si="27"/>
        <v>New (0-12 Months)</v>
      </c>
    </row>
    <row r="1793" spans="1:23" x14ac:dyDescent="0.25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 s="1">
        <v>61.5</v>
      </c>
      <c r="T1793" s="1">
        <v>2722.2</v>
      </c>
      <c r="U1793" t="s">
        <v>24</v>
      </c>
      <c r="V1793">
        <f>IF(Table1[[#This Row],[Churn]]="Yes",1,0)</f>
        <v>0</v>
      </c>
      <c r="W1793" t="str">
        <f t="shared" si="27"/>
        <v>Established (25-48 Months)</v>
      </c>
    </row>
    <row r="1794" spans="1:23" x14ac:dyDescent="0.25">
      <c r="A1794" t="s">
        <v>1828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 s="1">
        <v>69.400000000000006</v>
      </c>
      <c r="T1794" s="1">
        <v>3058.3</v>
      </c>
      <c r="U1794" t="s">
        <v>24</v>
      </c>
      <c r="V1794">
        <f>IF(Table1[[#This Row],[Churn]]="Yes",1,0)</f>
        <v>0</v>
      </c>
      <c r="W1794" t="str">
        <f t="shared" ref="W1794:W1857" si="28">IF(F1794&lt;=12,"New (0-12 Months)",IF(F1794&lt;=24,"Developing (13-24 Months)",IF(F1794&lt;=48,"Established (25-48 Months)","Loyal (49-72 Months)")))</f>
        <v>Established (25-48 Months)</v>
      </c>
    </row>
    <row r="1795" spans="1:23" x14ac:dyDescent="0.25">
      <c r="A1795" t="s">
        <v>1829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 s="1">
        <v>24.75</v>
      </c>
      <c r="T1795" s="1">
        <v>1769.6</v>
      </c>
      <c r="U1795" t="s">
        <v>24</v>
      </c>
      <c r="V1795">
        <f>IF(Table1[[#This Row],[Churn]]="Yes",1,0)</f>
        <v>0</v>
      </c>
      <c r="W1795" t="str">
        <f t="shared" si="28"/>
        <v>Loyal (49-72 Months)</v>
      </c>
    </row>
    <row r="1796" spans="1:23" x14ac:dyDescent="0.25">
      <c r="A1796" t="s">
        <v>1830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 s="1">
        <v>91.05</v>
      </c>
      <c r="T1796" s="1">
        <v>6293.75</v>
      </c>
      <c r="U1796" t="s">
        <v>24</v>
      </c>
      <c r="V1796">
        <f>IF(Table1[[#This Row],[Churn]]="Yes",1,0)</f>
        <v>0</v>
      </c>
      <c r="W1796" t="str">
        <f t="shared" si="28"/>
        <v>Loyal (49-72 Months)</v>
      </c>
    </row>
    <row r="1797" spans="1:23" x14ac:dyDescent="0.25">
      <c r="A1797" t="s">
        <v>1831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 s="1">
        <v>89.65</v>
      </c>
      <c r="T1797" s="1">
        <v>1761.05</v>
      </c>
      <c r="U1797" t="s">
        <v>23</v>
      </c>
      <c r="V1797">
        <f>IF(Table1[[#This Row],[Churn]]="Yes",1,0)</f>
        <v>1</v>
      </c>
      <c r="W1797" t="str">
        <f t="shared" si="28"/>
        <v>Developing (13-24 Months)</v>
      </c>
    </row>
    <row r="1798" spans="1:23" x14ac:dyDescent="0.25">
      <c r="A1798" t="s">
        <v>1832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 s="1">
        <v>73.650000000000006</v>
      </c>
      <c r="T1798" s="1">
        <v>1642.75</v>
      </c>
      <c r="U1798" t="s">
        <v>24</v>
      </c>
      <c r="V1798">
        <f>IF(Table1[[#This Row],[Churn]]="Yes",1,0)</f>
        <v>0</v>
      </c>
      <c r="W1798" t="str">
        <f t="shared" si="28"/>
        <v>Developing (13-24 Months)</v>
      </c>
    </row>
    <row r="1799" spans="1:23" x14ac:dyDescent="0.25">
      <c r="A1799" t="s">
        <v>1833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 s="1">
        <v>19.399999999999999</v>
      </c>
      <c r="T1799" s="1">
        <v>578.5</v>
      </c>
      <c r="U1799" t="s">
        <v>24</v>
      </c>
      <c r="V1799">
        <f>IF(Table1[[#This Row],[Churn]]="Yes",1,0)</f>
        <v>0</v>
      </c>
      <c r="W1799" t="str">
        <f t="shared" si="28"/>
        <v>Established (25-48 Months)</v>
      </c>
    </row>
    <row r="1800" spans="1:23" x14ac:dyDescent="0.25">
      <c r="A1800" t="s">
        <v>1834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 s="1">
        <v>26.2</v>
      </c>
      <c r="T1800" s="1">
        <v>954.9</v>
      </c>
      <c r="U1800" t="s">
        <v>24</v>
      </c>
      <c r="V1800">
        <f>IF(Table1[[#This Row],[Churn]]="Yes",1,0)</f>
        <v>0</v>
      </c>
      <c r="W1800" t="str">
        <f t="shared" si="28"/>
        <v>Established (25-48 Months)</v>
      </c>
    </row>
    <row r="1801" spans="1:23" x14ac:dyDescent="0.25">
      <c r="A1801" t="s">
        <v>1835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 s="1">
        <v>98.7</v>
      </c>
      <c r="T1801" s="1">
        <v>973.25</v>
      </c>
      <c r="U1801" t="s">
        <v>23</v>
      </c>
      <c r="V1801">
        <f>IF(Table1[[#This Row],[Churn]]="Yes",1,0)</f>
        <v>1</v>
      </c>
      <c r="W1801" t="str">
        <f t="shared" si="28"/>
        <v>New (0-12 Months)</v>
      </c>
    </row>
    <row r="1802" spans="1:23" x14ac:dyDescent="0.25">
      <c r="A1802" t="s">
        <v>1836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 s="1">
        <v>43.85</v>
      </c>
      <c r="T1802" s="1">
        <v>43.85</v>
      </c>
      <c r="U1802" t="s">
        <v>24</v>
      </c>
      <c r="V1802">
        <f>IF(Table1[[#This Row],[Churn]]="Yes",1,0)</f>
        <v>0</v>
      </c>
      <c r="W1802" t="str">
        <f t="shared" si="28"/>
        <v>New (0-12 Months)</v>
      </c>
    </row>
    <row r="1803" spans="1:23" x14ac:dyDescent="0.25">
      <c r="A1803" t="s">
        <v>1837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 s="1">
        <v>69.7</v>
      </c>
      <c r="T1803" s="1">
        <v>1490.4</v>
      </c>
      <c r="U1803" t="s">
        <v>24</v>
      </c>
      <c r="V1803">
        <f>IF(Table1[[#This Row],[Churn]]="Yes",1,0)</f>
        <v>0</v>
      </c>
      <c r="W1803" t="str">
        <f t="shared" si="28"/>
        <v>Developing (13-24 Months)</v>
      </c>
    </row>
    <row r="1804" spans="1:23" x14ac:dyDescent="0.25">
      <c r="A1804" t="s">
        <v>1838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 s="1">
        <v>38.549999999999997</v>
      </c>
      <c r="T1804" s="1">
        <v>280</v>
      </c>
      <c r="U1804" t="s">
        <v>24</v>
      </c>
      <c r="V1804">
        <f>IF(Table1[[#This Row],[Churn]]="Yes",1,0)</f>
        <v>0</v>
      </c>
      <c r="W1804" t="str">
        <f t="shared" si="28"/>
        <v>New (0-12 Months)</v>
      </c>
    </row>
    <row r="1805" spans="1:23" x14ac:dyDescent="0.25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 s="1">
        <v>53.1</v>
      </c>
      <c r="T1805" s="1">
        <v>1901.25</v>
      </c>
      <c r="U1805" t="s">
        <v>24</v>
      </c>
      <c r="V1805">
        <f>IF(Table1[[#This Row],[Churn]]="Yes",1,0)</f>
        <v>0</v>
      </c>
      <c r="W1805" t="str">
        <f t="shared" si="28"/>
        <v>Established (25-48 Months)</v>
      </c>
    </row>
    <row r="1806" spans="1:23" x14ac:dyDescent="0.25">
      <c r="A1806" t="s">
        <v>1840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 s="1">
        <v>20.65</v>
      </c>
      <c r="T1806" s="1">
        <v>716.4</v>
      </c>
      <c r="U1806" t="s">
        <v>24</v>
      </c>
      <c r="V1806">
        <f>IF(Table1[[#This Row],[Churn]]="Yes",1,0)</f>
        <v>0</v>
      </c>
      <c r="W1806" t="str">
        <f t="shared" si="28"/>
        <v>Established (25-48 Months)</v>
      </c>
    </row>
    <row r="1807" spans="1:23" x14ac:dyDescent="0.25">
      <c r="A1807" t="s">
        <v>1841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 s="1">
        <v>64.45</v>
      </c>
      <c r="T1807" s="1">
        <v>4720</v>
      </c>
      <c r="U1807" t="s">
        <v>24</v>
      </c>
      <c r="V1807">
        <f>IF(Table1[[#This Row],[Churn]]="Yes",1,0)</f>
        <v>0</v>
      </c>
      <c r="W1807" t="str">
        <f t="shared" si="28"/>
        <v>Loyal (49-72 Months)</v>
      </c>
    </row>
    <row r="1808" spans="1:23" x14ac:dyDescent="0.25">
      <c r="A1808" t="s">
        <v>1842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 s="1">
        <v>25.1</v>
      </c>
      <c r="T1808" s="1">
        <v>930.95</v>
      </c>
      <c r="U1808" t="s">
        <v>24</v>
      </c>
      <c r="V1808">
        <f>IF(Table1[[#This Row],[Churn]]="Yes",1,0)</f>
        <v>0</v>
      </c>
      <c r="W1808" t="str">
        <f t="shared" si="28"/>
        <v>Established (25-48 Months)</v>
      </c>
    </row>
    <row r="1809" spans="1:23" x14ac:dyDescent="0.25">
      <c r="A1809" t="s">
        <v>1843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 s="1">
        <v>76.349999999999994</v>
      </c>
      <c r="T1809" s="1">
        <v>76.349999999999994</v>
      </c>
      <c r="U1809" t="s">
        <v>23</v>
      </c>
      <c r="V1809">
        <f>IF(Table1[[#This Row],[Churn]]="Yes",1,0)</f>
        <v>1</v>
      </c>
      <c r="W1809" t="str">
        <f t="shared" si="28"/>
        <v>New (0-12 Months)</v>
      </c>
    </row>
    <row r="1810" spans="1:23" x14ac:dyDescent="0.25">
      <c r="A1810" t="s">
        <v>1844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 s="1">
        <v>79.150000000000006</v>
      </c>
      <c r="T1810" s="1">
        <v>1676.95</v>
      </c>
      <c r="U1810" t="s">
        <v>23</v>
      </c>
      <c r="V1810">
        <f>IF(Table1[[#This Row],[Churn]]="Yes",1,0)</f>
        <v>1</v>
      </c>
      <c r="W1810" t="str">
        <f t="shared" si="28"/>
        <v>Developing (13-24 Months)</v>
      </c>
    </row>
    <row r="1811" spans="1:23" x14ac:dyDescent="0.25">
      <c r="A1811" t="s">
        <v>1845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 s="1">
        <v>85</v>
      </c>
      <c r="T1811" s="1">
        <v>2642.05</v>
      </c>
      <c r="U1811" t="s">
        <v>23</v>
      </c>
      <c r="V1811">
        <f>IF(Table1[[#This Row],[Churn]]="Yes",1,0)</f>
        <v>1</v>
      </c>
      <c r="W1811" t="str">
        <f t="shared" si="28"/>
        <v>Established (25-48 Months)</v>
      </c>
    </row>
    <row r="1812" spans="1:23" x14ac:dyDescent="0.25">
      <c r="A1812" t="s">
        <v>1846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 s="1">
        <v>95.15</v>
      </c>
      <c r="T1812" s="1">
        <v>6770.85</v>
      </c>
      <c r="U1812" t="s">
        <v>24</v>
      </c>
      <c r="V1812">
        <f>IF(Table1[[#This Row],[Churn]]="Yes",1,0)</f>
        <v>0</v>
      </c>
      <c r="W1812" t="str">
        <f t="shared" si="28"/>
        <v>Loyal (49-72 Months)</v>
      </c>
    </row>
    <row r="1813" spans="1:23" x14ac:dyDescent="0.25">
      <c r="A1813" t="s">
        <v>1847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 s="1">
        <v>79.349999999999994</v>
      </c>
      <c r="T1813" s="1">
        <v>1835.3</v>
      </c>
      <c r="U1813" t="s">
        <v>24</v>
      </c>
      <c r="V1813">
        <f>IF(Table1[[#This Row],[Churn]]="Yes",1,0)</f>
        <v>0</v>
      </c>
      <c r="W1813" t="str">
        <f t="shared" si="28"/>
        <v>Developing (13-24 Months)</v>
      </c>
    </row>
    <row r="1814" spans="1:23" x14ac:dyDescent="0.25">
      <c r="A1814" t="s">
        <v>1848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 s="1">
        <v>96.65</v>
      </c>
      <c r="T1814" s="1">
        <v>1588.25</v>
      </c>
      <c r="U1814" t="s">
        <v>24</v>
      </c>
      <c r="V1814">
        <f>IF(Table1[[#This Row],[Churn]]="Yes",1,0)</f>
        <v>0</v>
      </c>
      <c r="W1814" t="str">
        <f t="shared" si="28"/>
        <v>Developing (13-24 Months)</v>
      </c>
    </row>
    <row r="1815" spans="1:23" x14ac:dyDescent="0.25">
      <c r="A1815" t="s">
        <v>1849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 s="1">
        <v>75.5</v>
      </c>
      <c r="T1815" s="1">
        <v>75.5</v>
      </c>
      <c r="U1815" t="s">
        <v>24</v>
      </c>
      <c r="V1815">
        <f>IF(Table1[[#This Row],[Churn]]="Yes",1,0)</f>
        <v>0</v>
      </c>
      <c r="W1815" t="str">
        <f t="shared" si="28"/>
        <v>New (0-12 Months)</v>
      </c>
    </row>
    <row r="1816" spans="1:23" x14ac:dyDescent="0.25">
      <c r="A1816" t="s">
        <v>1850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 s="1">
        <v>19.7</v>
      </c>
      <c r="T1816" s="1">
        <v>258.35000000000002</v>
      </c>
      <c r="U1816" t="s">
        <v>24</v>
      </c>
      <c r="V1816">
        <f>IF(Table1[[#This Row],[Churn]]="Yes",1,0)</f>
        <v>0</v>
      </c>
      <c r="W1816" t="str">
        <f t="shared" si="28"/>
        <v>New (0-12 Months)</v>
      </c>
    </row>
    <row r="1817" spans="1:23" x14ac:dyDescent="0.25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 s="1">
        <v>20.5</v>
      </c>
      <c r="T1817" s="1">
        <v>1502.25</v>
      </c>
      <c r="U1817" t="s">
        <v>24</v>
      </c>
      <c r="V1817">
        <f>IF(Table1[[#This Row],[Churn]]="Yes",1,0)</f>
        <v>0</v>
      </c>
      <c r="W1817" t="str">
        <f t="shared" si="28"/>
        <v>Loyal (49-72 Months)</v>
      </c>
    </row>
    <row r="1818" spans="1:23" x14ac:dyDescent="0.25">
      <c r="A1818" t="s">
        <v>1852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 s="1">
        <v>19.2</v>
      </c>
      <c r="T1818" s="1">
        <v>19.2</v>
      </c>
      <c r="U1818" t="s">
        <v>24</v>
      </c>
      <c r="V1818">
        <f>IF(Table1[[#This Row],[Churn]]="Yes",1,0)</f>
        <v>0</v>
      </c>
      <c r="W1818" t="str">
        <f t="shared" si="28"/>
        <v>New (0-12 Months)</v>
      </c>
    </row>
    <row r="1819" spans="1:23" x14ac:dyDescent="0.25">
      <c r="A1819" t="s">
        <v>1853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 s="1">
        <v>98.35</v>
      </c>
      <c r="T1819" s="1">
        <v>6929.4</v>
      </c>
      <c r="U1819" t="s">
        <v>24</v>
      </c>
      <c r="V1819">
        <f>IF(Table1[[#This Row],[Churn]]="Yes",1,0)</f>
        <v>0</v>
      </c>
      <c r="W1819" t="str">
        <f t="shared" si="28"/>
        <v>Loyal (49-72 Months)</v>
      </c>
    </row>
    <row r="1820" spans="1:23" x14ac:dyDescent="0.25">
      <c r="A1820" t="s">
        <v>1854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 s="1">
        <v>74.349999999999994</v>
      </c>
      <c r="T1820" s="1">
        <v>4453.3</v>
      </c>
      <c r="U1820" t="s">
        <v>24</v>
      </c>
      <c r="V1820">
        <f>IF(Table1[[#This Row],[Churn]]="Yes",1,0)</f>
        <v>0</v>
      </c>
      <c r="W1820" t="str">
        <f t="shared" si="28"/>
        <v>Loyal (49-72 Months)</v>
      </c>
    </row>
    <row r="1821" spans="1:23" x14ac:dyDescent="0.25">
      <c r="A1821" t="s">
        <v>1855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 s="1">
        <v>51.35</v>
      </c>
      <c r="T1821" s="1">
        <v>3244.4</v>
      </c>
      <c r="U1821" t="s">
        <v>24</v>
      </c>
      <c r="V1821">
        <f>IF(Table1[[#This Row],[Churn]]="Yes",1,0)</f>
        <v>0</v>
      </c>
      <c r="W1821" t="str">
        <f t="shared" si="28"/>
        <v>Loyal (49-72 Months)</v>
      </c>
    </row>
    <row r="1822" spans="1:23" x14ac:dyDescent="0.25">
      <c r="A1822" t="s">
        <v>1856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 s="1">
        <v>45.65</v>
      </c>
      <c r="T1822" s="1">
        <v>323.45</v>
      </c>
      <c r="U1822" t="s">
        <v>24</v>
      </c>
      <c r="V1822">
        <f>IF(Table1[[#This Row],[Churn]]="Yes",1,0)</f>
        <v>0</v>
      </c>
      <c r="W1822" t="str">
        <f t="shared" si="28"/>
        <v>New (0-12 Months)</v>
      </c>
    </row>
    <row r="1823" spans="1:23" x14ac:dyDescent="0.25">
      <c r="A1823" t="s">
        <v>1857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 s="1">
        <v>85.3</v>
      </c>
      <c r="T1823" s="1">
        <v>2661.1</v>
      </c>
      <c r="U1823" t="s">
        <v>23</v>
      </c>
      <c r="V1823">
        <f>IF(Table1[[#This Row],[Churn]]="Yes",1,0)</f>
        <v>1</v>
      </c>
      <c r="W1823" t="str">
        <f t="shared" si="28"/>
        <v>Established (25-48 Months)</v>
      </c>
    </row>
    <row r="1824" spans="1:23" x14ac:dyDescent="0.25">
      <c r="A1824" t="s">
        <v>1858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 s="1">
        <v>86.55</v>
      </c>
      <c r="T1824" s="1">
        <v>2697.4</v>
      </c>
      <c r="U1824" t="s">
        <v>23</v>
      </c>
      <c r="V1824">
        <f>IF(Table1[[#This Row],[Churn]]="Yes",1,0)</f>
        <v>1</v>
      </c>
      <c r="W1824" t="str">
        <f t="shared" si="28"/>
        <v>Established (25-48 Months)</v>
      </c>
    </row>
    <row r="1825" spans="1:23" x14ac:dyDescent="0.25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 s="1">
        <v>73.849999999999994</v>
      </c>
      <c r="T1825" s="1">
        <v>1424.5</v>
      </c>
      <c r="U1825" t="s">
        <v>23</v>
      </c>
      <c r="V1825">
        <f>IF(Table1[[#This Row],[Churn]]="Yes",1,0)</f>
        <v>1</v>
      </c>
      <c r="W1825" t="str">
        <f t="shared" si="28"/>
        <v>Developing (13-24 Months)</v>
      </c>
    </row>
    <row r="1826" spans="1:23" x14ac:dyDescent="0.25">
      <c r="A1826" t="s">
        <v>1860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 s="1">
        <v>20.3</v>
      </c>
      <c r="T1826" s="1">
        <v>1401.15</v>
      </c>
      <c r="U1826" t="s">
        <v>24</v>
      </c>
      <c r="V1826">
        <f>IF(Table1[[#This Row],[Churn]]="Yes",1,0)</f>
        <v>0</v>
      </c>
      <c r="W1826" t="str">
        <f t="shared" si="28"/>
        <v>Loyal (49-72 Months)</v>
      </c>
    </row>
    <row r="1827" spans="1:23" x14ac:dyDescent="0.25">
      <c r="A1827" t="s">
        <v>1861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 s="1">
        <v>54.2</v>
      </c>
      <c r="T1827" s="1">
        <v>1739.6</v>
      </c>
      <c r="U1827" t="s">
        <v>24</v>
      </c>
      <c r="V1827">
        <f>IF(Table1[[#This Row],[Churn]]="Yes",1,0)</f>
        <v>0</v>
      </c>
      <c r="W1827" t="str">
        <f t="shared" si="28"/>
        <v>Established (25-48 Months)</v>
      </c>
    </row>
    <row r="1828" spans="1:23" x14ac:dyDescent="0.25">
      <c r="A1828" t="s">
        <v>1862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 s="1">
        <v>90.65</v>
      </c>
      <c r="T1828" s="1">
        <v>5931</v>
      </c>
      <c r="U1828" t="s">
        <v>24</v>
      </c>
      <c r="V1828">
        <f>IF(Table1[[#This Row],[Churn]]="Yes",1,0)</f>
        <v>0</v>
      </c>
      <c r="W1828" t="str">
        <f t="shared" si="28"/>
        <v>Loyal (49-72 Months)</v>
      </c>
    </row>
    <row r="1829" spans="1:23" x14ac:dyDescent="0.25">
      <c r="A1829" t="s">
        <v>1863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 s="1">
        <v>50.9</v>
      </c>
      <c r="T1829" s="1">
        <v>2333.85</v>
      </c>
      <c r="U1829" t="s">
        <v>24</v>
      </c>
      <c r="V1829">
        <f>IF(Table1[[#This Row],[Churn]]="Yes",1,0)</f>
        <v>0</v>
      </c>
      <c r="W1829" t="str">
        <f t="shared" si="28"/>
        <v>Established (25-48 Months)</v>
      </c>
    </row>
    <row r="1830" spans="1:23" x14ac:dyDescent="0.25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 s="1">
        <v>25.05</v>
      </c>
      <c r="T1830" s="1">
        <v>949.85</v>
      </c>
      <c r="U1830" t="s">
        <v>24</v>
      </c>
      <c r="V1830">
        <f>IF(Table1[[#This Row],[Churn]]="Yes",1,0)</f>
        <v>0</v>
      </c>
      <c r="W1830" t="str">
        <f t="shared" si="28"/>
        <v>Established (25-48 Months)</v>
      </c>
    </row>
    <row r="1831" spans="1:23" x14ac:dyDescent="0.25">
      <c r="A1831" t="s">
        <v>1865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 s="1">
        <v>74.849999999999994</v>
      </c>
      <c r="T1831" s="1">
        <v>572.45000000000005</v>
      </c>
      <c r="U1831" t="s">
        <v>24</v>
      </c>
      <c r="V1831">
        <f>IF(Table1[[#This Row],[Churn]]="Yes",1,0)</f>
        <v>0</v>
      </c>
      <c r="W1831" t="str">
        <f t="shared" si="28"/>
        <v>New (0-12 Months)</v>
      </c>
    </row>
    <row r="1832" spans="1:23" x14ac:dyDescent="0.25">
      <c r="A1832" t="s">
        <v>1866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 s="1">
        <v>20.5</v>
      </c>
      <c r="T1832" s="1">
        <v>696.8</v>
      </c>
      <c r="U1832" t="s">
        <v>24</v>
      </c>
      <c r="V1832">
        <f>IF(Table1[[#This Row],[Churn]]="Yes",1,0)</f>
        <v>0</v>
      </c>
      <c r="W1832" t="str">
        <f t="shared" si="28"/>
        <v>Established (25-48 Months)</v>
      </c>
    </row>
    <row r="1833" spans="1:23" x14ac:dyDescent="0.25">
      <c r="A1833" t="s">
        <v>1867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 s="1">
        <v>63.55</v>
      </c>
      <c r="T1833" s="1">
        <v>1381.8</v>
      </c>
      <c r="U1833" t="s">
        <v>24</v>
      </c>
      <c r="V1833">
        <f>IF(Table1[[#This Row],[Churn]]="Yes",1,0)</f>
        <v>0</v>
      </c>
      <c r="W1833" t="str">
        <f t="shared" si="28"/>
        <v>Developing (13-24 Months)</v>
      </c>
    </row>
    <row r="1834" spans="1:23" x14ac:dyDescent="0.25">
      <c r="A1834" t="s">
        <v>1868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 s="1">
        <v>44.85</v>
      </c>
      <c r="T1834" s="1">
        <v>2572.9499999999998</v>
      </c>
      <c r="U1834" t="s">
        <v>23</v>
      </c>
      <c r="V1834">
        <f>IF(Table1[[#This Row],[Churn]]="Yes",1,0)</f>
        <v>1</v>
      </c>
      <c r="W1834" t="str">
        <f t="shared" si="28"/>
        <v>Loyal (49-72 Months)</v>
      </c>
    </row>
    <row r="1835" spans="1:23" x14ac:dyDescent="0.25">
      <c r="A1835" t="s">
        <v>1869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 s="1">
        <v>47.95</v>
      </c>
      <c r="T1835" s="1">
        <v>47.95</v>
      </c>
      <c r="U1835" t="s">
        <v>24</v>
      </c>
      <c r="V1835">
        <f>IF(Table1[[#This Row],[Churn]]="Yes",1,0)</f>
        <v>0</v>
      </c>
      <c r="W1835" t="str">
        <f t="shared" si="28"/>
        <v>New (0-12 Months)</v>
      </c>
    </row>
    <row r="1836" spans="1:23" x14ac:dyDescent="0.25">
      <c r="A1836" t="s">
        <v>1870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 s="1">
        <v>45.1</v>
      </c>
      <c r="T1836" s="1">
        <v>45.1</v>
      </c>
      <c r="U1836" t="s">
        <v>23</v>
      </c>
      <c r="V1836">
        <f>IF(Table1[[#This Row],[Churn]]="Yes",1,0)</f>
        <v>1</v>
      </c>
      <c r="W1836" t="str">
        <f t="shared" si="28"/>
        <v>New (0-12 Months)</v>
      </c>
    </row>
    <row r="1837" spans="1:23" x14ac:dyDescent="0.25">
      <c r="A1837" t="s">
        <v>1871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 s="1">
        <v>45</v>
      </c>
      <c r="T1837" s="1">
        <v>45</v>
      </c>
      <c r="U1837" t="s">
        <v>24</v>
      </c>
      <c r="V1837">
        <f>IF(Table1[[#This Row],[Churn]]="Yes",1,0)</f>
        <v>0</v>
      </c>
      <c r="W1837" t="str">
        <f t="shared" si="28"/>
        <v>New (0-12 Months)</v>
      </c>
    </row>
    <row r="1838" spans="1:23" x14ac:dyDescent="0.25">
      <c r="A1838" t="s">
        <v>1872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 s="1">
        <v>96</v>
      </c>
      <c r="T1838" s="1">
        <v>2122.4499999999998</v>
      </c>
      <c r="U1838" t="s">
        <v>23</v>
      </c>
      <c r="V1838">
        <f>IF(Table1[[#This Row],[Churn]]="Yes",1,0)</f>
        <v>1</v>
      </c>
      <c r="W1838" t="str">
        <f t="shared" si="28"/>
        <v>Developing (13-24 Months)</v>
      </c>
    </row>
    <row r="1839" spans="1:23" x14ac:dyDescent="0.25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 s="1">
        <v>20.05</v>
      </c>
      <c r="T1839" s="1">
        <v>20.05</v>
      </c>
      <c r="U1839" t="s">
        <v>23</v>
      </c>
      <c r="V1839">
        <f>IF(Table1[[#This Row],[Churn]]="Yes",1,0)</f>
        <v>1</v>
      </c>
      <c r="W1839" t="str">
        <f t="shared" si="28"/>
        <v>New (0-12 Months)</v>
      </c>
    </row>
    <row r="1840" spans="1:23" x14ac:dyDescent="0.25">
      <c r="A1840" t="s">
        <v>1874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 s="1">
        <v>90.05</v>
      </c>
      <c r="T1840" s="1">
        <v>4931.8</v>
      </c>
      <c r="U1840" t="s">
        <v>24</v>
      </c>
      <c r="V1840">
        <f>IF(Table1[[#This Row],[Churn]]="Yes",1,0)</f>
        <v>0</v>
      </c>
      <c r="W1840" t="str">
        <f t="shared" si="28"/>
        <v>Loyal (49-72 Months)</v>
      </c>
    </row>
    <row r="1841" spans="1:23" x14ac:dyDescent="0.25">
      <c r="A1841" t="s">
        <v>1875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 s="1">
        <v>25.3</v>
      </c>
      <c r="T1841" s="1">
        <v>116.95</v>
      </c>
      <c r="U1841" t="s">
        <v>24</v>
      </c>
      <c r="V1841">
        <f>IF(Table1[[#This Row],[Churn]]="Yes",1,0)</f>
        <v>0</v>
      </c>
      <c r="W1841" t="str">
        <f t="shared" si="28"/>
        <v>New (0-12 Months)</v>
      </c>
    </row>
    <row r="1842" spans="1:23" x14ac:dyDescent="0.25">
      <c r="A1842" t="s">
        <v>1876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 s="1">
        <v>108.65</v>
      </c>
      <c r="T1842" s="1">
        <v>6937.95</v>
      </c>
      <c r="U1842" t="s">
        <v>23</v>
      </c>
      <c r="V1842">
        <f>IF(Table1[[#This Row],[Churn]]="Yes",1,0)</f>
        <v>1</v>
      </c>
      <c r="W1842" t="str">
        <f t="shared" si="28"/>
        <v>Loyal (49-72 Months)</v>
      </c>
    </row>
    <row r="1843" spans="1:23" x14ac:dyDescent="0.25">
      <c r="A1843" t="s">
        <v>1877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 s="1">
        <v>24.3</v>
      </c>
      <c r="T1843" s="1">
        <v>1261.7</v>
      </c>
      <c r="U1843" t="s">
        <v>24</v>
      </c>
      <c r="V1843">
        <f>IF(Table1[[#This Row],[Churn]]="Yes",1,0)</f>
        <v>0</v>
      </c>
      <c r="W1843" t="str">
        <f t="shared" si="28"/>
        <v>Loyal (49-72 Months)</v>
      </c>
    </row>
    <row r="1844" spans="1:23" x14ac:dyDescent="0.25">
      <c r="A1844" t="s">
        <v>1878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 s="1">
        <v>75.95</v>
      </c>
      <c r="T1844" s="1">
        <v>3273.8</v>
      </c>
      <c r="U1844" t="s">
        <v>24</v>
      </c>
      <c r="V1844">
        <f>IF(Table1[[#This Row],[Churn]]="Yes",1,0)</f>
        <v>0</v>
      </c>
      <c r="W1844" t="str">
        <f t="shared" si="28"/>
        <v>Established (25-48 Months)</v>
      </c>
    </row>
    <row r="1845" spans="1:23" x14ac:dyDescent="0.25">
      <c r="A1845" t="s">
        <v>1879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 s="1">
        <v>19.7</v>
      </c>
      <c r="T1845" s="1">
        <v>1415.85</v>
      </c>
      <c r="U1845" t="s">
        <v>24</v>
      </c>
      <c r="V1845">
        <f>IF(Table1[[#This Row],[Churn]]="Yes",1,0)</f>
        <v>0</v>
      </c>
      <c r="W1845" t="str">
        <f t="shared" si="28"/>
        <v>Loyal (49-72 Months)</v>
      </c>
    </row>
    <row r="1846" spans="1:23" x14ac:dyDescent="0.25">
      <c r="A1846" t="s">
        <v>1880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 s="1">
        <v>66.400000000000006</v>
      </c>
      <c r="T1846" s="1">
        <v>3958.2</v>
      </c>
      <c r="U1846" t="s">
        <v>24</v>
      </c>
      <c r="V1846">
        <f>IF(Table1[[#This Row],[Churn]]="Yes",1,0)</f>
        <v>0</v>
      </c>
      <c r="W1846" t="str">
        <f t="shared" si="28"/>
        <v>Loyal (49-72 Months)</v>
      </c>
    </row>
    <row r="1847" spans="1:23" x14ac:dyDescent="0.25">
      <c r="A1847" t="s">
        <v>1881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 s="1">
        <v>35.75</v>
      </c>
      <c r="T1847" s="1">
        <v>2492.25</v>
      </c>
      <c r="U1847" t="s">
        <v>24</v>
      </c>
      <c r="V1847">
        <f>IF(Table1[[#This Row],[Churn]]="Yes",1,0)</f>
        <v>0</v>
      </c>
      <c r="W1847" t="str">
        <f t="shared" si="28"/>
        <v>Loyal (49-72 Months)</v>
      </c>
    </row>
    <row r="1848" spans="1:23" x14ac:dyDescent="0.25">
      <c r="A1848" t="s">
        <v>1882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 s="1">
        <v>18.8</v>
      </c>
      <c r="T1848" s="1">
        <v>279.2</v>
      </c>
      <c r="U1848" t="s">
        <v>24</v>
      </c>
      <c r="V1848">
        <f>IF(Table1[[#This Row],[Churn]]="Yes",1,0)</f>
        <v>0</v>
      </c>
      <c r="W1848" t="str">
        <f t="shared" si="28"/>
        <v>Developing (13-24 Months)</v>
      </c>
    </row>
    <row r="1849" spans="1:23" x14ac:dyDescent="0.25">
      <c r="A1849" t="s">
        <v>1883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 s="1">
        <v>19.399999999999999</v>
      </c>
      <c r="T1849" s="1">
        <v>1083</v>
      </c>
      <c r="U1849" t="s">
        <v>24</v>
      </c>
      <c r="V1849">
        <f>IF(Table1[[#This Row],[Churn]]="Yes",1,0)</f>
        <v>0</v>
      </c>
      <c r="W1849" t="str">
        <f t="shared" si="28"/>
        <v>Loyal (49-72 Months)</v>
      </c>
    </row>
    <row r="1850" spans="1:23" x14ac:dyDescent="0.25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 s="1">
        <v>19.3</v>
      </c>
      <c r="T1850" s="1">
        <v>755.5</v>
      </c>
      <c r="U1850" t="s">
        <v>24</v>
      </c>
      <c r="V1850">
        <f>IF(Table1[[#This Row],[Churn]]="Yes",1,0)</f>
        <v>0</v>
      </c>
      <c r="W1850" t="str">
        <f t="shared" si="28"/>
        <v>Established (25-48 Months)</v>
      </c>
    </row>
    <row r="1851" spans="1:23" x14ac:dyDescent="0.25">
      <c r="A1851" t="s">
        <v>1885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 s="1">
        <v>45.55</v>
      </c>
      <c r="T1851" s="1">
        <v>402.6</v>
      </c>
      <c r="U1851" t="s">
        <v>23</v>
      </c>
      <c r="V1851">
        <f>IF(Table1[[#This Row],[Churn]]="Yes",1,0)</f>
        <v>1</v>
      </c>
      <c r="W1851" t="str">
        <f t="shared" si="28"/>
        <v>New (0-12 Months)</v>
      </c>
    </row>
    <row r="1852" spans="1:23" x14ac:dyDescent="0.25">
      <c r="A1852" t="s">
        <v>1886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 s="1">
        <v>67.45</v>
      </c>
      <c r="T1852" s="1">
        <v>3252</v>
      </c>
      <c r="U1852" t="s">
        <v>24</v>
      </c>
      <c r="V1852">
        <f>IF(Table1[[#This Row],[Churn]]="Yes",1,0)</f>
        <v>0</v>
      </c>
      <c r="W1852" t="str">
        <f t="shared" si="28"/>
        <v>Established (25-48 Months)</v>
      </c>
    </row>
    <row r="1853" spans="1:23" x14ac:dyDescent="0.25">
      <c r="A1853" t="s">
        <v>1887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 s="1">
        <v>35.1</v>
      </c>
      <c r="T1853" s="1">
        <v>68.75</v>
      </c>
      <c r="U1853" t="s">
        <v>23</v>
      </c>
      <c r="V1853">
        <f>IF(Table1[[#This Row],[Churn]]="Yes",1,0)</f>
        <v>1</v>
      </c>
      <c r="W1853" t="str">
        <f t="shared" si="28"/>
        <v>New (0-12 Months)</v>
      </c>
    </row>
    <row r="1854" spans="1:23" x14ac:dyDescent="0.25">
      <c r="A1854" t="s">
        <v>1888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 s="1">
        <v>46.2</v>
      </c>
      <c r="T1854" s="1">
        <v>46.2</v>
      </c>
      <c r="U1854" t="s">
        <v>23</v>
      </c>
      <c r="V1854">
        <f>IF(Table1[[#This Row],[Churn]]="Yes",1,0)</f>
        <v>1</v>
      </c>
      <c r="W1854" t="str">
        <f t="shared" si="28"/>
        <v>New (0-12 Months)</v>
      </c>
    </row>
    <row r="1855" spans="1:23" x14ac:dyDescent="0.25">
      <c r="A1855" t="s">
        <v>1889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 s="1">
        <v>45.15</v>
      </c>
      <c r="T1855" s="1">
        <v>45.15</v>
      </c>
      <c r="U1855" t="s">
        <v>23</v>
      </c>
      <c r="V1855">
        <f>IF(Table1[[#This Row],[Churn]]="Yes",1,0)</f>
        <v>1</v>
      </c>
      <c r="W1855" t="str">
        <f t="shared" si="28"/>
        <v>New (0-12 Months)</v>
      </c>
    </row>
    <row r="1856" spans="1:23" x14ac:dyDescent="0.25">
      <c r="A1856" t="s">
        <v>1890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 s="1">
        <v>43.3</v>
      </c>
      <c r="T1856" s="1">
        <v>43.3</v>
      </c>
      <c r="U1856" t="s">
        <v>23</v>
      </c>
      <c r="V1856">
        <f>IF(Table1[[#This Row],[Churn]]="Yes",1,0)</f>
        <v>1</v>
      </c>
      <c r="W1856" t="str">
        <f t="shared" si="28"/>
        <v>New (0-12 Months)</v>
      </c>
    </row>
    <row r="1857" spans="1:23" x14ac:dyDescent="0.25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 s="1">
        <v>20.100000000000001</v>
      </c>
      <c r="T1857" s="1">
        <v>936.85</v>
      </c>
      <c r="U1857" t="s">
        <v>24</v>
      </c>
      <c r="V1857">
        <f>IF(Table1[[#This Row],[Churn]]="Yes",1,0)</f>
        <v>0</v>
      </c>
      <c r="W1857" t="str">
        <f t="shared" si="28"/>
        <v>Established (25-48 Months)</v>
      </c>
    </row>
    <row r="1858" spans="1:23" x14ac:dyDescent="0.25">
      <c r="A1858" t="s">
        <v>1892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 s="1">
        <v>57.15</v>
      </c>
      <c r="T1858" s="1">
        <v>2250.65</v>
      </c>
      <c r="U1858" t="s">
        <v>23</v>
      </c>
      <c r="V1858">
        <f>IF(Table1[[#This Row],[Churn]]="Yes",1,0)</f>
        <v>1</v>
      </c>
      <c r="W1858" t="str">
        <f t="shared" ref="W1858:W1921" si="29">IF(F1858&lt;=12,"New (0-12 Months)",IF(F1858&lt;=24,"Developing (13-24 Months)",IF(F1858&lt;=48,"Established (25-48 Months)","Loyal (49-72 Months)")))</f>
        <v>Established (25-48 Months)</v>
      </c>
    </row>
    <row r="1859" spans="1:23" x14ac:dyDescent="0.25">
      <c r="A1859" t="s">
        <v>1893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 s="1">
        <v>58.9</v>
      </c>
      <c r="T1859" s="1">
        <v>3857.1</v>
      </c>
      <c r="U1859" t="s">
        <v>24</v>
      </c>
      <c r="V1859">
        <f>IF(Table1[[#This Row],[Churn]]="Yes",1,0)</f>
        <v>0</v>
      </c>
      <c r="W1859" t="str">
        <f t="shared" si="29"/>
        <v>Loyal (49-72 Months)</v>
      </c>
    </row>
    <row r="1860" spans="1:23" x14ac:dyDescent="0.25">
      <c r="A1860" t="s">
        <v>1894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 s="1">
        <v>73.2</v>
      </c>
      <c r="T1860" s="1">
        <v>1441.1</v>
      </c>
      <c r="U1860" t="s">
        <v>23</v>
      </c>
      <c r="V1860">
        <f>IF(Table1[[#This Row],[Churn]]="Yes",1,0)</f>
        <v>1</v>
      </c>
      <c r="W1860" t="str">
        <f t="shared" si="29"/>
        <v>Developing (13-24 Months)</v>
      </c>
    </row>
    <row r="1861" spans="1:23" x14ac:dyDescent="0.25">
      <c r="A1861" t="s">
        <v>1895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 s="1">
        <v>85.35</v>
      </c>
      <c r="T1861" s="1">
        <v>4338.6000000000004</v>
      </c>
      <c r="U1861" t="s">
        <v>23</v>
      </c>
      <c r="V1861">
        <f>IF(Table1[[#This Row],[Churn]]="Yes",1,0)</f>
        <v>1</v>
      </c>
      <c r="W1861" t="str">
        <f t="shared" si="29"/>
        <v>Loyal (49-72 Months)</v>
      </c>
    </row>
    <row r="1862" spans="1:23" x14ac:dyDescent="0.25">
      <c r="A1862" t="s">
        <v>1896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 s="1">
        <v>19.45</v>
      </c>
      <c r="T1862" s="1">
        <v>1378.45</v>
      </c>
      <c r="U1862" t="s">
        <v>24</v>
      </c>
      <c r="V1862">
        <f>IF(Table1[[#This Row],[Churn]]="Yes",1,0)</f>
        <v>0</v>
      </c>
      <c r="W1862" t="str">
        <f t="shared" si="29"/>
        <v>Loyal (49-72 Months)</v>
      </c>
    </row>
    <row r="1863" spans="1:23" x14ac:dyDescent="0.25">
      <c r="A1863" t="s">
        <v>1897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 s="1">
        <v>45.95</v>
      </c>
      <c r="T1863" s="1">
        <v>45.95</v>
      </c>
      <c r="U1863" t="s">
        <v>23</v>
      </c>
      <c r="V1863">
        <f>IF(Table1[[#This Row],[Churn]]="Yes",1,0)</f>
        <v>1</v>
      </c>
      <c r="W1863" t="str">
        <f t="shared" si="29"/>
        <v>New (0-12 Months)</v>
      </c>
    </row>
    <row r="1864" spans="1:23" x14ac:dyDescent="0.25">
      <c r="A1864" t="s">
        <v>1898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 s="1">
        <v>50.5</v>
      </c>
      <c r="T1864" s="1">
        <v>2566.3000000000002</v>
      </c>
      <c r="U1864" t="s">
        <v>24</v>
      </c>
      <c r="V1864">
        <f>IF(Table1[[#This Row],[Churn]]="Yes",1,0)</f>
        <v>0</v>
      </c>
      <c r="W1864" t="str">
        <f t="shared" si="29"/>
        <v>Loyal (49-72 Months)</v>
      </c>
    </row>
    <row r="1865" spans="1:23" x14ac:dyDescent="0.25">
      <c r="A1865" t="s">
        <v>1899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 s="1">
        <v>25.1</v>
      </c>
      <c r="T1865" s="1">
        <v>171</v>
      </c>
      <c r="U1865" t="s">
        <v>24</v>
      </c>
      <c r="V1865">
        <f>IF(Table1[[#This Row],[Churn]]="Yes",1,0)</f>
        <v>0</v>
      </c>
      <c r="W1865" t="str">
        <f t="shared" si="29"/>
        <v>New (0-12 Months)</v>
      </c>
    </row>
    <row r="1866" spans="1:23" x14ac:dyDescent="0.25">
      <c r="A1866" t="s">
        <v>1900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 s="1">
        <v>60.7</v>
      </c>
      <c r="T1866" s="1">
        <v>1597.4</v>
      </c>
      <c r="U1866" t="s">
        <v>24</v>
      </c>
      <c r="V1866">
        <f>IF(Table1[[#This Row],[Churn]]="Yes",1,0)</f>
        <v>0</v>
      </c>
      <c r="W1866" t="str">
        <f t="shared" si="29"/>
        <v>Established (25-48 Months)</v>
      </c>
    </row>
    <row r="1867" spans="1:23" x14ac:dyDescent="0.25">
      <c r="A1867" t="s">
        <v>1901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 s="1">
        <v>99</v>
      </c>
      <c r="T1867" s="1">
        <v>4744.3500000000004</v>
      </c>
      <c r="U1867" t="s">
        <v>24</v>
      </c>
      <c r="V1867">
        <f>IF(Table1[[#This Row],[Churn]]="Yes",1,0)</f>
        <v>0</v>
      </c>
      <c r="W1867" t="str">
        <f t="shared" si="29"/>
        <v>Established (25-48 Months)</v>
      </c>
    </row>
    <row r="1868" spans="1:23" x14ac:dyDescent="0.25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 s="1">
        <v>104.4</v>
      </c>
      <c r="T1868" s="1">
        <v>6721.6</v>
      </c>
      <c r="U1868" t="s">
        <v>24</v>
      </c>
      <c r="V1868">
        <f>IF(Table1[[#This Row],[Churn]]="Yes",1,0)</f>
        <v>0</v>
      </c>
      <c r="W1868" t="str">
        <f t="shared" si="29"/>
        <v>Loyal (49-72 Months)</v>
      </c>
    </row>
    <row r="1869" spans="1:23" x14ac:dyDescent="0.25">
      <c r="A1869" t="s">
        <v>1903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 s="1">
        <v>83.75</v>
      </c>
      <c r="T1869" s="1">
        <v>247.25</v>
      </c>
      <c r="U1869" t="s">
        <v>23</v>
      </c>
      <c r="V1869">
        <f>IF(Table1[[#This Row],[Churn]]="Yes",1,0)</f>
        <v>1</v>
      </c>
      <c r="W1869" t="str">
        <f t="shared" si="29"/>
        <v>New (0-12 Months)</v>
      </c>
    </row>
    <row r="1870" spans="1:23" x14ac:dyDescent="0.25">
      <c r="A1870" t="s">
        <v>1904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 s="1">
        <v>44.05</v>
      </c>
      <c r="T1870" s="1">
        <v>44.05</v>
      </c>
      <c r="U1870" t="s">
        <v>24</v>
      </c>
      <c r="V1870">
        <f>IF(Table1[[#This Row],[Churn]]="Yes",1,0)</f>
        <v>0</v>
      </c>
      <c r="W1870" t="str">
        <f t="shared" si="29"/>
        <v>New (0-12 Months)</v>
      </c>
    </row>
    <row r="1871" spans="1:23" x14ac:dyDescent="0.25">
      <c r="A1871" t="s">
        <v>1905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 s="1">
        <v>24.1</v>
      </c>
      <c r="T1871" s="1">
        <v>1734.65</v>
      </c>
      <c r="U1871" t="s">
        <v>24</v>
      </c>
      <c r="V1871">
        <f>IF(Table1[[#This Row],[Churn]]="Yes",1,0)</f>
        <v>0</v>
      </c>
      <c r="W1871" t="str">
        <f t="shared" si="29"/>
        <v>Loyal (49-72 Months)</v>
      </c>
    </row>
    <row r="1872" spans="1:23" x14ac:dyDescent="0.25">
      <c r="A1872" t="s">
        <v>1906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 s="1">
        <v>45.55</v>
      </c>
      <c r="T1872" s="1">
        <v>45.55</v>
      </c>
      <c r="U1872" t="s">
        <v>24</v>
      </c>
      <c r="V1872">
        <f>IF(Table1[[#This Row],[Churn]]="Yes",1,0)</f>
        <v>0</v>
      </c>
      <c r="W1872" t="str">
        <f t="shared" si="29"/>
        <v>New (0-12 Months)</v>
      </c>
    </row>
    <row r="1873" spans="1:23" x14ac:dyDescent="0.25">
      <c r="A1873" t="s">
        <v>1907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 s="1">
        <v>93.8</v>
      </c>
      <c r="T1873" s="1">
        <v>4539.3500000000004</v>
      </c>
      <c r="U1873" t="s">
        <v>24</v>
      </c>
      <c r="V1873">
        <f>IF(Table1[[#This Row],[Churn]]="Yes",1,0)</f>
        <v>0</v>
      </c>
      <c r="W1873" t="str">
        <f t="shared" si="29"/>
        <v>Loyal (49-72 Months)</v>
      </c>
    </row>
    <row r="1874" spans="1:23" x14ac:dyDescent="0.25">
      <c r="A1874" t="s">
        <v>1908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 s="1">
        <v>19.7</v>
      </c>
      <c r="T1874" s="1">
        <v>804.25</v>
      </c>
      <c r="U1874" t="s">
        <v>24</v>
      </c>
      <c r="V1874">
        <f>IF(Table1[[#This Row],[Churn]]="Yes",1,0)</f>
        <v>0</v>
      </c>
      <c r="W1874" t="str">
        <f t="shared" si="29"/>
        <v>Established (25-48 Months)</v>
      </c>
    </row>
    <row r="1875" spans="1:23" x14ac:dyDescent="0.25">
      <c r="A1875" t="s">
        <v>1909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 s="1">
        <v>70.650000000000006</v>
      </c>
      <c r="T1875" s="1">
        <v>5011.1499999999996</v>
      </c>
      <c r="U1875" t="s">
        <v>24</v>
      </c>
      <c r="V1875">
        <f>IF(Table1[[#This Row],[Churn]]="Yes",1,0)</f>
        <v>0</v>
      </c>
      <c r="W1875" t="str">
        <f t="shared" si="29"/>
        <v>Loyal (49-72 Months)</v>
      </c>
    </row>
    <row r="1876" spans="1:23" x14ac:dyDescent="0.25">
      <c r="A1876" t="s">
        <v>1910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 s="1">
        <v>86.45</v>
      </c>
      <c r="T1876" s="1">
        <v>3574.5</v>
      </c>
      <c r="U1876" t="s">
        <v>24</v>
      </c>
      <c r="V1876">
        <f>IF(Table1[[#This Row],[Churn]]="Yes",1,0)</f>
        <v>0</v>
      </c>
      <c r="W1876" t="str">
        <f t="shared" si="29"/>
        <v>Established (25-48 Months)</v>
      </c>
    </row>
    <row r="1877" spans="1:23" x14ac:dyDescent="0.25">
      <c r="A1877" t="s">
        <v>1911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 s="1">
        <v>114.1</v>
      </c>
      <c r="T1877" s="1">
        <v>8086.4</v>
      </c>
      <c r="U1877" t="s">
        <v>24</v>
      </c>
      <c r="V1877">
        <f>IF(Table1[[#This Row],[Churn]]="Yes",1,0)</f>
        <v>0</v>
      </c>
      <c r="W1877" t="str">
        <f t="shared" si="29"/>
        <v>Loyal (49-72 Months)</v>
      </c>
    </row>
    <row r="1878" spans="1:23" x14ac:dyDescent="0.25">
      <c r="A1878" t="s">
        <v>1912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 s="1">
        <v>95.2</v>
      </c>
      <c r="T1878" s="1">
        <v>4563</v>
      </c>
      <c r="U1878" t="s">
        <v>24</v>
      </c>
      <c r="V1878">
        <f>IF(Table1[[#This Row],[Churn]]="Yes",1,0)</f>
        <v>0</v>
      </c>
      <c r="W1878" t="str">
        <f t="shared" si="29"/>
        <v>Established (25-48 Months)</v>
      </c>
    </row>
    <row r="1879" spans="1:23" x14ac:dyDescent="0.25">
      <c r="A1879" t="s">
        <v>1913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 s="1">
        <v>88.55</v>
      </c>
      <c r="T1879" s="1">
        <v>6362.35</v>
      </c>
      <c r="U1879" t="s">
        <v>24</v>
      </c>
      <c r="V1879">
        <f>IF(Table1[[#This Row],[Churn]]="Yes",1,0)</f>
        <v>0</v>
      </c>
      <c r="W1879" t="str">
        <f t="shared" si="29"/>
        <v>Loyal (49-72 Months)</v>
      </c>
    </row>
    <row r="1880" spans="1:23" x14ac:dyDescent="0.25">
      <c r="A1880" t="s">
        <v>1914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 s="1">
        <v>20.75</v>
      </c>
      <c r="T1880" s="1">
        <v>67.099999999999994</v>
      </c>
      <c r="U1880" t="s">
        <v>24</v>
      </c>
      <c r="V1880">
        <f>IF(Table1[[#This Row],[Churn]]="Yes",1,0)</f>
        <v>0</v>
      </c>
      <c r="W1880" t="str">
        <f t="shared" si="29"/>
        <v>New (0-12 Months)</v>
      </c>
    </row>
    <row r="1881" spans="1:23" x14ac:dyDescent="0.25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 s="1">
        <v>70.05</v>
      </c>
      <c r="T1881" s="1">
        <v>70.05</v>
      </c>
      <c r="U1881" t="s">
        <v>23</v>
      </c>
      <c r="V1881">
        <f>IF(Table1[[#This Row],[Churn]]="Yes",1,0)</f>
        <v>1</v>
      </c>
      <c r="W1881" t="str">
        <f t="shared" si="29"/>
        <v>New (0-12 Months)</v>
      </c>
    </row>
    <row r="1882" spans="1:23" x14ac:dyDescent="0.25">
      <c r="A1882" t="s">
        <v>1916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 s="1">
        <v>86</v>
      </c>
      <c r="T1882" s="1">
        <v>165.45</v>
      </c>
      <c r="U1882" t="s">
        <v>23</v>
      </c>
      <c r="V1882">
        <f>IF(Table1[[#This Row],[Churn]]="Yes",1,0)</f>
        <v>1</v>
      </c>
      <c r="W1882" t="str">
        <f t="shared" si="29"/>
        <v>New (0-12 Months)</v>
      </c>
    </row>
    <row r="1883" spans="1:23" x14ac:dyDescent="0.25">
      <c r="A1883" t="s">
        <v>1917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 s="1">
        <v>44.65</v>
      </c>
      <c r="T1883" s="1">
        <v>1156.55</v>
      </c>
      <c r="U1883" t="s">
        <v>24</v>
      </c>
      <c r="V1883">
        <f>IF(Table1[[#This Row],[Churn]]="Yes",1,0)</f>
        <v>0</v>
      </c>
      <c r="W1883" t="str">
        <f t="shared" si="29"/>
        <v>Established (25-48 Months)</v>
      </c>
    </row>
    <row r="1884" spans="1:23" x14ac:dyDescent="0.25">
      <c r="A1884" t="s">
        <v>1918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 s="1">
        <v>60.2</v>
      </c>
      <c r="T1884" s="1">
        <v>1834.15</v>
      </c>
      <c r="U1884" t="s">
        <v>24</v>
      </c>
      <c r="V1884">
        <f>IF(Table1[[#This Row],[Churn]]="Yes",1,0)</f>
        <v>0</v>
      </c>
      <c r="W1884" t="str">
        <f t="shared" si="29"/>
        <v>Established (25-48 Months)</v>
      </c>
    </row>
    <row r="1885" spans="1:23" x14ac:dyDescent="0.25">
      <c r="A1885" t="s">
        <v>1919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 s="1">
        <v>100.5</v>
      </c>
      <c r="T1885" s="1">
        <v>3653.35</v>
      </c>
      <c r="U1885" t="s">
        <v>23</v>
      </c>
      <c r="V1885">
        <f>IF(Table1[[#This Row],[Churn]]="Yes",1,0)</f>
        <v>1</v>
      </c>
      <c r="W1885" t="str">
        <f t="shared" si="29"/>
        <v>Established (25-48 Months)</v>
      </c>
    </row>
    <row r="1886" spans="1:23" x14ac:dyDescent="0.25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 s="1">
        <v>55.45</v>
      </c>
      <c r="T1886" s="1">
        <v>1477.65</v>
      </c>
      <c r="U1886" t="s">
        <v>24</v>
      </c>
      <c r="V1886">
        <f>IF(Table1[[#This Row],[Churn]]="Yes",1,0)</f>
        <v>0</v>
      </c>
      <c r="W1886" t="str">
        <f t="shared" si="29"/>
        <v>Established (25-48 Months)</v>
      </c>
    </row>
    <row r="1887" spans="1:23" x14ac:dyDescent="0.25">
      <c r="A1887" t="s">
        <v>1921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 s="1">
        <v>70.3</v>
      </c>
      <c r="T1887" s="1">
        <v>1706.45</v>
      </c>
      <c r="U1887" t="s">
        <v>24</v>
      </c>
      <c r="V1887">
        <f>IF(Table1[[#This Row],[Churn]]="Yes",1,0)</f>
        <v>0</v>
      </c>
      <c r="W1887" t="str">
        <f t="shared" si="29"/>
        <v>Developing (13-24 Months)</v>
      </c>
    </row>
    <row r="1888" spans="1:23" x14ac:dyDescent="0.25">
      <c r="A1888" t="s">
        <v>1922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 s="1">
        <v>60.4</v>
      </c>
      <c r="T1888" s="1">
        <v>3953.7</v>
      </c>
      <c r="U1888" t="s">
        <v>24</v>
      </c>
      <c r="V1888">
        <f>IF(Table1[[#This Row],[Churn]]="Yes",1,0)</f>
        <v>0</v>
      </c>
      <c r="W1888" t="str">
        <f t="shared" si="29"/>
        <v>Loyal (49-72 Months)</v>
      </c>
    </row>
    <row r="1889" spans="1:23" x14ac:dyDescent="0.25">
      <c r="A1889" t="s">
        <v>1923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 s="1">
        <v>72.650000000000006</v>
      </c>
      <c r="T1889" s="1">
        <v>1194.3</v>
      </c>
      <c r="U1889" t="s">
        <v>23</v>
      </c>
      <c r="V1889">
        <f>IF(Table1[[#This Row],[Churn]]="Yes",1,0)</f>
        <v>1</v>
      </c>
      <c r="W1889" t="str">
        <f t="shared" si="29"/>
        <v>Developing (13-24 Months)</v>
      </c>
    </row>
    <row r="1890" spans="1:23" x14ac:dyDescent="0.25">
      <c r="A1890" t="s">
        <v>1924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 s="1">
        <v>55.8</v>
      </c>
      <c r="T1890" s="1">
        <v>1327.85</v>
      </c>
      <c r="U1890" t="s">
        <v>24</v>
      </c>
      <c r="V1890">
        <f>IF(Table1[[#This Row],[Churn]]="Yes",1,0)</f>
        <v>0</v>
      </c>
      <c r="W1890" t="str">
        <f t="shared" si="29"/>
        <v>Developing (13-24 Months)</v>
      </c>
    </row>
    <row r="1891" spans="1:23" x14ac:dyDescent="0.25">
      <c r="A1891" t="s">
        <v>1925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 s="1">
        <v>31.1</v>
      </c>
      <c r="T1891" s="1">
        <v>419.7</v>
      </c>
      <c r="U1891" t="s">
        <v>24</v>
      </c>
      <c r="V1891">
        <f>IF(Table1[[#This Row],[Churn]]="Yes",1,0)</f>
        <v>0</v>
      </c>
      <c r="W1891" t="str">
        <f t="shared" si="29"/>
        <v>Developing (13-24 Months)</v>
      </c>
    </row>
    <row r="1892" spans="1:23" x14ac:dyDescent="0.25">
      <c r="A1892" t="s">
        <v>1926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 s="1">
        <v>21</v>
      </c>
      <c r="T1892" s="1">
        <v>21</v>
      </c>
      <c r="U1892" t="s">
        <v>23</v>
      </c>
      <c r="V1892">
        <f>IF(Table1[[#This Row],[Churn]]="Yes",1,0)</f>
        <v>1</v>
      </c>
      <c r="W1892" t="str">
        <f t="shared" si="29"/>
        <v>New (0-12 Months)</v>
      </c>
    </row>
    <row r="1893" spans="1:23" x14ac:dyDescent="0.25">
      <c r="A1893" t="s">
        <v>1927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 s="1">
        <v>45.1</v>
      </c>
      <c r="T1893" s="1">
        <v>45.1</v>
      </c>
      <c r="U1893" t="s">
        <v>23</v>
      </c>
      <c r="V1893">
        <f>IF(Table1[[#This Row],[Churn]]="Yes",1,0)</f>
        <v>1</v>
      </c>
      <c r="W1893" t="str">
        <f t="shared" si="29"/>
        <v>New (0-12 Months)</v>
      </c>
    </row>
    <row r="1894" spans="1:23" x14ac:dyDescent="0.25">
      <c r="A1894" t="s">
        <v>1928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 s="1">
        <v>50.95</v>
      </c>
      <c r="T1894" s="1">
        <v>207.35</v>
      </c>
      <c r="U1894" t="s">
        <v>24</v>
      </c>
      <c r="V1894">
        <f>IF(Table1[[#This Row],[Churn]]="Yes",1,0)</f>
        <v>0</v>
      </c>
      <c r="W1894" t="str">
        <f t="shared" si="29"/>
        <v>New (0-12 Months)</v>
      </c>
    </row>
    <row r="1895" spans="1:23" x14ac:dyDescent="0.25">
      <c r="A1895" t="s">
        <v>1929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 s="1">
        <v>69.099999999999994</v>
      </c>
      <c r="T1895" s="1">
        <v>1083.7</v>
      </c>
      <c r="U1895" t="s">
        <v>24</v>
      </c>
      <c r="V1895">
        <f>IF(Table1[[#This Row],[Churn]]="Yes",1,0)</f>
        <v>0</v>
      </c>
      <c r="W1895" t="str">
        <f t="shared" si="29"/>
        <v>Developing (13-24 Months)</v>
      </c>
    </row>
    <row r="1896" spans="1:23" x14ac:dyDescent="0.25">
      <c r="A1896" t="s">
        <v>1930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 s="1">
        <v>43.95</v>
      </c>
      <c r="T1896" s="1">
        <v>2007.85</v>
      </c>
      <c r="U1896" t="s">
        <v>24</v>
      </c>
      <c r="V1896">
        <f>IF(Table1[[#This Row],[Churn]]="Yes",1,0)</f>
        <v>0</v>
      </c>
      <c r="W1896" t="str">
        <f t="shared" si="29"/>
        <v>Established (25-48 Months)</v>
      </c>
    </row>
    <row r="1897" spans="1:23" x14ac:dyDescent="0.25">
      <c r="A1897" t="s">
        <v>1931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 s="1">
        <v>86.5</v>
      </c>
      <c r="T1897" s="1">
        <v>5882.75</v>
      </c>
      <c r="U1897" t="s">
        <v>24</v>
      </c>
      <c r="V1897">
        <f>IF(Table1[[#This Row],[Churn]]="Yes",1,0)</f>
        <v>0</v>
      </c>
      <c r="W1897" t="str">
        <f t="shared" si="29"/>
        <v>Loyal (49-72 Months)</v>
      </c>
    </row>
    <row r="1898" spans="1:23" x14ac:dyDescent="0.25">
      <c r="A1898" t="s">
        <v>1932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 s="1">
        <v>69.95</v>
      </c>
      <c r="T1898" s="1">
        <v>2657.55</v>
      </c>
      <c r="U1898" t="s">
        <v>24</v>
      </c>
      <c r="V1898">
        <f>IF(Table1[[#This Row],[Churn]]="Yes",1,0)</f>
        <v>0</v>
      </c>
      <c r="W1898" t="str">
        <f t="shared" si="29"/>
        <v>Established (25-48 Months)</v>
      </c>
    </row>
    <row r="1899" spans="1:23" x14ac:dyDescent="0.25">
      <c r="A1899" t="s">
        <v>1933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 s="1">
        <v>50.4</v>
      </c>
      <c r="T1899" s="1">
        <v>1527.5</v>
      </c>
      <c r="U1899" t="s">
        <v>23</v>
      </c>
      <c r="V1899">
        <f>IF(Table1[[#This Row],[Churn]]="Yes",1,0)</f>
        <v>1</v>
      </c>
      <c r="W1899" t="str">
        <f t="shared" si="29"/>
        <v>Established (25-48 Months)</v>
      </c>
    </row>
    <row r="1900" spans="1:23" x14ac:dyDescent="0.25">
      <c r="A1900" t="s">
        <v>1934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 s="1">
        <v>78.95</v>
      </c>
      <c r="T1900" s="1">
        <v>378.4</v>
      </c>
      <c r="U1900" t="s">
        <v>23</v>
      </c>
      <c r="V1900">
        <f>IF(Table1[[#This Row],[Churn]]="Yes",1,0)</f>
        <v>1</v>
      </c>
      <c r="W1900" t="str">
        <f t="shared" si="29"/>
        <v>New (0-12 Months)</v>
      </c>
    </row>
    <row r="1901" spans="1:23" x14ac:dyDescent="0.25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 s="1">
        <v>90.95</v>
      </c>
      <c r="T1901" s="1">
        <v>1612.2</v>
      </c>
      <c r="U1901" t="s">
        <v>24</v>
      </c>
      <c r="V1901">
        <f>IF(Table1[[#This Row],[Churn]]="Yes",1,0)</f>
        <v>0</v>
      </c>
      <c r="W1901" t="str">
        <f t="shared" si="29"/>
        <v>Developing (13-24 Months)</v>
      </c>
    </row>
    <row r="1902" spans="1:23" x14ac:dyDescent="0.25">
      <c r="A1902" t="s">
        <v>1936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 s="1">
        <v>19.899999999999999</v>
      </c>
      <c r="T1902" s="1">
        <v>76.650000000000006</v>
      </c>
      <c r="U1902" t="s">
        <v>24</v>
      </c>
      <c r="V1902">
        <f>IF(Table1[[#This Row],[Churn]]="Yes",1,0)</f>
        <v>0</v>
      </c>
      <c r="W1902" t="str">
        <f t="shared" si="29"/>
        <v>New (0-12 Months)</v>
      </c>
    </row>
    <row r="1903" spans="1:23" x14ac:dyDescent="0.25">
      <c r="A1903" t="s">
        <v>1937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 s="1">
        <v>20.149999999999999</v>
      </c>
      <c r="T1903" s="1">
        <v>260.7</v>
      </c>
      <c r="U1903" t="s">
        <v>24</v>
      </c>
      <c r="V1903">
        <f>IF(Table1[[#This Row],[Churn]]="Yes",1,0)</f>
        <v>0</v>
      </c>
      <c r="W1903" t="str">
        <f t="shared" si="29"/>
        <v>New (0-12 Months)</v>
      </c>
    </row>
    <row r="1904" spans="1:23" x14ac:dyDescent="0.25">
      <c r="A1904" t="s">
        <v>1938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 s="1">
        <v>90.6</v>
      </c>
      <c r="T1904" s="1">
        <v>6441.85</v>
      </c>
      <c r="U1904" t="s">
        <v>24</v>
      </c>
      <c r="V1904">
        <f>IF(Table1[[#This Row],[Churn]]="Yes",1,0)</f>
        <v>0</v>
      </c>
      <c r="W1904" t="str">
        <f t="shared" si="29"/>
        <v>Loyal (49-72 Months)</v>
      </c>
    </row>
    <row r="1905" spans="1:23" x14ac:dyDescent="0.25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 s="1">
        <v>92</v>
      </c>
      <c r="T1905" s="1">
        <v>266.8</v>
      </c>
      <c r="U1905" t="s">
        <v>24</v>
      </c>
      <c r="V1905">
        <f>IF(Table1[[#This Row],[Churn]]="Yes",1,0)</f>
        <v>0</v>
      </c>
      <c r="W1905" t="str">
        <f t="shared" si="29"/>
        <v>New (0-12 Months)</v>
      </c>
    </row>
    <row r="1906" spans="1:23" x14ac:dyDescent="0.25">
      <c r="A1906" t="s">
        <v>1940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 s="1">
        <v>94.45</v>
      </c>
      <c r="T1906" s="1">
        <v>5124.6000000000004</v>
      </c>
      <c r="U1906" t="s">
        <v>23</v>
      </c>
      <c r="V1906">
        <f>IF(Table1[[#This Row],[Churn]]="Yes",1,0)</f>
        <v>1</v>
      </c>
      <c r="W1906" t="str">
        <f t="shared" si="29"/>
        <v>Loyal (49-72 Months)</v>
      </c>
    </row>
    <row r="1907" spans="1:23" x14ac:dyDescent="0.25">
      <c r="A1907" t="s">
        <v>1941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 s="1">
        <v>24.85</v>
      </c>
      <c r="T1907" s="1">
        <v>962.25</v>
      </c>
      <c r="U1907" t="s">
        <v>24</v>
      </c>
      <c r="V1907">
        <f>IF(Table1[[#This Row],[Churn]]="Yes",1,0)</f>
        <v>0</v>
      </c>
      <c r="W1907" t="str">
        <f t="shared" si="29"/>
        <v>Established (25-48 Months)</v>
      </c>
    </row>
    <row r="1908" spans="1:23" x14ac:dyDescent="0.25">
      <c r="A1908" t="s">
        <v>1942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 s="1">
        <v>36</v>
      </c>
      <c r="T1908" s="1">
        <v>1382.9</v>
      </c>
      <c r="U1908" t="s">
        <v>24</v>
      </c>
      <c r="V1908">
        <f>IF(Table1[[#This Row],[Churn]]="Yes",1,0)</f>
        <v>0</v>
      </c>
      <c r="W1908" t="str">
        <f t="shared" si="29"/>
        <v>Established (25-48 Months)</v>
      </c>
    </row>
    <row r="1909" spans="1:23" x14ac:dyDescent="0.25">
      <c r="A1909" t="s">
        <v>1943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 s="1">
        <v>78.5</v>
      </c>
      <c r="T1909" s="1">
        <v>571.04999999999995</v>
      </c>
      <c r="U1909" t="s">
        <v>24</v>
      </c>
      <c r="V1909">
        <f>IF(Table1[[#This Row],[Churn]]="Yes",1,0)</f>
        <v>0</v>
      </c>
      <c r="W1909" t="str">
        <f t="shared" si="29"/>
        <v>New (0-12 Months)</v>
      </c>
    </row>
    <row r="1910" spans="1:23" x14ac:dyDescent="0.25">
      <c r="A1910" t="s">
        <v>1944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 s="1">
        <v>19.95</v>
      </c>
      <c r="T1910" s="1">
        <v>1399.35</v>
      </c>
      <c r="U1910" t="s">
        <v>24</v>
      </c>
      <c r="V1910">
        <f>IF(Table1[[#This Row],[Churn]]="Yes",1,0)</f>
        <v>0</v>
      </c>
      <c r="W1910" t="str">
        <f t="shared" si="29"/>
        <v>Loyal (49-72 Months)</v>
      </c>
    </row>
    <row r="1911" spans="1:23" x14ac:dyDescent="0.25">
      <c r="A1911" t="s">
        <v>1945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 s="1">
        <v>20.65</v>
      </c>
      <c r="T1911" s="1">
        <v>150</v>
      </c>
      <c r="U1911" t="s">
        <v>24</v>
      </c>
      <c r="V1911">
        <f>IF(Table1[[#This Row],[Churn]]="Yes",1,0)</f>
        <v>0</v>
      </c>
      <c r="W1911" t="str">
        <f t="shared" si="29"/>
        <v>New (0-12 Months)</v>
      </c>
    </row>
    <row r="1912" spans="1:23" x14ac:dyDescent="0.25">
      <c r="A1912" t="s">
        <v>1946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 s="1">
        <v>30.5</v>
      </c>
      <c r="T1912" s="1">
        <v>167.2</v>
      </c>
      <c r="U1912" t="s">
        <v>24</v>
      </c>
      <c r="V1912">
        <f>IF(Table1[[#This Row],[Churn]]="Yes",1,0)</f>
        <v>0</v>
      </c>
      <c r="W1912" t="str">
        <f t="shared" si="29"/>
        <v>New (0-12 Months)</v>
      </c>
    </row>
    <row r="1913" spans="1:23" x14ac:dyDescent="0.25">
      <c r="A1913" t="s">
        <v>1947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 s="1">
        <v>106.1</v>
      </c>
      <c r="T1913" s="1">
        <v>7657.4</v>
      </c>
      <c r="U1913" t="s">
        <v>24</v>
      </c>
      <c r="V1913">
        <f>IF(Table1[[#This Row],[Churn]]="Yes",1,0)</f>
        <v>0</v>
      </c>
      <c r="W1913" t="str">
        <f t="shared" si="29"/>
        <v>Loyal (49-72 Months)</v>
      </c>
    </row>
    <row r="1914" spans="1:23" x14ac:dyDescent="0.25">
      <c r="A1914" t="s">
        <v>1948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 s="1">
        <v>20.5</v>
      </c>
      <c r="T1914" s="1">
        <v>865.05</v>
      </c>
      <c r="U1914" t="s">
        <v>24</v>
      </c>
      <c r="V1914">
        <f>IF(Table1[[#This Row],[Churn]]="Yes",1,0)</f>
        <v>0</v>
      </c>
      <c r="W1914" t="str">
        <f t="shared" si="29"/>
        <v>Established (25-48 Months)</v>
      </c>
    </row>
    <row r="1915" spans="1:23" x14ac:dyDescent="0.25">
      <c r="A1915" t="s">
        <v>1949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 s="1">
        <v>95.5</v>
      </c>
      <c r="T1915" s="1">
        <v>6153.85</v>
      </c>
      <c r="U1915" t="s">
        <v>24</v>
      </c>
      <c r="V1915">
        <f>IF(Table1[[#This Row],[Churn]]="Yes",1,0)</f>
        <v>0</v>
      </c>
      <c r="W1915" t="str">
        <f t="shared" si="29"/>
        <v>Loyal (49-72 Months)</v>
      </c>
    </row>
    <row r="1916" spans="1:23" x14ac:dyDescent="0.25">
      <c r="A1916" t="s">
        <v>1950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 s="1">
        <v>64.599999999999994</v>
      </c>
      <c r="T1916" s="1">
        <v>174.2</v>
      </c>
      <c r="U1916" t="s">
        <v>24</v>
      </c>
      <c r="V1916">
        <f>IF(Table1[[#This Row],[Churn]]="Yes",1,0)</f>
        <v>0</v>
      </c>
      <c r="W1916" t="str">
        <f t="shared" si="29"/>
        <v>New (0-12 Months)</v>
      </c>
    </row>
    <row r="1917" spans="1:23" x14ac:dyDescent="0.25">
      <c r="A1917" t="s">
        <v>1951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 s="1">
        <v>51.1</v>
      </c>
      <c r="T1917" s="1">
        <v>1269.5999999999999</v>
      </c>
      <c r="U1917" t="s">
        <v>24</v>
      </c>
      <c r="V1917">
        <f>IF(Table1[[#This Row],[Churn]]="Yes",1,0)</f>
        <v>0</v>
      </c>
      <c r="W1917" t="str">
        <f t="shared" si="29"/>
        <v>Developing (13-24 Months)</v>
      </c>
    </row>
    <row r="1918" spans="1:23" x14ac:dyDescent="0.25">
      <c r="A1918" t="s">
        <v>1952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 s="1">
        <v>84.8</v>
      </c>
      <c r="T1918" s="1">
        <v>3862.55</v>
      </c>
      <c r="U1918" t="s">
        <v>23</v>
      </c>
      <c r="V1918">
        <f>IF(Table1[[#This Row],[Churn]]="Yes",1,0)</f>
        <v>1</v>
      </c>
      <c r="W1918" t="str">
        <f t="shared" si="29"/>
        <v>Established (25-48 Months)</v>
      </c>
    </row>
    <row r="1919" spans="1:23" x14ac:dyDescent="0.25">
      <c r="A1919" t="s">
        <v>1953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 s="1">
        <v>89.1</v>
      </c>
      <c r="T1919" s="1">
        <v>6352.4</v>
      </c>
      <c r="U1919" t="s">
        <v>24</v>
      </c>
      <c r="V1919">
        <f>IF(Table1[[#This Row],[Churn]]="Yes",1,0)</f>
        <v>0</v>
      </c>
      <c r="W1919" t="str">
        <f t="shared" si="29"/>
        <v>Loyal (49-72 Months)</v>
      </c>
    </row>
    <row r="1920" spans="1:23" x14ac:dyDescent="0.25">
      <c r="A1920" t="s">
        <v>1954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 s="1">
        <v>54.95</v>
      </c>
      <c r="T1920" s="1">
        <v>1348.5</v>
      </c>
      <c r="U1920" t="s">
        <v>24</v>
      </c>
      <c r="V1920">
        <f>IF(Table1[[#This Row],[Churn]]="Yes",1,0)</f>
        <v>0</v>
      </c>
      <c r="W1920" t="str">
        <f t="shared" si="29"/>
        <v>Developing (13-24 Months)</v>
      </c>
    </row>
    <row r="1921" spans="1:23" x14ac:dyDescent="0.25">
      <c r="A1921" t="s">
        <v>1955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 s="1">
        <v>50.9</v>
      </c>
      <c r="T1921" s="1">
        <v>50.9</v>
      </c>
      <c r="U1921" t="s">
        <v>23</v>
      </c>
      <c r="V1921">
        <f>IF(Table1[[#This Row],[Churn]]="Yes",1,0)</f>
        <v>1</v>
      </c>
      <c r="W1921" t="str">
        <f t="shared" si="29"/>
        <v>New (0-12 Months)</v>
      </c>
    </row>
    <row r="1922" spans="1:23" x14ac:dyDescent="0.25">
      <c r="A1922" t="s">
        <v>1956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 s="1">
        <v>20.45</v>
      </c>
      <c r="T1922" s="1">
        <v>471.55</v>
      </c>
      <c r="U1922" t="s">
        <v>24</v>
      </c>
      <c r="V1922">
        <f>IF(Table1[[#This Row],[Churn]]="Yes",1,0)</f>
        <v>0</v>
      </c>
      <c r="W1922" t="str">
        <f t="shared" ref="W1922:W1985" si="30">IF(F1922&lt;=12,"New (0-12 Months)",IF(F1922&lt;=24,"Developing (13-24 Months)",IF(F1922&lt;=48,"Established (25-48 Months)","Loyal (49-72 Months)")))</f>
        <v>Developing (13-24 Months)</v>
      </c>
    </row>
    <row r="1923" spans="1:23" x14ac:dyDescent="0.25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 s="1">
        <v>85.95</v>
      </c>
      <c r="T1923" s="1">
        <v>5931.75</v>
      </c>
      <c r="U1923" t="s">
        <v>24</v>
      </c>
      <c r="V1923">
        <f>IF(Table1[[#This Row],[Churn]]="Yes",1,0)</f>
        <v>0</v>
      </c>
      <c r="W1923" t="str">
        <f t="shared" si="30"/>
        <v>Loyal (49-72 Months)</v>
      </c>
    </row>
    <row r="1924" spans="1:23" x14ac:dyDescent="0.25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 s="1">
        <v>60.35</v>
      </c>
      <c r="T1924" s="1">
        <v>1404.65</v>
      </c>
      <c r="U1924" t="s">
        <v>24</v>
      </c>
      <c r="V1924">
        <f>IF(Table1[[#This Row],[Churn]]="Yes",1,0)</f>
        <v>0</v>
      </c>
      <c r="W1924" t="str">
        <f t="shared" si="30"/>
        <v>Established (25-48 Months)</v>
      </c>
    </row>
    <row r="1925" spans="1:23" x14ac:dyDescent="0.25">
      <c r="A1925" t="s">
        <v>1959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 s="1">
        <v>19.8</v>
      </c>
      <c r="T1925" s="1">
        <v>726.1</v>
      </c>
      <c r="U1925" t="s">
        <v>24</v>
      </c>
      <c r="V1925">
        <f>IF(Table1[[#This Row],[Churn]]="Yes",1,0)</f>
        <v>0</v>
      </c>
      <c r="W1925" t="str">
        <f t="shared" si="30"/>
        <v>Established (25-48 Months)</v>
      </c>
    </row>
    <row r="1926" spans="1:23" x14ac:dyDescent="0.25">
      <c r="A1926" t="s">
        <v>1960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 s="1">
        <v>85.35</v>
      </c>
      <c r="T1926" s="1">
        <v>1961.6</v>
      </c>
      <c r="U1926" t="s">
        <v>24</v>
      </c>
      <c r="V1926">
        <f>IF(Table1[[#This Row],[Churn]]="Yes",1,0)</f>
        <v>0</v>
      </c>
      <c r="W1926" t="str">
        <f t="shared" si="30"/>
        <v>Developing (13-24 Months)</v>
      </c>
    </row>
    <row r="1927" spans="1:23" x14ac:dyDescent="0.25">
      <c r="A1927" t="s">
        <v>1961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 s="1">
        <v>72.099999999999994</v>
      </c>
      <c r="T1927" s="1">
        <v>4194.8500000000004</v>
      </c>
      <c r="U1927" t="s">
        <v>24</v>
      </c>
      <c r="V1927">
        <f>IF(Table1[[#This Row],[Churn]]="Yes",1,0)</f>
        <v>0</v>
      </c>
      <c r="W1927" t="str">
        <f t="shared" si="30"/>
        <v>Loyal (49-72 Months)</v>
      </c>
    </row>
    <row r="1928" spans="1:23" x14ac:dyDescent="0.25">
      <c r="A1928" t="s">
        <v>1962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 s="1">
        <v>99.8</v>
      </c>
      <c r="T1928" s="1">
        <v>4872.45</v>
      </c>
      <c r="U1928" t="s">
        <v>23</v>
      </c>
      <c r="V1928">
        <f>IF(Table1[[#This Row],[Churn]]="Yes",1,0)</f>
        <v>1</v>
      </c>
      <c r="W1928" t="str">
        <f t="shared" si="30"/>
        <v>Loyal (49-72 Months)</v>
      </c>
    </row>
    <row r="1929" spans="1:23" x14ac:dyDescent="0.25">
      <c r="A1929" t="s">
        <v>1963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 s="1">
        <v>107.35</v>
      </c>
      <c r="T1929" s="1">
        <v>5118.95</v>
      </c>
      <c r="U1929" t="s">
        <v>23</v>
      </c>
      <c r="V1929">
        <f>IF(Table1[[#This Row],[Churn]]="Yes",1,0)</f>
        <v>1</v>
      </c>
      <c r="W1929" t="str">
        <f t="shared" si="30"/>
        <v>Established (25-48 Months)</v>
      </c>
    </row>
    <row r="1930" spans="1:23" x14ac:dyDescent="0.25">
      <c r="A1930" t="s">
        <v>1964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 s="1">
        <v>19.55</v>
      </c>
      <c r="T1930" s="1">
        <v>658.95</v>
      </c>
      <c r="U1930" t="s">
        <v>23</v>
      </c>
      <c r="V1930">
        <f>IF(Table1[[#This Row],[Churn]]="Yes",1,0)</f>
        <v>1</v>
      </c>
      <c r="W1930" t="str">
        <f t="shared" si="30"/>
        <v>Established (25-48 Months)</v>
      </c>
    </row>
    <row r="1931" spans="1:23" x14ac:dyDescent="0.25">
      <c r="A1931" t="s">
        <v>1965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 s="1">
        <v>81.05</v>
      </c>
      <c r="T1931" s="1">
        <v>81.05</v>
      </c>
      <c r="U1931" t="s">
        <v>24</v>
      </c>
      <c r="V1931">
        <f>IF(Table1[[#This Row],[Churn]]="Yes",1,0)</f>
        <v>0</v>
      </c>
      <c r="W1931" t="str">
        <f t="shared" si="30"/>
        <v>New (0-12 Months)</v>
      </c>
    </row>
    <row r="1932" spans="1:23" x14ac:dyDescent="0.25">
      <c r="A1932" t="s">
        <v>1966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 s="1">
        <v>20.5</v>
      </c>
      <c r="T1932" s="1">
        <v>76.95</v>
      </c>
      <c r="U1932" t="s">
        <v>24</v>
      </c>
      <c r="V1932">
        <f>IF(Table1[[#This Row],[Churn]]="Yes",1,0)</f>
        <v>0</v>
      </c>
      <c r="W1932" t="str">
        <f t="shared" si="30"/>
        <v>New (0-12 Months)</v>
      </c>
    </row>
    <row r="1933" spans="1:23" x14ac:dyDescent="0.25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 s="1">
        <v>111.8</v>
      </c>
      <c r="T1933" s="1">
        <v>5809.75</v>
      </c>
      <c r="U1933" t="s">
        <v>24</v>
      </c>
      <c r="V1933">
        <f>IF(Table1[[#This Row],[Churn]]="Yes",1,0)</f>
        <v>0</v>
      </c>
      <c r="W1933" t="str">
        <f t="shared" si="30"/>
        <v>Loyal (49-72 Months)</v>
      </c>
    </row>
    <row r="1934" spans="1:23" x14ac:dyDescent="0.25">
      <c r="A1934" t="s">
        <v>1968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 s="1">
        <v>20.2</v>
      </c>
      <c r="T1934" s="1">
        <v>20.2</v>
      </c>
      <c r="U1934" t="s">
        <v>24</v>
      </c>
      <c r="V1934">
        <f>IF(Table1[[#This Row],[Churn]]="Yes",1,0)</f>
        <v>0</v>
      </c>
      <c r="W1934" t="str">
        <f t="shared" si="30"/>
        <v>New (0-12 Months)</v>
      </c>
    </row>
    <row r="1935" spans="1:23" x14ac:dyDescent="0.25">
      <c r="A1935" t="s">
        <v>1969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 s="1">
        <v>19.7</v>
      </c>
      <c r="T1935" s="1">
        <v>415.9</v>
      </c>
      <c r="U1935" t="s">
        <v>24</v>
      </c>
      <c r="V1935">
        <f>IF(Table1[[#This Row],[Churn]]="Yes",1,0)</f>
        <v>0</v>
      </c>
      <c r="W1935" t="str">
        <f t="shared" si="30"/>
        <v>Developing (13-24 Months)</v>
      </c>
    </row>
    <row r="1936" spans="1:23" x14ac:dyDescent="0.25">
      <c r="A1936" t="s">
        <v>1970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 s="1">
        <v>79.099999999999994</v>
      </c>
      <c r="T1936" s="1">
        <v>246.5</v>
      </c>
      <c r="U1936" t="s">
        <v>23</v>
      </c>
      <c r="V1936">
        <f>IF(Table1[[#This Row],[Churn]]="Yes",1,0)</f>
        <v>1</v>
      </c>
      <c r="W1936" t="str">
        <f t="shared" si="30"/>
        <v>New (0-12 Months)</v>
      </c>
    </row>
    <row r="1937" spans="1:23" x14ac:dyDescent="0.25">
      <c r="A1937" t="s">
        <v>1971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 s="1">
        <v>19.850000000000001</v>
      </c>
      <c r="T1937" s="1">
        <v>996.95</v>
      </c>
      <c r="U1937" t="s">
        <v>24</v>
      </c>
      <c r="V1937">
        <f>IF(Table1[[#This Row],[Churn]]="Yes",1,0)</f>
        <v>0</v>
      </c>
      <c r="W1937" t="str">
        <f t="shared" si="30"/>
        <v>Loyal (49-72 Months)</v>
      </c>
    </row>
    <row r="1938" spans="1:23" x14ac:dyDescent="0.25">
      <c r="A1938" t="s">
        <v>1972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 s="1">
        <v>60.5</v>
      </c>
      <c r="T1938" s="1">
        <v>3145.15</v>
      </c>
      <c r="U1938" t="s">
        <v>24</v>
      </c>
      <c r="V1938">
        <f>IF(Table1[[#This Row],[Churn]]="Yes",1,0)</f>
        <v>0</v>
      </c>
      <c r="W1938" t="str">
        <f t="shared" si="30"/>
        <v>Loyal (49-72 Months)</v>
      </c>
    </row>
    <row r="1939" spans="1:23" x14ac:dyDescent="0.25">
      <c r="A1939" t="s">
        <v>1973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 s="1">
        <v>19.55</v>
      </c>
      <c r="T1939" s="1">
        <v>265.3</v>
      </c>
      <c r="U1939" t="s">
        <v>24</v>
      </c>
      <c r="V1939">
        <f>IF(Table1[[#This Row],[Churn]]="Yes",1,0)</f>
        <v>0</v>
      </c>
      <c r="W1939" t="str">
        <f t="shared" si="30"/>
        <v>Developing (13-24 Months)</v>
      </c>
    </row>
    <row r="1940" spans="1:23" x14ac:dyDescent="0.25">
      <c r="A1940" t="s">
        <v>1974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 s="1">
        <v>20.9</v>
      </c>
      <c r="T1940" s="1">
        <v>20.9</v>
      </c>
      <c r="U1940" t="s">
        <v>24</v>
      </c>
      <c r="V1940">
        <f>IF(Table1[[#This Row],[Churn]]="Yes",1,0)</f>
        <v>0</v>
      </c>
      <c r="W1940" t="str">
        <f t="shared" si="30"/>
        <v>New (0-12 Months)</v>
      </c>
    </row>
    <row r="1941" spans="1:23" x14ac:dyDescent="0.25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 s="1">
        <v>21.05</v>
      </c>
      <c r="T1941" s="1">
        <v>21.05</v>
      </c>
      <c r="U1941" t="s">
        <v>24</v>
      </c>
      <c r="V1941">
        <f>IF(Table1[[#This Row],[Churn]]="Yes",1,0)</f>
        <v>0</v>
      </c>
      <c r="W1941" t="str">
        <f t="shared" si="30"/>
        <v>New (0-12 Months)</v>
      </c>
    </row>
    <row r="1942" spans="1:23" x14ac:dyDescent="0.25">
      <c r="A1942" t="s">
        <v>1976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 s="1">
        <v>71.5</v>
      </c>
      <c r="T1942" s="1">
        <v>4576.3</v>
      </c>
      <c r="U1942" t="s">
        <v>24</v>
      </c>
      <c r="V1942">
        <f>IF(Table1[[#This Row],[Churn]]="Yes",1,0)</f>
        <v>0</v>
      </c>
      <c r="W1942" t="str">
        <f t="shared" si="30"/>
        <v>Loyal (49-72 Months)</v>
      </c>
    </row>
    <row r="1943" spans="1:23" x14ac:dyDescent="0.25">
      <c r="A1943" t="s">
        <v>1977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 s="1">
        <v>54.65</v>
      </c>
      <c r="T1943" s="1">
        <v>189.1</v>
      </c>
      <c r="U1943" t="s">
        <v>24</v>
      </c>
      <c r="V1943">
        <f>IF(Table1[[#This Row],[Churn]]="Yes",1,0)</f>
        <v>0</v>
      </c>
      <c r="W1943" t="str">
        <f t="shared" si="30"/>
        <v>New (0-12 Months)</v>
      </c>
    </row>
    <row r="1944" spans="1:23" x14ac:dyDescent="0.25">
      <c r="A1944" t="s">
        <v>1978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 s="1">
        <v>19.2</v>
      </c>
      <c r="T1944" s="1">
        <v>908.15</v>
      </c>
      <c r="U1944" t="s">
        <v>24</v>
      </c>
      <c r="V1944">
        <f>IF(Table1[[#This Row],[Churn]]="Yes",1,0)</f>
        <v>0</v>
      </c>
      <c r="W1944" t="str">
        <f t="shared" si="30"/>
        <v>Established (25-48 Months)</v>
      </c>
    </row>
    <row r="1945" spans="1:23" x14ac:dyDescent="0.25">
      <c r="A1945" t="s">
        <v>1979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 s="1">
        <v>49.8</v>
      </c>
      <c r="T1945" s="1">
        <v>49.8</v>
      </c>
      <c r="U1945" t="s">
        <v>24</v>
      </c>
      <c r="V1945">
        <f>IF(Table1[[#This Row],[Churn]]="Yes",1,0)</f>
        <v>0</v>
      </c>
      <c r="W1945" t="str">
        <f t="shared" si="30"/>
        <v>New (0-12 Months)</v>
      </c>
    </row>
    <row r="1946" spans="1:23" x14ac:dyDescent="0.25">
      <c r="A1946" t="s">
        <v>1980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 s="1">
        <v>25.5</v>
      </c>
      <c r="T1946" s="1">
        <v>215.2</v>
      </c>
      <c r="U1946" t="s">
        <v>23</v>
      </c>
      <c r="V1946">
        <f>IF(Table1[[#This Row],[Churn]]="Yes",1,0)</f>
        <v>1</v>
      </c>
      <c r="W1946" t="str">
        <f t="shared" si="30"/>
        <v>New (0-12 Months)</v>
      </c>
    </row>
    <row r="1947" spans="1:23" x14ac:dyDescent="0.25">
      <c r="A1947" t="s">
        <v>1981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 s="1">
        <v>20.5</v>
      </c>
      <c r="T1947" s="1">
        <v>1500.95</v>
      </c>
      <c r="U1947" t="s">
        <v>24</v>
      </c>
      <c r="V1947">
        <f>IF(Table1[[#This Row],[Churn]]="Yes",1,0)</f>
        <v>0</v>
      </c>
      <c r="W1947" t="str">
        <f t="shared" si="30"/>
        <v>Loyal (49-72 Months)</v>
      </c>
    </row>
    <row r="1948" spans="1:23" x14ac:dyDescent="0.25">
      <c r="A1948" t="s">
        <v>1982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 s="1">
        <v>90.4</v>
      </c>
      <c r="T1948" s="1">
        <v>5099.1499999999996</v>
      </c>
      <c r="U1948" t="s">
        <v>24</v>
      </c>
      <c r="V1948">
        <f>IF(Table1[[#This Row],[Churn]]="Yes",1,0)</f>
        <v>0</v>
      </c>
      <c r="W1948" t="str">
        <f t="shared" si="30"/>
        <v>Loyal (49-72 Months)</v>
      </c>
    </row>
    <row r="1949" spans="1:23" x14ac:dyDescent="0.25">
      <c r="A1949" t="s">
        <v>1983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 s="1">
        <v>90.25</v>
      </c>
      <c r="T1949" s="1">
        <v>6385.95</v>
      </c>
      <c r="U1949" t="s">
        <v>24</v>
      </c>
      <c r="V1949">
        <f>IF(Table1[[#This Row],[Churn]]="Yes",1,0)</f>
        <v>0</v>
      </c>
      <c r="W1949" t="str">
        <f t="shared" si="30"/>
        <v>Loyal (49-72 Months)</v>
      </c>
    </row>
    <row r="1950" spans="1:23" x14ac:dyDescent="0.25">
      <c r="A1950" t="s">
        <v>1984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 s="1">
        <v>80.75</v>
      </c>
      <c r="T1950" s="1">
        <v>159.44999999999999</v>
      </c>
      <c r="U1950" t="s">
        <v>23</v>
      </c>
      <c r="V1950">
        <f>IF(Table1[[#This Row],[Churn]]="Yes",1,0)</f>
        <v>1</v>
      </c>
      <c r="W1950" t="str">
        <f t="shared" si="30"/>
        <v>New (0-12 Months)</v>
      </c>
    </row>
    <row r="1951" spans="1:23" x14ac:dyDescent="0.25">
      <c r="A1951" t="s">
        <v>1985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 s="1">
        <v>104.6</v>
      </c>
      <c r="T1951" s="1">
        <v>6885.75</v>
      </c>
      <c r="U1951" t="s">
        <v>24</v>
      </c>
      <c r="V1951">
        <f>IF(Table1[[#This Row],[Churn]]="Yes",1,0)</f>
        <v>0</v>
      </c>
      <c r="W1951" t="str">
        <f t="shared" si="30"/>
        <v>Loyal (49-72 Months)</v>
      </c>
    </row>
    <row r="1952" spans="1:23" x14ac:dyDescent="0.25">
      <c r="A1952" t="s">
        <v>1986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 s="1">
        <v>91.85</v>
      </c>
      <c r="T1952" s="1">
        <v>5940.85</v>
      </c>
      <c r="U1952" t="s">
        <v>23</v>
      </c>
      <c r="V1952">
        <f>IF(Table1[[#This Row],[Churn]]="Yes",1,0)</f>
        <v>1</v>
      </c>
      <c r="W1952" t="str">
        <f t="shared" si="30"/>
        <v>Loyal (49-72 Months)</v>
      </c>
    </row>
    <row r="1953" spans="1:23" x14ac:dyDescent="0.25">
      <c r="A1953" t="s">
        <v>1987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 s="1">
        <v>50.2</v>
      </c>
      <c r="T1953" s="1">
        <v>668.85</v>
      </c>
      <c r="U1953" t="s">
        <v>24</v>
      </c>
      <c r="V1953">
        <f>IF(Table1[[#This Row],[Churn]]="Yes",1,0)</f>
        <v>0</v>
      </c>
      <c r="W1953" t="str">
        <f t="shared" si="30"/>
        <v>Developing (13-24 Months)</v>
      </c>
    </row>
    <row r="1954" spans="1:23" x14ac:dyDescent="0.25">
      <c r="A1954" t="s">
        <v>1988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 s="1">
        <v>95.5</v>
      </c>
      <c r="T1954" s="1">
        <v>1916.2</v>
      </c>
      <c r="U1954" t="s">
        <v>24</v>
      </c>
      <c r="V1954">
        <f>IF(Table1[[#This Row],[Churn]]="Yes",1,0)</f>
        <v>0</v>
      </c>
      <c r="W1954" t="str">
        <f t="shared" si="30"/>
        <v>Developing (13-24 Months)</v>
      </c>
    </row>
    <row r="1955" spans="1:23" x14ac:dyDescent="0.25">
      <c r="A1955" t="s">
        <v>1989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 s="1">
        <v>75.349999999999994</v>
      </c>
      <c r="T1955" s="1">
        <v>75.349999999999994</v>
      </c>
      <c r="U1955" t="s">
        <v>23</v>
      </c>
      <c r="V1955">
        <f>IF(Table1[[#This Row],[Churn]]="Yes",1,0)</f>
        <v>1</v>
      </c>
      <c r="W1955" t="str">
        <f t="shared" si="30"/>
        <v>New (0-12 Months)</v>
      </c>
    </row>
    <row r="1956" spans="1:23" x14ac:dyDescent="0.25">
      <c r="A1956" t="s">
        <v>1990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 s="1">
        <v>75.45</v>
      </c>
      <c r="T1956" s="1">
        <v>75.45</v>
      </c>
      <c r="U1956" t="s">
        <v>23</v>
      </c>
      <c r="V1956">
        <f>IF(Table1[[#This Row],[Churn]]="Yes",1,0)</f>
        <v>1</v>
      </c>
      <c r="W1956" t="str">
        <f t="shared" si="30"/>
        <v>New (0-12 Months)</v>
      </c>
    </row>
    <row r="1957" spans="1:23" x14ac:dyDescent="0.25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 s="1">
        <v>95.4</v>
      </c>
      <c r="T1957" s="1">
        <v>4613.95</v>
      </c>
      <c r="U1957" t="s">
        <v>24</v>
      </c>
      <c r="V1957">
        <f>IF(Table1[[#This Row],[Churn]]="Yes",1,0)</f>
        <v>0</v>
      </c>
      <c r="W1957" t="str">
        <f t="shared" si="30"/>
        <v>Loyal (49-72 Months)</v>
      </c>
    </row>
    <row r="1958" spans="1:23" x14ac:dyDescent="0.25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 s="1">
        <v>101.3</v>
      </c>
      <c r="T1958" s="1">
        <v>7261.25</v>
      </c>
      <c r="U1958" t="s">
        <v>24</v>
      </c>
      <c r="V1958">
        <f>IF(Table1[[#This Row],[Churn]]="Yes",1,0)</f>
        <v>0</v>
      </c>
      <c r="W1958" t="str">
        <f t="shared" si="30"/>
        <v>Loyal (49-72 Months)</v>
      </c>
    </row>
    <row r="1959" spans="1:23" x14ac:dyDescent="0.25">
      <c r="A1959" t="s">
        <v>1993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 s="1">
        <v>53.1</v>
      </c>
      <c r="T1959" s="1">
        <v>2459.8000000000002</v>
      </c>
      <c r="U1959" t="s">
        <v>24</v>
      </c>
      <c r="V1959">
        <f>IF(Table1[[#This Row],[Churn]]="Yes",1,0)</f>
        <v>0</v>
      </c>
      <c r="W1959" t="str">
        <f t="shared" si="30"/>
        <v>Established (25-48 Months)</v>
      </c>
    </row>
    <row r="1960" spans="1:23" x14ac:dyDescent="0.25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 s="1">
        <v>84.85</v>
      </c>
      <c r="T1960" s="1">
        <v>2048.8000000000002</v>
      </c>
      <c r="U1960" t="s">
        <v>24</v>
      </c>
      <c r="V1960">
        <f>IF(Table1[[#This Row],[Churn]]="Yes",1,0)</f>
        <v>0</v>
      </c>
      <c r="W1960" t="str">
        <f t="shared" si="30"/>
        <v>Developing (13-24 Months)</v>
      </c>
    </row>
    <row r="1961" spans="1:23" x14ac:dyDescent="0.25">
      <c r="A1961" t="s">
        <v>1995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 s="1">
        <v>34.25</v>
      </c>
      <c r="T1961" s="1">
        <v>163.55000000000001</v>
      </c>
      <c r="U1961" t="s">
        <v>24</v>
      </c>
      <c r="V1961">
        <f>IF(Table1[[#This Row],[Churn]]="Yes",1,0)</f>
        <v>0</v>
      </c>
      <c r="W1961" t="str">
        <f t="shared" si="30"/>
        <v>New (0-12 Months)</v>
      </c>
    </row>
    <row r="1962" spans="1:23" x14ac:dyDescent="0.25">
      <c r="A1962" t="s">
        <v>1996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 s="1">
        <v>88.6</v>
      </c>
      <c r="T1962" s="1">
        <v>2888.7</v>
      </c>
      <c r="U1962" t="s">
        <v>24</v>
      </c>
      <c r="V1962">
        <f>IF(Table1[[#This Row],[Churn]]="Yes",1,0)</f>
        <v>0</v>
      </c>
      <c r="W1962" t="str">
        <f t="shared" si="30"/>
        <v>Established (25-48 Months)</v>
      </c>
    </row>
    <row r="1963" spans="1:23" x14ac:dyDescent="0.25">
      <c r="A1963" t="s">
        <v>1997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 s="1">
        <v>60.15</v>
      </c>
      <c r="T1963" s="1">
        <v>2421.6</v>
      </c>
      <c r="U1963" t="s">
        <v>24</v>
      </c>
      <c r="V1963">
        <f>IF(Table1[[#This Row],[Churn]]="Yes",1,0)</f>
        <v>0</v>
      </c>
      <c r="W1963" t="str">
        <f t="shared" si="30"/>
        <v>Established (25-48 Months)</v>
      </c>
    </row>
    <row r="1964" spans="1:23" x14ac:dyDescent="0.25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 s="1">
        <v>99.95</v>
      </c>
      <c r="T1964" s="1">
        <v>2292.75</v>
      </c>
      <c r="U1964" t="s">
        <v>24</v>
      </c>
      <c r="V1964">
        <f>IF(Table1[[#This Row],[Churn]]="Yes",1,0)</f>
        <v>0</v>
      </c>
      <c r="W1964" t="str">
        <f t="shared" si="30"/>
        <v>Developing (13-24 Months)</v>
      </c>
    </row>
    <row r="1965" spans="1:23" x14ac:dyDescent="0.25">
      <c r="A1965" t="s">
        <v>1999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 s="1">
        <v>70.7</v>
      </c>
      <c r="T1965" s="1">
        <v>553.4</v>
      </c>
      <c r="U1965" t="s">
        <v>24</v>
      </c>
      <c r="V1965">
        <f>IF(Table1[[#This Row],[Churn]]="Yes",1,0)</f>
        <v>0</v>
      </c>
      <c r="W1965" t="str">
        <f t="shared" si="30"/>
        <v>New (0-12 Months)</v>
      </c>
    </row>
    <row r="1966" spans="1:23" x14ac:dyDescent="0.25">
      <c r="A1966" t="s">
        <v>2000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 s="1">
        <v>54.8</v>
      </c>
      <c r="T1966" s="1">
        <v>3465.7</v>
      </c>
      <c r="U1966" t="s">
        <v>24</v>
      </c>
      <c r="V1966">
        <f>IF(Table1[[#This Row],[Churn]]="Yes",1,0)</f>
        <v>0</v>
      </c>
      <c r="W1966" t="str">
        <f t="shared" si="30"/>
        <v>Loyal (49-72 Months)</v>
      </c>
    </row>
    <row r="1967" spans="1:23" x14ac:dyDescent="0.25">
      <c r="A1967" t="s">
        <v>2001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 s="1">
        <v>49.55</v>
      </c>
      <c r="T1967" s="1">
        <v>1210.4000000000001</v>
      </c>
      <c r="U1967" t="s">
        <v>23</v>
      </c>
      <c r="V1967">
        <f>IF(Table1[[#This Row],[Churn]]="Yes",1,0)</f>
        <v>1</v>
      </c>
      <c r="W1967" t="str">
        <f t="shared" si="30"/>
        <v>Developing (13-24 Months)</v>
      </c>
    </row>
    <row r="1968" spans="1:23" x14ac:dyDescent="0.25">
      <c r="A1968" t="s">
        <v>2002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 s="1">
        <v>54.8</v>
      </c>
      <c r="T1968" s="1">
        <v>1291.3</v>
      </c>
      <c r="U1968" t="s">
        <v>24</v>
      </c>
      <c r="V1968">
        <f>IF(Table1[[#This Row],[Churn]]="Yes",1,0)</f>
        <v>0</v>
      </c>
      <c r="W1968" t="str">
        <f t="shared" si="30"/>
        <v>Developing (13-24 Months)</v>
      </c>
    </row>
    <row r="1969" spans="1:23" x14ac:dyDescent="0.25">
      <c r="A1969" t="s">
        <v>2003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 s="1">
        <v>78.599999999999994</v>
      </c>
      <c r="T1969" s="1">
        <v>5356.45</v>
      </c>
      <c r="U1969" t="s">
        <v>23</v>
      </c>
      <c r="V1969">
        <f>IF(Table1[[#This Row],[Churn]]="Yes",1,0)</f>
        <v>1</v>
      </c>
      <c r="W1969" t="str">
        <f t="shared" si="30"/>
        <v>Loyal (49-72 Months)</v>
      </c>
    </row>
    <row r="1970" spans="1:23" x14ac:dyDescent="0.25">
      <c r="A1970" t="s">
        <v>2004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 s="1">
        <v>100.3</v>
      </c>
      <c r="T1970" s="1">
        <v>5200.8</v>
      </c>
      <c r="U1970" t="s">
        <v>24</v>
      </c>
      <c r="V1970">
        <f>IF(Table1[[#This Row],[Churn]]="Yes",1,0)</f>
        <v>0</v>
      </c>
      <c r="W1970" t="str">
        <f t="shared" si="30"/>
        <v>Loyal (49-72 Months)</v>
      </c>
    </row>
    <row r="1971" spans="1:23" x14ac:dyDescent="0.25">
      <c r="A1971" t="s">
        <v>2005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 s="1">
        <v>53.6</v>
      </c>
      <c r="T1971" s="1">
        <v>3237.05</v>
      </c>
      <c r="U1971" t="s">
        <v>24</v>
      </c>
      <c r="V1971">
        <f>IF(Table1[[#This Row],[Churn]]="Yes",1,0)</f>
        <v>0</v>
      </c>
      <c r="W1971" t="str">
        <f t="shared" si="30"/>
        <v>Loyal (49-72 Months)</v>
      </c>
    </row>
    <row r="1972" spans="1:23" x14ac:dyDescent="0.25">
      <c r="A1972" t="s">
        <v>2006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 s="1">
        <v>81.099999999999994</v>
      </c>
      <c r="T1972" s="1">
        <v>576.65</v>
      </c>
      <c r="U1972" t="s">
        <v>23</v>
      </c>
      <c r="V1972">
        <f>IF(Table1[[#This Row],[Churn]]="Yes",1,0)</f>
        <v>1</v>
      </c>
      <c r="W1972" t="str">
        <f t="shared" si="30"/>
        <v>New (0-12 Months)</v>
      </c>
    </row>
    <row r="1973" spans="1:23" x14ac:dyDescent="0.25">
      <c r="A1973" t="s">
        <v>2007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 s="1">
        <v>19.350000000000001</v>
      </c>
      <c r="T1973" s="1">
        <v>433.75</v>
      </c>
      <c r="U1973" t="s">
        <v>24</v>
      </c>
      <c r="V1973">
        <f>IF(Table1[[#This Row],[Churn]]="Yes",1,0)</f>
        <v>0</v>
      </c>
      <c r="W1973" t="str">
        <f t="shared" si="30"/>
        <v>Developing (13-24 Months)</v>
      </c>
    </row>
    <row r="1974" spans="1:23" x14ac:dyDescent="0.25">
      <c r="A1974" t="s">
        <v>2008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 s="1">
        <v>85.6</v>
      </c>
      <c r="T1974" s="1">
        <v>1868.4</v>
      </c>
      <c r="U1974" t="s">
        <v>24</v>
      </c>
      <c r="V1974">
        <f>IF(Table1[[#This Row],[Churn]]="Yes",1,0)</f>
        <v>0</v>
      </c>
      <c r="W1974" t="str">
        <f t="shared" si="30"/>
        <v>Developing (13-24 Months)</v>
      </c>
    </row>
    <row r="1975" spans="1:23" x14ac:dyDescent="0.25">
      <c r="A1975" t="s">
        <v>2009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 s="1">
        <v>80.8</v>
      </c>
      <c r="T1975" s="1">
        <v>5728.55</v>
      </c>
      <c r="U1975" t="s">
        <v>24</v>
      </c>
      <c r="V1975">
        <f>IF(Table1[[#This Row],[Churn]]="Yes",1,0)</f>
        <v>0</v>
      </c>
      <c r="W1975" t="str">
        <f t="shared" si="30"/>
        <v>Loyal (49-72 Months)</v>
      </c>
    </row>
    <row r="1976" spans="1:23" x14ac:dyDescent="0.25">
      <c r="A1976" t="s">
        <v>2010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 s="1">
        <v>74.95</v>
      </c>
      <c r="T1976" s="1">
        <v>825.7</v>
      </c>
      <c r="U1976" t="s">
        <v>23</v>
      </c>
      <c r="V1976">
        <f>IF(Table1[[#This Row],[Churn]]="Yes",1,0)</f>
        <v>1</v>
      </c>
      <c r="W1976" t="str">
        <f t="shared" si="30"/>
        <v>New (0-12 Months)</v>
      </c>
    </row>
    <row r="1977" spans="1:23" x14ac:dyDescent="0.25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 s="1">
        <v>19.600000000000001</v>
      </c>
      <c r="T1977" s="1">
        <v>390.4</v>
      </c>
      <c r="U1977" t="s">
        <v>24</v>
      </c>
      <c r="V1977">
        <f>IF(Table1[[#This Row],[Churn]]="Yes",1,0)</f>
        <v>0</v>
      </c>
      <c r="W1977" t="str">
        <f t="shared" si="30"/>
        <v>Developing (13-24 Months)</v>
      </c>
    </row>
    <row r="1978" spans="1:23" x14ac:dyDescent="0.25">
      <c r="A1978" t="s">
        <v>2012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 s="1">
        <v>93.55</v>
      </c>
      <c r="T1978" s="1">
        <v>93.55</v>
      </c>
      <c r="U1978" t="s">
        <v>23</v>
      </c>
      <c r="V1978">
        <f>IF(Table1[[#This Row],[Churn]]="Yes",1,0)</f>
        <v>1</v>
      </c>
      <c r="W1978" t="str">
        <f t="shared" si="30"/>
        <v>New (0-12 Months)</v>
      </c>
    </row>
    <row r="1979" spans="1:23" x14ac:dyDescent="0.25">
      <c r="A1979" t="s">
        <v>2013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 s="1">
        <v>90.7</v>
      </c>
      <c r="T1979" s="1">
        <v>2845.15</v>
      </c>
      <c r="U1979" t="s">
        <v>24</v>
      </c>
      <c r="V1979">
        <f>IF(Table1[[#This Row],[Churn]]="Yes",1,0)</f>
        <v>0</v>
      </c>
      <c r="W1979" t="str">
        <f t="shared" si="30"/>
        <v>Established (25-48 Months)</v>
      </c>
    </row>
    <row r="1980" spans="1:23" x14ac:dyDescent="0.25">
      <c r="A1980" t="s">
        <v>2014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 s="1">
        <v>69.75</v>
      </c>
      <c r="T1980" s="1">
        <v>3894.4</v>
      </c>
      <c r="U1980" t="s">
        <v>24</v>
      </c>
      <c r="V1980">
        <f>IF(Table1[[#This Row],[Churn]]="Yes",1,0)</f>
        <v>0</v>
      </c>
      <c r="W1980" t="str">
        <f t="shared" si="30"/>
        <v>Loyal (49-72 Months)</v>
      </c>
    </row>
    <row r="1981" spans="1:23" x14ac:dyDescent="0.25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 s="1">
        <v>20</v>
      </c>
      <c r="T1981" s="1">
        <v>886.4</v>
      </c>
      <c r="U1981" t="s">
        <v>24</v>
      </c>
      <c r="V1981">
        <f>IF(Table1[[#This Row],[Churn]]="Yes",1,0)</f>
        <v>0</v>
      </c>
      <c r="W1981" t="str">
        <f t="shared" si="30"/>
        <v>Established (25-48 Months)</v>
      </c>
    </row>
    <row r="1982" spans="1:23" x14ac:dyDescent="0.25">
      <c r="A1982" t="s">
        <v>2016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 s="1">
        <v>95.25</v>
      </c>
      <c r="T1982" s="1">
        <v>1021.55</v>
      </c>
      <c r="U1982" t="s">
        <v>24</v>
      </c>
      <c r="V1982">
        <f>IF(Table1[[#This Row],[Churn]]="Yes",1,0)</f>
        <v>0</v>
      </c>
      <c r="W1982" t="str">
        <f t="shared" si="30"/>
        <v>New (0-12 Months)</v>
      </c>
    </row>
    <row r="1983" spans="1:23" x14ac:dyDescent="0.25">
      <c r="A1983" t="s">
        <v>2017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 s="1">
        <v>102.1</v>
      </c>
      <c r="T1983" s="1">
        <v>5885.4</v>
      </c>
      <c r="U1983" t="s">
        <v>23</v>
      </c>
      <c r="V1983">
        <f>IF(Table1[[#This Row],[Churn]]="Yes",1,0)</f>
        <v>1</v>
      </c>
      <c r="W1983" t="str">
        <f t="shared" si="30"/>
        <v>Loyal (49-72 Months)</v>
      </c>
    </row>
    <row r="1984" spans="1:23" x14ac:dyDescent="0.25">
      <c r="A1984" t="s">
        <v>2018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 s="1">
        <v>19.95</v>
      </c>
      <c r="T1984" s="1">
        <v>268.39999999999998</v>
      </c>
      <c r="U1984" t="s">
        <v>24</v>
      </c>
      <c r="V1984">
        <f>IF(Table1[[#This Row],[Churn]]="Yes",1,0)</f>
        <v>0</v>
      </c>
      <c r="W1984" t="str">
        <f t="shared" si="30"/>
        <v>Developing (13-24 Months)</v>
      </c>
    </row>
    <row r="1985" spans="1:23" x14ac:dyDescent="0.25">
      <c r="A1985" t="s">
        <v>2019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 s="1">
        <v>80.849999999999994</v>
      </c>
      <c r="T1985" s="1">
        <v>2204.35</v>
      </c>
      <c r="U1985" t="s">
        <v>24</v>
      </c>
      <c r="V1985">
        <f>IF(Table1[[#This Row],[Churn]]="Yes",1,0)</f>
        <v>0</v>
      </c>
      <c r="W1985" t="str">
        <f t="shared" si="30"/>
        <v>Established (25-48 Months)</v>
      </c>
    </row>
    <row r="1986" spans="1:23" x14ac:dyDescent="0.25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 s="1">
        <v>90.9</v>
      </c>
      <c r="T1986" s="1">
        <v>1259</v>
      </c>
      <c r="U1986" t="s">
        <v>23</v>
      </c>
      <c r="V1986">
        <f>IF(Table1[[#This Row],[Churn]]="Yes",1,0)</f>
        <v>1</v>
      </c>
      <c r="W1986" t="str">
        <f t="shared" ref="W1986:W2049" si="31">IF(F1986&lt;=12,"New (0-12 Months)",IF(F1986&lt;=24,"Developing (13-24 Months)",IF(F1986&lt;=48,"Established (25-48 Months)","Loyal (49-72 Months)")))</f>
        <v>Developing (13-24 Months)</v>
      </c>
    </row>
    <row r="1987" spans="1:23" x14ac:dyDescent="0.25">
      <c r="A1987" t="s">
        <v>2021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 s="1">
        <v>29.2</v>
      </c>
      <c r="T1987" s="1">
        <v>309.10000000000002</v>
      </c>
      <c r="U1987" t="s">
        <v>23</v>
      </c>
      <c r="V1987">
        <f>IF(Table1[[#This Row],[Churn]]="Yes",1,0)</f>
        <v>1</v>
      </c>
      <c r="W1987" t="str">
        <f t="shared" si="31"/>
        <v>New (0-12 Months)</v>
      </c>
    </row>
    <row r="1988" spans="1:23" x14ac:dyDescent="0.25">
      <c r="A1988" t="s">
        <v>2022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 s="1">
        <v>93.3</v>
      </c>
      <c r="T1988" s="1">
        <v>6398.05</v>
      </c>
      <c r="U1988" t="s">
        <v>24</v>
      </c>
      <c r="V1988">
        <f>IF(Table1[[#This Row],[Churn]]="Yes",1,0)</f>
        <v>0</v>
      </c>
      <c r="W1988" t="str">
        <f t="shared" si="31"/>
        <v>Loyal (49-72 Months)</v>
      </c>
    </row>
    <row r="1989" spans="1:23" x14ac:dyDescent="0.25">
      <c r="A1989" t="s">
        <v>2023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 s="1">
        <v>89.15</v>
      </c>
      <c r="T1989" s="1">
        <v>2257.75</v>
      </c>
      <c r="U1989" t="s">
        <v>23</v>
      </c>
      <c r="V1989">
        <f>IF(Table1[[#This Row],[Churn]]="Yes",1,0)</f>
        <v>1</v>
      </c>
      <c r="W1989" t="str">
        <f t="shared" si="31"/>
        <v>Established (25-48 Months)</v>
      </c>
    </row>
    <row r="1990" spans="1:23" x14ac:dyDescent="0.25">
      <c r="A1990" t="s">
        <v>2024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 s="1">
        <v>108.85</v>
      </c>
      <c r="T1990" s="1">
        <v>6287.25</v>
      </c>
      <c r="U1990" t="s">
        <v>23</v>
      </c>
      <c r="V1990">
        <f>IF(Table1[[#This Row],[Churn]]="Yes",1,0)</f>
        <v>1</v>
      </c>
      <c r="W1990" t="str">
        <f t="shared" si="31"/>
        <v>Loyal (49-72 Months)</v>
      </c>
    </row>
    <row r="1991" spans="1:23" x14ac:dyDescent="0.25">
      <c r="A1991" t="s">
        <v>2025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 s="1">
        <v>46.35</v>
      </c>
      <c r="T1991" s="1">
        <v>1662.05</v>
      </c>
      <c r="U1991" t="s">
        <v>24</v>
      </c>
      <c r="V1991">
        <f>IF(Table1[[#This Row],[Churn]]="Yes",1,0)</f>
        <v>0</v>
      </c>
      <c r="W1991" t="str">
        <f t="shared" si="31"/>
        <v>Established (25-48 Months)</v>
      </c>
    </row>
    <row r="1992" spans="1:23" x14ac:dyDescent="0.25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 s="1">
        <v>84.75</v>
      </c>
      <c r="T1992" s="1">
        <v>1350.15</v>
      </c>
      <c r="U1992" t="s">
        <v>23</v>
      </c>
      <c r="V1992">
        <f>IF(Table1[[#This Row],[Churn]]="Yes",1,0)</f>
        <v>1</v>
      </c>
      <c r="W1992" t="str">
        <f t="shared" si="31"/>
        <v>Developing (13-24 Months)</v>
      </c>
    </row>
    <row r="1993" spans="1:23" x14ac:dyDescent="0.25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 s="1">
        <v>78.75</v>
      </c>
      <c r="T1993" s="1">
        <v>3600.65</v>
      </c>
      <c r="U1993" t="s">
        <v>24</v>
      </c>
      <c r="V1993">
        <f>IF(Table1[[#This Row],[Churn]]="Yes",1,0)</f>
        <v>0</v>
      </c>
      <c r="W1993" t="str">
        <f t="shared" si="31"/>
        <v>Established (25-48 Months)</v>
      </c>
    </row>
    <row r="1994" spans="1:23" x14ac:dyDescent="0.25">
      <c r="A1994" t="s">
        <v>2028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 s="1">
        <v>83.55</v>
      </c>
      <c r="T1994" s="1">
        <v>1329.15</v>
      </c>
      <c r="U1994" t="s">
        <v>24</v>
      </c>
      <c r="V1994">
        <f>IF(Table1[[#This Row],[Churn]]="Yes",1,0)</f>
        <v>0</v>
      </c>
      <c r="W1994" t="str">
        <f t="shared" si="31"/>
        <v>Developing (13-24 Months)</v>
      </c>
    </row>
    <row r="1995" spans="1:23" x14ac:dyDescent="0.25">
      <c r="A1995" t="s">
        <v>2029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 s="1">
        <v>45.7</v>
      </c>
      <c r="T1995" s="1">
        <v>45.7</v>
      </c>
      <c r="U1995" t="s">
        <v>23</v>
      </c>
      <c r="V1995">
        <f>IF(Table1[[#This Row],[Churn]]="Yes",1,0)</f>
        <v>1</v>
      </c>
      <c r="W1995" t="str">
        <f t="shared" si="31"/>
        <v>New (0-12 Months)</v>
      </c>
    </row>
    <row r="1996" spans="1:23" x14ac:dyDescent="0.25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 s="1">
        <v>19.600000000000001</v>
      </c>
      <c r="T1996" s="1">
        <v>422.5</v>
      </c>
      <c r="U1996" t="s">
        <v>24</v>
      </c>
      <c r="V1996">
        <f>IF(Table1[[#This Row],[Churn]]="Yes",1,0)</f>
        <v>0</v>
      </c>
      <c r="W1996" t="str">
        <f t="shared" si="31"/>
        <v>Developing (13-24 Months)</v>
      </c>
    </row>
    <row r="1997" spans="1:23" x14ac:dyDescent="0.25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 s="1">
        <v>69.95</v>
      </c>
      <c r="T1997" s="1">
        <v>69.95</v>
      </c>
      <c r="U1997" t="s">
        <v>23</v>
      </c>
      <c r="V1997">
        <f>IF(Table1[[#This Row],[Churn]]="Yes",1,0)</f>
        <v>1</v>
      </c>
      <c r="W1997" t="str">
        <f t="shared" si="31"/>
        <v>New (0-12 Months)</v>
      </c>
    </row>
    <row r="1998" spans="1:23" x14ac:dyDescent="0.25">
      <c r="A1998" t="s">
        <v>2032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 s="1">
        <v>67.849999999999994</v>
      </c>
      <c r="T1998" s="1">
        <v>4627.6499999999996</v>
      </c>
      <c r="U1998" t="s">
        <v>24</v>
      </c>
      <c r="V1998">
        <f>IF(Table1[[#This Row],[Churn]]="Yes",1,0)</f>
        <v>0</v>
      </c>
      <c r="W1998" t="str">
        <f t="shared" si="31"/>
        <v>Loyal (49-72 Months)</v>
      </c>
    </row>
    <row r="1999" spans="1:23" x14ac:dyDescent="0.25">
      <c r="A1999" t="s">
        <v>2033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 s="1">
        <v>105.65</v>
      </c>
      <c r="T1999" s="1">
        <v>6717.9</v>
      </c>
      <c r="U1999" t="s">
        <v>24</v>
      </c>
      <c r="V1999">
        <f>IF(Table1[[#This Row],[Churn]]="Yes",1,0)</f>
        <v>0</v>
      </c>
      <c r="W1999" t="str">
        <f t="shared" si="31"/>
        <v>Loyal (49-72 Months)</v>
      </c>
    </row>
    <row r="2000" spans="1:23" x14ac:dyDescent="0.25">
      <c r="A2000" t="s">
        <v>2034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 s="1">
        <v>44.6</v>
      </c>
      <c r="T2000" s="1">
        <v>97.1</v>
      </c>
      <c r="U2000" t="s">
        <v>23</v>
      </c>
      <c r="V2000">
        <f>IF(Table1[[#This Row],[Churn]]="Yes",1,0)</f>
        <v>1</v>
      </c>
      <c r="W2000" t="str">
        <f t="shared" si="31"/>
        <v>New (0-12 Months)</v>
      </c>
    </row>
    <row r="2001" spans="1:23" x14ac:dyDescent="0.25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 s="1">
        <v>74.95</v>
      </c>
      <c r="T2001" s="1">
        <v>1710.45</v>
      </c>
      <c r="U2001" t="s">
        <v>23</v>
      </c>
      <c r="V2001">
        <f>IF(Table1[[#This Row],[Churn]]="Yes",1,0)</f>
        <v>1</v>
      </c>
      <c r="W2001" t="str">
        <f t="shared" si="31"/>
        <v>Developing (13-24 Months)</v>
      </c>
    </row>
    <row r="2002" spans="1:23" x14ac:dyDescent="0.25">
      <c r="A2002" t="s">
        <v>2036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 s="1">
        <v>75.5</v>
      </c>
      <c r="T2002" s="1">
        <v>637.4</v>
      </c>
      <c r="U2002" t="s">
        <v>24</v>
      </c>
      <c r="V2002">
        <f>IF(Table1[[#This Row],[Churn]]="Yes",1,0)</f>
        <v>0</v>
      </c>
      <c r="W2002" t="str">
        <f t="shared" si="31"/>
        <v>New (0-12 Months)</v>
      </c>
    </row>
    <row r="2003" spans="1:23" x14ac:dyDescent="0.25">
      <c r="A2003" t="s">
        <v>2037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 s="1">
        <v>20.149999999999999</v>
      </c>
      <c r="T2003" s="1">
        <v>117.95</v>
      </c>
      <c r="U2003" t="s">
        <v>24</v>
      </c>
      <c r="V2003">
        <f>IF(Table1[[#This Row],[Churn]]="Yes",1,0)</f>
        <v>0</v>
      </c>
      <c r="W2003" t="str">
        <f t="shared" si="31"/>
        <v>New (0-12 Months)</v>
      </c>
    </row>
    <row r="2004" spans="1:23" x14ac:dyDescent="0.25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 s="1">
        <v>45.2</v>
      </c>
      <c r="T2004" s="1">
        <v>2460.5500000000002</v>
      </c>
      <c r="U2004" t="s">
        <v>24</v>
      </c>
      <c r="V2004">
        <f>IF(Table1[[#This Row],[Churn]]="Yes",1,0)</f>
        <v>0</v>
      </c>
      <c r="W2004" t="str">
        <f t="shared" si="31"/>
        <v>Loyal (49-72 Months)</v>
      </c>
    </row>
    <row r="2005" spans="1:23" x14ac:dyDescent="0.25">
      <c r="A2005" t="s">
        <v>2039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 s="1">
        <v>95.25</v>
      </c>
      <c r="T2005" s="1">
        <v>5464.65</v>
      </c>
      <c r="U2005" t="s">
        <v>23</v>
      </c>
      <c r="V2005">
        <f>IF(Table1[[#This Row],[Churn]]="Yes",1,0)</f>
        <v>1</v>
      </c>
      <c r="W2005" t="str">
        <f t="shared" si="31"/>
        <v>Loyal (49-72 Months)</v>
      </c>
    </row>
    <row r="2006" spans="1:23" x14ac:dyDescent="0.25">
      <c r="A2006" t="s">
        <v>2040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 s="1">
        <v>89.85</v>
      </c>
      <c r="T2006" s="1">
        <v>2165.0500000000002</v>
      </c>
      <c r="U2006" t="s">
        <v>23</v>
      </c>
      <c r="V2006">
        <f>IF(Table1[[#This Row],[Churn]]="Yes",1,0)</f>
        <v>1</v>
      </c>
      <c r="W2006" t="str">
        <f t="shared" si="31"/>
        <v>Developing (13-24 Months)</v>
      </c>
    </row>
    <row r="2007" spans="1:23" x14ac:dyDescent="0.25">
      <c r="A2007" t="s">
        <v>2041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 s="1">
        <v>100.45</v>
      </c>
      <c r="T2007" s="1">
        <v>4941.8</v>
      </c>
      <c r="U2007" t="s">
        <v>23</v>
      </c>
      <c r="V2007">
        <f>IF(Table1[[#This Row],[Churn]]="Yes",1,0)</f>
        <v>1</v>
      </c>
      <c r="W2007" t="str">
        <f t="shared" si="31"/>
        <v>Loyal (49-72 Months)</v>
      </c>
    </row>
    <row r="2008" spans="1:23" x14ac:dyDescent="0.25">
      <c r="A2008" t="s">
        <v>2042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 s="1">
        <v>47.15</v>
      </c>
      <c r="T2008" s="1">
        <v>223.15</v>
      </c>
      <c r="U2008" t="s">
        <v>23</v>
      </c>
      <c r="V2008">
        <f>IF(Table1[[#This Row],[Churn]]="Yes",1,0)</f>
        <v>1</v>
      </c>
      <c r="W2008" t="str">
        <f t="shared" si="31"/>
        <v>New (0-12 Months)</v>
      </c>
    </row>
    <row r="2009" spans="1:23" x14ac:dyDescent="0.25">
      <c r="A2009" t="s">
        <v>2043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 s="1">
        <v>80.2</v>
      </c>
      <c r="T2009" s="1">
        <v>181.1</v>
      </c>
      <c r="U2009" t="s">
        <v>23</v>
      </c>
      <c r="V2009">
        <f>IF(Table1[[#This Row],[Churn]]="Yes",1,0)</f>
        <v>1</v>
      </c>
      <c r="W2009" t="str">
        <f t="shared" si="31"/>
        <v>New (0-12 Months)</v>
      </c>
    </row>
    <row r="2010" spans="1:23" x14ac:dyDescent="0.25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 s="1">
        <v>87.1</v>
      </c>
      <c r="T2010" s="1">
        <v>341.45</v>
      </c>
      <c r="U2010" t="s">
        <v>23</v>
      </c>
      <c r="V2010">
        <f>IF(Table1[[#This Row],[Churn]]="Yes",1,0)</f>
        <v>1</v>
      </c>
      <c r="W2010" t="str">
        <f t="shared" si="31"/>
        <v>New (0-12 Months)</v>
      </c>
    </row>
    <row r="2011" spans="1:23" x14ac:dyDescent="0.25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 s="1">
        <v>79.25</v>
      </c>
      <c r="T2011" s="1">
        <v>5731.85</v>
      </c>
      <c r="U2011" t="s">
        <v>24</v>
      </c>
      <c r="V2011">
        <f>IF(Table1[[#This Row],[Churn]]="Yes",1,0)</f>
        <v>0</v>
      </c>
      <c r="W2011" t="str">
        <f t="shared" si="31"/>
        <v>Loyal (49-72 Months)</v>
      </c>
    </row>
    <row r="2012" spans="1:23" x14ac:dyDescent="0.25">
      <c r="A2012" t="s">
        <v>2046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 s="1">
        <v>75.900000000000006</v>
      </c>
      <c r="T2012" s="1">
        <v>357.75</v>
      </c>
      <c r="U2012" t="s">
        <v>23</v>
      </c>
      <c r="V2012">
        <f>IF(Table1[[#This Row],[Churn]]="Yes",1,0)</f>
        <v>1</v>
      </c>
      <c r="W2012" t="str">
        <f t="shared" si="31"/>
        <v>New (0-12 Months)</v>
      </c>
    </row>
    <row r="2013" spans="1:23" x14ac:dyDescent="0.25">
      <c r="A2013" t="s">
        <v>2047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 s="1">
        <v>85.7</v>
      </c>
      <c r="T2013" s="1">
        <v>4616.1000000000004</v>
      </c>
      <c r="U2013" t="s">
        <v>24</v>
      </c>
      <c r="V2013">
        <f>IF(Table1[[#This Row],[Churn]]="Yes",1,0)</f>
        <v>0</v>
      </c>
      <c r="W2013" t="str">
        <f t="shared" si="31"/>
        <v>Loyal (49-72 Months)</v>
      </c>
    </row>
    <row r="2014" spans="1:23" x14ac:dyDescent="0.25">
      <c r="A2014" t="s">
        <v>2048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 s="1">
        <v>98.75</v>
      </c>
      <c r="T2014" s="1">
        <v>4533.7</v>
      </c>
      <c r="U2014" t="s">
        <v>23</v>
      </c>
      <c r="V2014">
        <f>IF(Table1[[#This Row],[Churn]]="Yes",1,0)</f>
        <v>1</v>
      </c>
      <c r="W2014" t="str">
        <f t="shared" si="31"/>
        <v>Established (25-48 Months)</v>
      </c>
    </row>
    <row r="2015" spans="1:23" x14ac:dyDescent="0.25">
      <c r="A2015" t="s">
        <v>2049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 s="1">
        <v>20.100000000000001</v>
      </c>
      <c r="T2015" s="1">
        <v>589.25</v>
      </c>
      <c r="U2015" t="s">
        <v>24</v>
      </c>
      <c r="V2015">
        <f>IF(Table1[[#This Row],[Churn]]="Yes",1,0)</f>
        <v>0</v>
      </c>
      <c r="W2015" t="str">
        <f t="shared" si="31"/>
        <v>Established (25-48 Months)</v>
      </c>
    </row>
    <row r="2016" spans="1:23" x14ac:dyDescent="0.25">
      <c r="A2016" t="s">
        <v>2050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 s="1">
        <v>61.8</v>
      </c>
      <c r="T2016" s="1">
        <v>750.1</v>
      </c>
      <c r="U2016" t="s">
        <v>24</v>
      </c>
      <c r="V2016">
        <f>IF(Table1[[#This Row],[Churn]]="Yes",1,0)</f>
        <v>0</v>
      </c>
      <c r="W2016" t="str">
        <f t="shared" si="31"/>
        <v>Developing (13-24 Months)</v>
      </c>
    </row>
    <row r="2017" spans="1:23" x14ac:dyDescent="0.25">
      <c r="A2017" t="s">
        <v>2051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 s="1">
        <v>49.9</v>
      </c>
      <c r="T2017" s="1">
        <v>1410.25</v>
      </c>
      <c r="U2017" t="s">
        <v>24</v>
      </c>
      <c r="V2017">
        <f>IF(Table1[[#This Row],[Churn]]="Yes",1,0)</f>
        <v>0</v>
      </c>
      <c r="W2017" t="str">
        <f t="shared" si="31"/>
        <v>Established (25-48 Months)</v>
      </c>
    </row>
    <row r="2018" spans="1:23" x14ac:dyDescent="0.25">
      <c r="A2018" t="s">
        <v>2052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 s="1">
        <v>86.45</v>
      </c>
      <c r="T2018" s="1">
        <v>830.85</v>
      </c>
      <c r="U2018" t="s">
        <v>23</v>
      </c>
      <c r="V2018">
        <f>IF(Table1[[#This Row],[Churn]]="Yes",1,0)</f>
        <v>1</v>
      </c>
      <c r="W2018" t="str">
        <f t="shared" si="31"/>
        <v>New (0-12 Months)</v>
      </c>
    </row>
    <row r="2019" spans="1:23" x14ac:dyDescent="0.25">
      <c r="A2019" t="s">
        <v>2053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 s="1">
        <v>20.399999999999999</v>
      </c>
      <c r="T2019" s="1">
        <v>743.5</v>
      </c>
      <c r="U2019" t="s">
        <v>24</v>
      </c>
      <c r="V2019">
        <f>IF(Table1[[#This Row],[Churn]]="Yes",1,0)</f>
        <v>0</v>
      </c>
      <c r="W2019" t="str">
        <f t="shared" si="31"/>
        <v>Established (25-48 Months)</v>
      </c>
    </row>
    <row r="2020" spans="1:23" x14ac:dyDescent="0.25">
      <c r="A2020" t="s">
        <v>2054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 s="1">
        <v>45.3</v>
      </c>
      <c r="T2020" s="1">
        <v>45.3</v>
      </c>
      <c r="U2020" t="s">
        <v>23</v>
      </c>
      <c r="V2020">
        <f>IF(Table1[[#This Row],[Churn]]="Yes",1,0)</f>
        <v>1</v>
      </c>
      <c r="W2020" t="str">
        <f t="shared" si="31"/>
        <v>New (0-12 Months)</v>
      </c>
    </row>
    <row r="2021" spans="1:23" x14ac:dyDescent="0.25">
      <c r="A2021" t="s">
        <v>2055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 s="1">
        <v>104.1</v>
      </c>
      <c r="T2021" s="1">
        <v>7040.85</v>
      </c>
      <c r="U2021" t="s">
        <v>23</v>
      </c>
      <c r="V2021">
        <f>IF(Table1[[#This Row],[Churn]]="Yes",1,0)</f>
        <v>1</v>
      </c>
      <c r="W2021" t="str">
        <f t="shared" si="31"/>
        <v>Loyal (49-72 Months)</v>
      </c>
    </row>
    <row r="2022" spans="1:23" x14ac:dyDescent="0.25">
      <c r="A2022" t="s">
        <v>2056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 s="1">
        <v>75.400000000000006</v>
      </c>
      <c r="T2022" s="1">
        <v>3865.45</v>
      </c>
      <c r="U2022" t="s">
        <v>24</v>
      </c>
      <c r="V2022">
        <f>IF(Table1[[#This Row],[Churn]]="Yes",1,0)</f>
        <v>0</v>
      </c>
      <c r="W2022" t="str">
        <f t="shared" si="31"/>
        <v>Loyal (49-72 Months)</v>
      </c>
    </row>
    <row r="2023" spans="1:23" x14ac:dyDescent="0.25">
      <c r="A2023" t="s">
        <v>2057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 s="1">
        <v>108.15</v>
      </c>
      <c r="T2023" s="1">
        <v>6825.65</v>
      </c>
      <c r="U2023" t="s">
        <v>24</v>
      </c>
      <c r="V2023">
        <f>IF(Table1[[#This Row],[Churn]]="Yes",1,0)</f>
        <v>0</v>
      </c>
      <c r="W2023" t="str">
        <f t="shared" si="31"/>
        <v>Loyal (49-72 Months)</v>
      </c>
    </row>
    <row r="2024" spans="1:23" x14ac:dyDescent="0.25">
      <c r="A2024" t="s">
        <v>2058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 s="1">
        <v>86.25</v>
      </c>
      <c r="T2024" s="1">
        <v>1340.1</v>
      </c>
      <c r="U2024" t="s">
        <v>24</v>
      </c>
      <c r="V2024">
        <f>IF(Table1[[#This Row],[Churn]]="Yes",1,0)</f>
        <v>0</v>
      </c>
      <c r="W2024" t="str">
        <f t="shared" si="31"/>
        <v>Developing (13-24 Months)</v>
      </c>
    </row>
    <row r="2025" spans="1:23" x14ac:dyDescent="0.25">
      <c r="A2025" t="s">
        <v>2059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 s="1">
        <v>81</v>
      </c>
      <c r="T2025" s="1">
        <v>371.65</v>
      </c>
      <c r="U2025" t="s">
        <v>23</v>
      </c>
      <c r="V2025">
        <f>IF(Table1[[#This Row],[Churn]]="Yes",1,0)</f>
        <v>1</v>
      </c>
      <c r="W2025" t="str">
        <f t="shared" si="31"/>
        <v>New (0-12 Months)</v>
      </c>
    </row>
    <row r="2026" spans="1:23" x14ac:dyDescent="0.25">
      <c r="A2026" t="s">
        <v>2060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 s="1">
        <v>95.7</v>
      </c>
      <c r="T2026" s="1">
        <v>1184</v>
      </c>
      <c r="U2026" t="s">
        <v>24</v>
      </c>
      <c r="V2026">
        <f>IF(Table1[[#This Row],[Churn]]="Yes",1,0)</f>
        <v>0</v>
      </c>
      <c r="W2026" t="str">
        <f t="shared" si="31"/>
        <v>New (0-12 Months)</v>
      </c>
    </row>
    <row r="2027" spans="1:23" x14ac:dyDescent="0.25">
      <c r="A2027" t="s">
        <v>2061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 s="1">
        <v>116.85</v>
      </c>
      <c r="T2027" s="1">
        <v>8477.7000000000007</v>
      </c>
      <c r="U2027" t="s">
        <v>24</v>
      </c>
      <c r="V2027">
        <f>IF(Table1[[#This Row],[Churn]]="Yes",1,0)</f>
        <v>0</v>
      </c>
      <c r="W2027" t="str">
        <f t="shared" si="31"/>
        <v>Loyal (49-72 Months)</v>
      </c>
    </row>
    <row r="2028" spans="1:23" x14ac:dyDescent="0.25">
      <c r="A2028" t="s">
        <v>2062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 s="1">
        <v>105.75</v>
      </c>
      <c r="T2028" s="1">
        <v>7382.85</v>
      </c>
      <c r="U2028" t="s">
        <v>24</v>
      </c>
      <c r="V2028">
        <f>IF(Table1[[#This Row],[Churn]]="Yes",1,0)</f>
        <v>0</v>
      </c>
      <c r="W2028" t="str">
        <f t="shared" si="31"/>
        <v>Loyal (49-72 Months)</v>
      </c>
    </row>
    <row r="2029" spans="1:23" x14ac:dyDescent="0.25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 s="1">
        <v>20.149999999999999</v>
      </c>
      <c r="T2029" s="1">
        <v>456.85</v>
      </c>
      <c r="U2029" t="s">
        <v>24</v>
      </c>
      <c r="V2029">
        <f>IF(Table1[[#This Row],[Churn]]="Yes",1,0)</f>
        <v>0</v>
      </c>
      <c r="W2029" t="str">
        <f t="shared" si="31"/>
        <v>Developing (13-24 Months)</v>
      </c>
    </row>
    <row r="2030" spans="1:23" x14ac:dyDescent="0.25">
      <c r="A2030" t="s">
        <v>2064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 s="1">
        <v>19.600000000000001</v>
      </c>
      <c r="T2030" s="1">
        <v>331.6</v>
      </c>
      <c r="U2030" t="s">
        <v>24</v>
      </c>
      <c r="V2030">
        <f>IF(Table1[[#This Row],[Churn]]="Yes",1,0)</f>
        <v>0</v>
      </c>
      <c r="W2030" t="str">
        <f t="shared" si="31"/>
        <v>Developing (13-24 Months)</v>
      </c>
    </row>
    <row r="2031" spans="1:23" x14ac:dyDescent="0.25">
      <c r="A2031" t="s">
        <v>2065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 s="1">
        <v>90.6</v>
      </c>
      <c r="T2031" s="1">
        <v>6056.15</v>
      </c>
      <c r="U2031" t="s">
        <v>23</v>
      </c>
      <c r="V2031">
        <f>IF(Table1[[#This Row],[Churn]]="Yes",1,0)</f>
        <v>1</v>
      </c>
      <c r="W2031" t="str">
        <f t="shared" si="31"/>
        <v>Loyal (49-72 Months)</v>
      </c>
    </row>
    <row r="2032" spans="1:23" x14ac:dyDescent="0.25">
      <c r="A2032" t="s">
        <v>2066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 s="1">
        <v>60.95</v>
      </c>
      <c r="T2032" s="1">
        <v>134.6</v>
      </c>
      <c r="U2032" t="s">
        <v>24</v>
      </c>
      <c r="V2032">
        <f>IF(Table1[[#This Row],[Churn]]="Yes",1,0)</f>
        <v>0</v>
      </c>
      <c r="W2032" t="str">
        <f t="shared" si="31"/>
        <v>New (0-12 Months)</v>
      </c>
    </row>
    <row r="2033" spans="1:23" x14ac:dyDescent="0.25">
      <c r="A2033" t="s">
        <v>2067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 s="1">
        <v>25.05</v>
      </c>
      <c r="T2033" s="1">
        <v>125.5</v>
      </c>
      <c r="U2033" t="s">
        <v>24</v>
      </c>
      <c r="V2033">
        <f>IF(Table1[[#This Row],[Churn]]="Yes",1,0)</f>
        <v>0</v>
      </c>
      <c r="W2033" t="str">
        <f t="shared" si="31"/>
        <v>New (0-12 Months)</v>
      </c>
    </row>
    <row r="2034" spans="1:23" x14ac:dyDescent="0.25">
      <c r="A2034" t="s">
        <v>2068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 s="1">
        <v>88.15</v>
      </c>
      <c r="T2034" s="1">
        <v>1390.6</v>
      </c>
      <c r="U2034" t="s">
        <v>23</v>
      </c>
      <c r="V2034">
        <f>IF(Table1[[#This Row],[Churn]]="Yes",1,0)</f>
        <v>1</v>
      </c>
      <c r="W2034" t="str">
        <f t="shared" si="31"/>
        <v>Developing (13-24 Months)</v>
      </c>
    </row>
    <row r="2035" spans="1:23" x14ac:dyDescent="0.25">
      <c r="A2035" t="s">
        <v>2069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 s="1">
        <v>20.2</v>
      </c>
      <c r="T2035" s="1">
        <v>20.2</v>
      </c>
      <c r="U2035" t="s">
        <v>23</v>
      </c>
      <c r="V2035">
        <f>IF(Table1[[#This Row],[Churn]]="Yes",1,0)</f>
        <v>1</v>
      </c>
      <c r="W2035" t="str">
        <f t="shared" si="31"/>
        <v>New (0-12 Months)</v>
      </c>
    </row>
    <row r="2036" spans="1:23" x14ac:dyDescent="0.25">
      <c r="A2036" t="s">
        <v>2070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 s="1">
        <v>60.3</v>
      </c>
      <c r="T2036" s="1">
        <v>2511.3000000000002</v>
      </c>
      <c r="U2036" t="s">
        <v>24</v>
      </c>
      <c r="V2036">
        <f>IF(Table1[[#This Row],[Churn]]="Yes",1,0)</f>
        <v>0</v>
      </c>
      <c r="W2036" t="str">
        <f t="shared" si="31"/>
        <v>Established (25-48 Months)</v>
      </c>
    </row>
    <row r="2037" spans="1:23" x14ac:dyDescent="0.25">
      <c r="A2037" t="s">
        <v>2071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 s="1">
        <v>63.95</v>
      </c>
      <c r="T2037" s="1">
        <v>2737.05</v>
      </c>
      <c r="U2037" t="s">
        <v>24</v>
      </c>
      <c r="V2037">
        <f>IF(Table1[[#This Row],[Churn]]="Yes",1,0)</f>
        <v>0</v>
      </c>
      <c r="W2037" t="str">
        <f t="shared" si="31"/>
        <v>Established (25-48 Months)</v>
      </c>
    </row>
    <row r="2038" spans="1:23" x14ac:dyDescent="0.25">
      <c r="A2038" t="s">
        <v>2072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 s="1">
        <v>74.3</v>
      </c>
      <c r="T2038" s="1">
        <v>74.3</v>
      </c>
      <c r="U2038" t="s">
        <v>24</v>
      </c>
      <c r="V2038">
        <f>IF(Table1[[#This Row],[Churn]]="Yes",1,0)</f>
        <v>0</v>
      </c>
      <c r="W2038" t="str">
        <f t="shared" si="31"/>
        <v>New (0-12 Months)</v>
      </c>
    </row>
    <row r="2039" spans="1:23" x14ac:dyDescent="0.25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 s="1">
        <v>70.599999999999994</v>
      </c>
      <c r="T2039" s="1">
        <v>70.599999999999994</v>
      </c>
      <c r="U2039" t="s">
        <v>24</v>
      </c>
      <c r="V2039">
        <f>IF(Table1[[#This Row],[Churn]]="Yes",1,0)</f>
        <v>0</v>
      </c>
      <c r="W2039" t="str">
        <f t="shared" si="31"/>
        <v>New (0-12 Months)</v>
      </c>
    </row>
    <row r="2040" spans="1:23" x14ac:dyDescent="0.25">
      <c r="A2040" t="s">
        <v>2074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 s="1">
        <v>90.8</v>
      </c>
      <c r="T2040" s="1">
        <v>2361.8000000000002</v>
      </c>
      <c r="U2040" t="s">
        <v>23</v>
      </c>
      <c r="V2040">
        <f>IF(Table1[[#This Row],[Churn]]="Yes",1,0)</f>
        <v>1</v>
      </c>
      <c r="W2040" t="str">
        <f t="shared" si="31"/>
        <v>Established (25-48 Months)</v>
      </c>
    </row>
    <row r="2041" spans="1:23" x14ac:dyDescent="0.25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 s="1">
        <v>79.349999999999994</v>
      </c>
      <c r="T2041" s="1">
        <v>1730.35</v>
      </c>
      <c r="U2041" t="s">
        <v>23</v>
      </c>
      <c r="V2041">
        <f>IF(Table1[[#This Row],[Churn]]="Yes",1,0)</f>
        <v>1</v>
      </c>
      <c r="W2041" t="str">
        <f t="shared" si="31"/>
        <v>Developing (13-24 Months)</v>
      </c>
    </row>
    <row r="2042" spans="1:23" x14ac:dyDescent="0.25">
      <c r="A2042" t="s">
        <v>2076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 s="1">
        <v>90.55</v>
      </c>
      <c r="T2042" s="1">
        <v>6404</v>
      </c>
      <c r="U2042" t="s">
        <v>24</v>
      </c>
      <c r="V2042">
        <f>IF(Table1[[#This Row],[Churn]]="Yes",1,0)</f>
        <v>0</v>
      </c>
      <c r="W2042" t="str">
        <f t="shared" si="31"/>
        <v>Loyal (49-72 Months)</v>
      </c>
    </row>
    <row r="2043" spans="1:23" x14ac:dyDescent="0.25">
      <c r="A2043" t="s">
        <v>2077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 s="1">
        <v>19.45</v>
      </c>
      <c r="T2043" s="1">
        <v>165.35</v>
      </c>
      <c r="U2043" t="s">
        <v>24</v>
      </c>
      <c r="V2043">
        <f>IF(Table1[[#This Row],[Churn]]="Yes",1,0)</f>
        <v>0</v>
      </c>
      <c r="W2043" t="str">
        <f t="shared" si="31"/>
        <v>New (0-12 Months)</v>
      </c>
    </row>
    <row r="2044" spans="1:23" x14ac:dyDescent="0.25">
      <c r="A2044" t="s">
        <v>2078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 s="1">
        <v>64.45</v>
      </c>
      <c r="T2044" s="1">
        <v>1867.6</v>
      </c>
      <c r="U2044" t="s">
        <v>24</v>
      </c>
      <c r="V2044">
        <f>IF(Table1[[#This Row],[Churn]]="Yes",1,0)</f>
        <v>0</v>
      </c>
      <c r="W2044" t="str">
        <f t="shared" si="31"/>
        <v>Established (25-48 Months)</v>
      </c>
    </row>
    <row r="2045" spans="1:23" x14ac:dyDescent="0.25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 s="1">
        <v>69.650000000000006</v>
      </c>
      <c r="T2045" s="1">
        <v>1043.3</v>
      </c>
      <c r="U2045" t="s">
        <v>24</v>
      </c>
      <c r="V2045">
        <f>IF(Table1[[#This Row],[Churn]]="Yes",1,0)</f>
        <v>0</v>
      </c>
      <c r="W2045" t="str">
        <f t="shared" si="31"/>
        <v>Developing (13-24 Months)</v>
      </c>
    </row>
    <row r="2046" spans="1:23" x14ac:dyDescent="0.25">
      <c r="A2046" t="s">
        <v>2080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 s="1">
        <v>19.5</v>
      </c>
      <c r="T2046" s="1">
        <v>128.6</v>
      </c>
      <c r="U2046" t="s">
        <v>24</v>
      </c>
      <c r="V2046">
        <f>IF(Table1[[#This Row],[Churn]]="Yes",1,0)</f>
        <v>0</v>
      </c>
      <c r="W2046" t="str">
        <f t="shared" si="31"/>
        <v>New (0-12 Months)</v>
      </c>
    </row>
    <row r="2047" spans="1:23" x14ac:dyDescent="0.25">
      <c r="A2047" t="s">
        <v>2081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 s="1">
        <v>110.5</v>
      </c>
      <c r="T2047" s="1">
        <v>7455.45</v>
      </c>
      <c r="U2047" t="s">
        <v>24</v>
      </c>
      <c r="V2047">
        <f>IF(Table1[[#This Row],[Churn]]="Yes",1,0)</f>
        <v>0</v>
      </c>
      <c r="W2047" t="str">
        <f t="shared" si="31"/>
        <v>Loyal (49-72 Months)</v>
      </c>
    </row>
    <row r="2048" spans="1:23" x14ac:dyDescent="0.25">
      <c r="A2048" t="s">
        <v>2082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 s="1">
        <v>24.7</v>
      </c>
      <c r="T2048" s="1">
        <v>24.7</v>
      </c>
      <c r="U2048" t="s">
        <v>24</v>
      </c>
      <c r="V2048">
        <f>IF(Table1[[#This Row],[Churn]]="Yes",1,0)</f>
        <v>0</v>
      </c>
      <c r="W2048" t="str">
        <f t="shared" si="31"/>
        <v>New (0-12 Months)</v>
      </c>
    </row>
    <row r="2049" spans="1:23" x14ac:dyDescent="0.25">
      <c r="A2049" t="s">
        <v>2083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 s="1">
        <v>77.400000000000006</v>
      </c>
      <c r="T2049" s="1">
        <v>206.15</v>
      </c>
      <c r="U2049" t="s">
        <v>24</v>
      </c>
      <c r="V2049">
        <f>IF(Table1[[#This Row],[Churn]]="Yes",1,0)</f>
        <v>0</v>
      </c>
      <c r="W2049" t="str">
        <f t="shared" si="31"/>
        <v>New (0-12 Months)</v>
      </c>
    </row>
    <row r="2050" spans="1:23" x14ac:dyDescent="0.25">
      <c r="A2050" t="s">
        <v>2084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 s="1">
        <v>96.8</v>
      </c>
      <c r="T2050" s="1">
        <v>2030.3</v>
      </c>
      <c r="U2050" t="s">
        <v>23</v>
      </c>
      <c r="V2050">
        <f>IF(Table1[[#This Row],[Churn]]="Yes",1,0)</f>
        <v>1</v>
      </c>
      <c r="W2050" t="str">
        <f t="shared" ref="W2050:W2113" si="32">IF(F2050&lt;=12,"New (0-12 Months)",IF(F2050&lt;=24,"Developing (13-24 Months)",IF(F2050&lt;=48,"Established (25-48 Months)","Loyal (49-72 Months)")))</f>
        <v>Developing (13-24 Months)</v>
      </c>
    </row>
    <row r="2051" spans="1:23" x14ac:dyDescent="0.25">
      <c r="A2051" t="s">
        <v>2085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 s="1">
        <v>85.4</v>
      </c>
      <c r="T2051" s="1">
        <v>5869.4</v>
      </c>
      <c r="U2051" t="s">
        <v>24</v>
      </c>
      <c r="V2051">
        <f>IF(Table1[[#This Row],[Churn]]="Yes",1,0)</f>
        <v>0</v>
      </c>
      <c r="W2051" t="str">
        <f t="shared" si="32"/>
        <v>Loyal (49-72 Months)</v>
      </c>
    </row>
    <row r="2052" spans="1:23" x14ac:dyDescent="0.25">
      <c r="A2052" t="s">
        <v>2086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 s="1">
        <v>47.6</v>
      </c>
      <c r="T2052" s="1">
        <v>3377.8</v>
      </c>
      <c r="U2052" t="s">
        <v>24</v>
      </c>
      <c r="V2052">
        <f>IF(Table1[[#This Row],[Churn]]="Yes",1,0)</f>
        <v>0</v>
      </c>
      <c r="W2052" t="str">
        <f t="shared" si="32"/>
        <v>Loyal (49-72 Months)</v>
      </c>
    </row>
    <row r="2053" spans="1:23" x14ac:dyDescent="0.25">
      <c r="A2053" t="s">
        <v>2087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 s="1">
        <v>19.399999999999999</v>
      </c>
      <c r="T2053" s="1">
        <v>1346.2</v>
      </c>
      <c r="U2053" t="s">
        <v>24</v>
      </c>
      <c r="V2053">
        <f>IF(Table1[[#This Row],[Churn]]="Yes",1,0)</f>
        <v>0</v>
      </c>
      <c r="W2053" t="str">
        <f t="shared" si="32"/>
        <v>Loyal (49-72 Months)</v>
      </c>
    </row>
    <row r="2054" spans="1:23" x14ac:dyDescent="0.25">
      <c r="A2054" t="s">
        <v>2088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 s="1">
        <v>103.85</v>
      </c>
      <c r="T2054" s="1">
        <v>4946.05</v>
      </c>
      <c r="U2054" t="s">
        <v>24</v>
      </c>
      <c r="V2054">
        <f>IF(Table1[[#This Row],[Churn]]="Yes",1,0)</f>
        <v>0</v>
      </c>
      <c r="W2054" t="str">
        <f t="shared" si="32"/>
        <v>Established (25-48 Months)</v>
      </c>
    </row>
    <row r="2055" spans="1:23" x14ac:dyDescent="0.25">
      <c r="A2055" t="s">
        <v>2089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 s="1">
        <v>83.35</v>
      </c>
      <c r="T2055" s="1">
        <v>4065</v>
      </c>
      <c r="U2055" t="s">
        <v>23</v>
      </c>
      <c r="V2055">
        <f>IF(Table1[[#This Row],[Churn]]="Yes",1,0)</f>
        <v>1</v>
      </c>
      <c r="W2055" t="str">
        <f t="shared" si="32"/>
        <v>Established (25-48 Months)</v>
      </c>
    </row>
    <row r="2056" spans="1:23" x14ac:dyDescent="0.25">
      <c r="A2056" t="s">
        <v>2090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 s="1">
        <v>49.4</v>
      </c>
      <c r="T2056" s="1">
        <v>106.55</v>
      </c>
      <c r="U2056" t="s">
        <v>23</v>
      </c>
      <c r="V2056">
        <f>IF(Table1[[#This Row],[Churn]]="Yes",1,0)</f>
        <v>1</v>
      </c>
      <c r="W2056" t="str">
        <f t="shared" si="32"/>
        <v>New (0-12 Months)</v>
      </c>
    </row>
    <row r="2057" spans="1:23" x14ac:dyDescent="0.25">
      <c r="A2057" t="s">
        <v>2091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 s="1">
        <v>108.45</v>
      </c>
      <c r="T2057" s="1">
        <v>4964.7</v>
      </c>
      <c r="U2057" t="s">
        <v>24</v>
      </c>
      <c r="V2057">
        <f>IF(Table1[[#This Row],[Churn]]="Yes",1,0)</f>
        <v>0</v>
      </c>
      <c r="W2057" t="str">
        <f t="shared" si="32"/>
        <v>Established (25-48 Months)</v>
      </c>
    </row>
    <row r="2058" spans="1:23" x14ac:dyDescent="0.25">
      <c r="A2058" t="s">
        <v>2092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 s="1">
        <v>81</v>
      </c>
      <c r="T2058" s="1">
        <v>4085.75</v>
      </c>
      <c r="U2058" t="s">
        <v>24</v>
      </c>
      <c r="V2058">
        <f>IF(Table1[[#This Row],[Churn]]="Yes",1,0)</f>
        <v>0</v>
      </c>
      <c r="W2058" t="str">
        <f t="shared" si="32"/>
        <v>Loyal (49-72 Months)</v>
      </c>
    </row>
    <row r="2059" spans="1:23" x14ac:dyDescent="0.25">
      <c r="A2059" t="s">
        <v>2093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 s="1">
        <v>79.2</v>
      </c>
      <c r="T2059" s="1">
        <v>1742.75</v>
      </c>
      <c r="U2059" t="s">
        <v>23</v>
      </c>
      <c r="V2059">
        <f>IF(Table1[[#This Row],[Churn]]="Yes",1,0)</f>
        <v>1</v>
      </c>
      <c r="W2059" t="str">
        <f t="shared" si="32"/>
        <v>Developing (13-24 Months)</v>
      </c>
    </row>
    <row r="2060" spans="1:23" x14ac:dyDescent="0.25">
      <c r="A2060" t="s">
        <v>2094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 s="1">
        <v>86.65</v>
      </c>
      <c r="T2060" s="1">
        <v>6224.8</v>
      </c>
      <c r="U2060" t="s">
        <v>24</v>
      </c>
      <c r="V2060">
        <f>IF(Table1[[#This Row],[Churn]]="Yes",1,0)</f>
        <v>0</v>
      </c>
      <c r="W2060" t="str">
        <f t="shared" si="32"/>
        <v>Loyal (49-72 Months)</v>
      </c>
    </row>
    <row r="2061" spans="1:23" x14ac:dyDescent="0.25">
      <c r="A2061" t="s">
        <v>2095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 s="1">
        <v>92.95</v>
      </c>
      <c r="T2061" s="1">
        <v>3415.25</v>
      </c>
      <c r="U2061" t="s">
        <v>24</v>
      </c>
      <c r="V2061">
        <f>IF(Table1[[#This Row],[Churn]]="Yes",1,0)</f>
        <v>0</v>
      </c>
      <c r="W2061" t="str">
        <f t="shared" si="32"/>
        <v>Established (25-48 Months)</v>
      </c>
    </row>
    <row r="2062" spans="1:23" x14ac:dyDescent="0.25">
      <c r="A2062" t="s">
        <v>2096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 s="1">
        <v>90.35</v>
      </c>
      <c r="T2062" s="1">
        <v>6325.25</v>
      </c>
      <c r="U2062" t="s">
        <v>24</v>
      </c>
      <c r="V2062">
        <f>IF(Table1[[#This Row],[Churn]]="Yes",1,0)</f>
        <v>0</v>
      </c>
      <c r="W2062" t="str">
        <f t="shared" si="32"/>
        <v>Loyal (49-72 Months)</v>
      </c>
    </row>
    <row r="2063" spans="1:23" x14ac:dyDescent="0.25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 s="1">
        <v>48.7</v>
      </c>
      <c r="T2063" s="1">
        <v>340.25</v>
      </c>
      <c r="U2063" t="s">
        <v>23</v>
      </c>
      <c r="V2063">
        <f>IF(Table1[[#This Row],[Churn]]="Yes",1,0)</f>
        <v>1</v>
      </c>
      <c r="W2063" t="str">
        <f t="shared" si="32"/>
        <v>New (0-12 Months)</v>
      </c>
    </row>
    <row r="2064" spans="1:23" x14ac:dyDescent="0.25">
      <c r="A2064" t="s">
        <v>2098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 s="1">
        <v>25.15</v>
      </c>
      <c r="T2064" s="1">
        <v>1683.6</v>
      </c>
      <c r="U2064" t="s">
        <v>24</v>
      </c>
      <c r="V2064">
        <f>IF(Table1[[#This Row],[Churn]]="Yes",1,0)</f>
        <v>0</v>
      </c>
      <c r="W2064" t="str">
        <f t="shared" si="32"/>
        <v>Loyal (49-72 Months)</v>
      </c>
    </row>
    <row r="2065" spans="1:23" x14ac:dyDescent="0.25">
      <c r="A2065" t="s">
        <v>2099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 s="1">
        <v>76.400000000000006</v>
      </c>
      <c r="T2065" s="1">
        <v>3966.3</v>
      </c>
      <c r="U2065" t="s">
        <v>24</v>
      </c>
      <c r="V2065">
        <f>IF(Table1[[#This Row],[Churn]]="Yes",1,0)</f>
        <v>0</v>
      </c>
      <c r="W2065" t="str">
        <f t="shared" si="32"/>
        <v>Loyal (49-72 Months)</v>
      </c>
    </row>
    <row r="2066" spans="1:23" x14ac:dyDescent="0.25">
      <c r="A2066" t="s">
        <v>2100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 s="1">
        <v>19.55</v>
      </c>
      <c r="T2066" s="1">
        <v>608.5</v>
      </c>
      <c r="U2066" t="s">
        <v>24</v>
      </c>
      <c r="V2066">
        <f>IF(Table1[[#This Row],[Churn]]="Yes",1,0)</f>
        <v>0</v>
      </c>
      <c r="W2066" t="str">
        <f t="shared" si="32"/>
        <v>Established (25-48 Months)</v>
      </c>
    </row>
    <row r="2067" spans="1:23" x14ac:dyDescent="0.25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 s="1">
        <v>85.35</v>
      </c>
      <c r="T2067" s="1">
        <v>2896.6</v>
      </c>
      <c r="U2067" t="s">
        <v>24</v>
      </c>
      <c r="V2067">
        <f>IF(Table1[[#This Row],[Churn]]="Yes",1,0)</f>
        <v>0</v>
      </c>
      <c r="W2067" t="str">
        <f t="shared" si="32"/>
        <v>Established (25-48 Months)</v>
      </c>
    </row>
    <row r="2068" spans="1:23" x14ac:dyDescent="0.25">
      <c r="A2068" t="s">
        <v>2102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 s="1">
        <v>24.8</v>
      </c>
      <c r="T2068" s="1">
        <v>1514.85</v>
      </c>
      <c r="U2068" t="s">
        <v>24</v>
      </c>
      <c r="V2068">
        <f>IF(Table1[[#This Row],[Churn]]="Yes",1,0)</f>
        <v>0</v>
      </c>
      <c r="W2068" t="str">
        <f t="shared" si="32"/>
        <v>Loyal (49-72 Months)</v>
      </c>
    </row>
    <row r="2069" spans="1:23" x14ac:dyDescent="0.25">
      <c r="A2069" t="s">
        <v>2103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 s="1">
        <v>103.15</v>
      </c>
      <c r="T2069" s="1">
        <v>6792.45</v>
      </c>
      <c r="U2069" t="s">
        <v>24</v>
      </c>
      <c r="V2069">
        <f>IF(Table1[[#This Row],[Churn]]="Yes",1,0)</f>
        <v>0</v>
      </c>
      <c r="W2069" t="str">
        <f t="shared" si="32"/>
        <v>Loyal (49-72 Months)</v>
      </c>
    </row>
    <row r="2070" spans="1:23" x14ac:dyDescent="0.25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 s="1">
        <v>100.75</v>
      </c>
      <c r="T2070" s="1">
        <v>4669.2</v>
      </c>
      <c r="U2070" t="s">
        <v>24</v>
      </c>
      <c r="V2070">
        <f>IF(Table1[[#This Row],[Churn]]="Yes",1,0)</f>
        <v>0</v>
      </c>
      <c r="W2070" t="str">
        <f t="shared" si="32"/>
        <v>Established (25-48 Months)</v>
      </c>
    </row>
    <row r="2071" spans="1:23" x14ac:dyDescent="0.25">
      <c r="A2071" t="s">
        <v>2105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 s="1">
        <v>95.6</v>
      </c>
      <c r="T2071" s="1">
        <v>95.6</v>
      </c>
      <c r="U2071" t="s">
        <v>23</v>
      </c>
      <c r="V2071">
        <f>IF(Table1[[#This Row],[Churn]]="Yes",1,0)</f>
        <v>1</v>
      </c>
      <c r="W2071" t="str">
        <f t="shared" si="32"/>
        <v>New (0-12 Months)</v>
      </c>
    </row>
    <row r="2072" spans="1:23" x14ac:dyDescent="0.25">
      <c r="A2072" t="s">
        <v>2106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 s="1">
        <v>59.75</v>
      </c>
      <c r="T2072" s="1">
        <v>2934.3</v>
      </c>
      <c r="U2072" t="s">
        <v>23</v>
      </c>
      <c r="V2072">
        <f>IF(Table1[[#This Row],[Churn]]="Yes",1,0)</f>
        <v>1</v>
      </c>
      <c r="W2072" t="str">
        <f t="shared" si="32"/>
        <v>Loyal (49-72 Months)</v>
      </c>
    </row>
    <row r="2073" spans="1:23" x14ac:dyDescent="0.25">
      <c r="A2073" t="s">
        <v>2107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 s="1">
        <v>94.1</v>
      </c>
      <c r="T2073" s="1">
        <v>6302.8</v>
      </c>
      <c r="U2073" t="s">
        <v>24</v>
      </c>
      <c r="V2073">
        <f>IF(Table1[[#This Row],[Churn]]="Yes",1,0)</f>
        <v>0</v>
      </c>
      <c r="W2073" t="str">
        <f t="shared" si="32"/>
        <v>Loyal (49-72 Months)</v>
      </c>
    </row>
    <row r="2074" spans="1:23" x14ac:dyDescent="0.25">
      <c r="A2074" t="s">
        <v>2108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 s="1">
        <v>19.350000000000001</v>
      </c>
      <c r="T2074" s="1">
        <v>779.2</v>
      </c>
      <c r="U2074" t="s">
        <v>24</v>
      </c>
      <c r="V2074">
        <f>IF(Table1[[#This Row],[Churn]]="Yes",1,0)</f>
        <v>0</v>
      </c>
      <c r="W2074" t="str">
        <f t="shared" si="32"/>
        <v>Established (25-48 Months)</v>
      </c>
    </row>
    <row r="2075" spans="1:23" x14ac:dyDescent="0.25">
      <c r="A2075" t="s">
        <v>2109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 s="1">
        <v>19.899999999999999</v>
      </c>
      <c r="T2075" s="1">
        <v>283.75</v>
      </c>
      <c r="U2075" t="s">
        <v>24</v>
      </c>
      <c r="V2075">
        <f>IF(Table1[[#This Row],[Churn]]="Yes",1,0)</f>
        <v>0</v>
      </c>
      <c r="W2075" t="str">
        <f t="shared" si="32"/>
        <v>Developing (13-24 Months)</v>
      </c>
    </row>
    <row r="2076" spans="1:23" x14ac:dyDescent="0.25">
      <c r="A2076" t="s">
        <v>2110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 s="1">
        <v>108.15</v>
      </c>
      <c r="T2076" s="1">
        <v>4600.7</v>
      </c>
      <c r="U2076" t="s">
        <v>23</v>
      </c>
      <c r="V2076">
        <f>IF(Table1[[#This Row],[Churn]]="Yes",1,0)</f>
        <v>1</v>
      </c>
      <c r="W2076" t="str">
        <f t="shared" si="32"/>
        <v>Established (25-48 Months)</v>
      </c>
    </row>
    <row r="2077" spans="1:23" x14ac:dyDescent="0.25">
      <c r="A2077" t="s">
        <v>2111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 s="1">
        <v>101.05</v>
      </c>
      <c r="T2077" s="1">
        <v>5594</v>
      </c>
      <c r="U2077" t="s">
        <v>24</v>
      </c>
      <c r="V2077">
        <f>IF(Table1[[#This Row],[Churn]]="Yes",1,0)</f>
        <v>0</v>
      </c>
      <c r="W2077" t="str">
        <f t="shared" si="32"/>
        <v>Loyal (49-72 Months)</v>
      </c>
    </row>
    <row r="2078" spans="1:23" x14ac:dyDescent="0.25">
      <c r="A2078" t="s">
        <v>2112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 s="1">
        <v>59.1</v>
      </c>
      <c r="T2078" s="1">
        <v>772.85</v>
      </c>
      <c r="U2078" t="s">
        <v>24</v>
      </c>
      <c r="V2078">
        <f>IF(Table1[[#This Row],[Churn]]="Yes",1,0)</f>
        <v>0</v>
      </c>
      <c r="W2078" t="str">
        <f t="shared" si="32"/>
        <v>Developing (13-24 Months)</v>
      </c>
    </row>
    <row r="2079" spans="1:23" x14ac:dyDescent="0.25">
      <c r="A2079" t="s">
        <v>2113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 s="1">
        <v>71.349999999999994</v>
      </c>
      <c r="T2079" s="1">
        <v>71.349999999999994</v>
      </c>
      <c r="U2079" t="s">
        <v>23</v>
      </c>
      <c r="V2079">
        <f>IF(Table1[[#This Row],[Churn]]="Yes",1,0)</f>
        <v>1</v>
      </c>
      <c r="W2079" t="str">
        <f t="shared" si="32"/>
        <v>New (0-12 Months)</v>
      </c>
    </row>
    <row r="2080" spans="1:23" x14ac:dyDescent="0.25">
      <c r="A2080" t="s">
        <v>2114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 s="1">
        <v>55.85</v>
      </c>
      <c r="T2080" s="1">
        <v>857.8</v>
      </c>
      <c r="U2080" t="s">
        <v>24</v>
      </c>
      <c r="V2080">
        <f>IF(Table1[[#This Row],[Churn]]="Yes",1,0)</f>
        <v>0</v>
      </c>
      <c r="W2080" t="str">
        <f t="shared" si="32"/>
        <v>Developing (13-24 Months)</v>
      </c>
    </row>
    <row r="2081" spans="1:23" x14ac:dyDescent="0.25">
      <c r="A2081" t="s">
        <v>2115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 s="1">
        <v>106.05</v>
      </c>
      <c r="T2081" s="1">
        <v>7554.05</v>
      </c>
      <c r="U2081" t="s">
        <v>24</v>
      </c>
      <c r="V2081">
        <f>IF(Table1[[#This Row],[Churn]]="Yes",1,0)</f>
        <v>0</v>
      </c>
      <c r="W2081" t="str">
        <f t="shared" si="32"/>
        <v>Loyal (49-72 Months)</v>
      </c>
    </row>
    <row r="2082" spans="1:23" x14ac:dyDescent="0.25">
      <c r="A2082" t="s">
        <v>2116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 s="1">
        <v>84.1</v>
      </c>
      <c r="T2082" s="1">
        <v>5981.65</v>
      </c>
      <c r="U2082" t="s">
        <v>24</v>
      </c>
      <c r="V2082">
        <f>IF(Table1[[#This Row],[Churn]]="Yes",1,0)</f>
        <v>0</v>
      </c>
      <c r="W2082" t="str">
        <f t="shared" si="32"/>
        <v>Loyal (49-72 Months)</v>
      </c>
    </row>
    <row r="2083" spans="1:23" x14ac:dyDescent="0.25">
      <c r="A2083" t="s">
        <v>2117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 s="1">
        <v>75.3</v>
      </c>
      <c r="T2083" s="1">
        <v>1702.9</v>
      </c>
      <c r="U2083" t="s">
        <v>24</v>
      </c>
      <c r="V2083">
        <f>IF(Table1[[#This Row],[Churn]]="Yes",1,0)</f>
        <v>0</v>
      </c>
      <c r="W2083" t="str">
        <f t="shared" si="32"/>
        <v>Developing (13-24 Months)</v>
      </c>
    </row>
    <row r="2084" spans="1:23" x14ac:dyDescent="0.25">
      <c r="A2084" t="s">
        <v>2118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 s="1">
        <v>24.7</v>
      </c>
      <c r="T2084" s="1">
        <v>467.15</v>
      </c>
      <c r="U2084" t="s">
        <v>24</v>
      </c>
      <c r="V2084">
        <f>IF(Table1[[#This Row],[Churn]]="Yes",1,0)</f>
        <v>0</v>
      </c>
      <c r="W2084" t="str">
        <f t="shared" si="32"/>
        <v>Developing (13-24 Months)</v>
      </c>
    </row>
    <row r="2085" spans="1:23" x14ac:dyDescent="0.25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 s="1">
        <v>20.149999999999999</v>
      </c>
      <c r="T2085" s="1">
        <v>20.149999999999999</v>
      </c>
      <c r="U2085" t="s">
        <v>23</v>
      </c>
      <c r="V2085">
        <f>IF(Table1[[#This Row],[Churn]]="Yes",1,0)</f>
        <v>1</v>
      </c>
      <c r="W2085" t="str">
        <f t="shared" si="32"/>
        <v>New (0-12 Months)</v>
      </c>
    </row>
    <row r="2086" spans="1:23" x14ac:dyDescent="0.25">
      <c r="A2086" t="s">
        <v>2120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 s="1">
        <v>69.75</v>
      </c>
      <c r="T2086" s="1">
        <v>69.75</v>
      </c>
      <c r="U2086" t="s">
        <v>23</v>
      </c>
      <c r="V2086">
        <f>IF(Table1[[#This Row],[Churn]]="Yes",1,0)</f>
        <v>1</v>
      </c>
      <c r="W2086" t="str">
        <f t="shared" si="32"/>
        <v>New (0-12 Months)</v>
      </c>
    </row>
    <row r="2087" spans="1:23" x14ac:dyDescent="0.25">
      <c r="A2087" t="s">
        <v>2121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 s="1">
        <v>93.2</v>
      </c>
      <c r="T2087" s="1">
        <v>2931</v>
      </c>
      <c r="U2087" t="s">
        <v>23</v>
      </c>
      <c r="V2087">
        <f>IF(Table1[[#This Row],[Churn]]="Yes",1,0)</f>
        <v>1</v>
      </c>
      <c r="W2087" t="str">
        <f t="shared" si="32"/>
        <v>Established (25-48 Months)</v>
      </c>
    </row>
    <row r="2088" spans="1:23" x14ac:dyDescent="0.25">
      <c r="A2088" t="s">
        <v>2122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 s="1">
        <v>80.849999999999994</v>
      </c>
      <c r="T2088" s="1">
        <v>1400.85</v>
      </c>
      <c r="U2088" t="s">
        <v>23</v>
      </c>
      <c r="V2088">
        <f>IF(Table1[[#This Row],[Churn]]="Yes",1,0)</f>
        <v>1</v>
      </c>
      <c r="W2088" t="str">
        <f t="shared" si="32"/>
        <v>Developing (13-24 Months)</v>
      </c>
    </row>
    <row r="2089" spans="1:23" x14ac:dyDescent="0.25">
      <c r="A2089" t="s">
        <v>2123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 s="1">
        <v>33.65</v>
      </c>
      <c r="T2089" s="1">
        <v>137.85</v>
      </c>
      <c r="U2089" t="s">
        <v>23</v>
      </c>
      <c r="V2089">
        <f>IF(Table1[[#This Row],[Churn]]="Yes",1,0)</f>
        <v>1</v>
      </c>
      <c r="W2089" t="str">
        <f t="shared" si="32"/>
        <v>New (0-12 Months)</v>
      </c>
    </row>
    <row r="2090" spans="1:23" x14ac:dyDescent="0.25">
      <c r="A2090" t="s">
        <v>2124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 s="1">
        <v>55.8</v>
      </c>
      <c r="T2090" s="1">
        <v>1941.5</v>
      </c>
      <c r="U2090" t="s">
        <v>24</v>
      </c>
      <c r="V2090">
        <f>IF(Table1[[#This Row],[Churn]]="Yes",1,0)</f>
        <v>0</v>
      </c>
      <c r="W2090" t="str">
        <f t="shared" si="32"/>
        <v>Established (25-48 Months)</v>
      </c>
    </row>
    <row r="2091" spans="1:23" x14ac:dyDescent="0.25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 s="1">
        <v>39.700000000000003</v>
      </c>
      <c r="T2091" s="1">
        <v>1932.75</v>
      </c>
      <c r="U2091" t="s">
        <v>24</v>
      </c>
      <c r="V2091">
        <f>IF(Table1[[#This Row],[Churn]]="Yes",1,0)</f>
        <v>0</v>
      </c>
      <c r="W2091" t="str">
        <f t="shared" si="32"/>
        <v>Loyal (49-72 Months)</v>
      </c>
    </row>
    <row r="2092" spans="1:23" x14ac:dyDescent="0.25">
      <c r="A2092" t="s">
        <v>2126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 s="1">
        <v>29.5</v>
      </c>
      <c r="T2092" s="1">
        <v>1423.05</v>
      </c>
      <c r="U2092" t="s">
        <v>24</v>
      </c>
      <c r="V2092">
        <f>IF(Table1[[#This Row],[Churn]]="Yes",1,0)</f>
        <v>0</v>
      </c>
      <c r="W2092" t="str">
        <f t="shared" si="32"/>
        <v>Established (25-48 Months)</v>
      </c>
    </row>
    <row r="2093" spans="1:23" x14ac:dyDescent="0.25">
      <c r="A2093" t="s">
        <v>2127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 s="1">
        <v>20.149999999999999</v>
      </c>
      <c r="T2093" s="1">
        <v>970.85</v>
      </c>
      <c r="U2093" t="s">
        <v>24</v>
      </c>
      <c r="V2093">
        <f>IF(Table1[[#This Row],[Churn]]="Yes",1,0)</f>
        <v>0</v>
      </c>
      <c r="W2093" t="str">
        <f t="shared" si="32"/>
        <v>Loyal (49-72 Months)</v>
      </c>
    </row>
    <row r="2094" spans="1:23" x14ac:dyDescent="0.25">
      <c r="A2094" t="s">
        <v>2128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 s="1">
        <v>79.55</v>
      </c>
      <c r="T2094" s="1">
        <v>5810.9</v>
      </c>
      <c r="U2094" t="s">
        <v>24</v>
      </c>
      <c r="V2094">
        <f>IF(Table1[[#This Row],[Churn]]="Yes",1,0)</f>
        <v>0</v>
      </c>
      <c r="W2094" t="str">
        <f t="shared" si="32"/>
        <v>Loyal (49-72 Months)</v>
      </c>
    </row>
    <row r="2095" spans="1:23" x14ac:dyDescent="0.25">
      <c r="A2095" t="s">
        <v>2129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 s="1">
        <v>24.8</v>
      </c>
      <c r="T2095" s="1">
        <v>223.9</v>
      </c>
      <c r="U2095" t="s">
        <v>24</v>
      </c>
      <c r="V2095">
        <f>IF(Table1[[#This Row],[Churn]]="Yes",1,0)</f>
        <v>0</v>
      </c>
      <c r="W2095" t="str">
        <f t="shared" si="32"/>
        <v>New (0-12 Months)</v>
      </c>
    </row>
    <row r="2096" spans="1:23" x14ac:dyDescent="0.25">
      <c r="A2096" t="s">
        <v>2130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 s="1">
        <v>19.649999999999999</v>
      </c>
      <c r="T2096" s="1">
        <v>391.7</v>
      </c>
      <c r="U2096" t="s">
        <v>24</v>
      </c>
      <c r="V2096">
        <f>IF(Table1[[#This Row],[Churn]]="Yes",1,0)</f>
        <v>0</v>
      </c>
      <c r="W2096" t="str">
        <f t="shared" si="32"/>
        <v>Developing (13-24 Months)</v>
      </c>
    </row>
    <row r="2097" spans="1:23" x14ac:dyDescent="0.25">
      <c r="A2097" t="s">
        <v>2131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 s="1">
        <v>79.95</v>
      </c>
      <c r="T2097" s="1">
        <v>79.95</v>
      </c>
      <c r="U2097" t="s">
        <v>23</v>
      </c>
      <c r="V2097">
        <f>IF(Table1[[#This Row],[Churn]]="Yes",1,0)</f>
        <v>1</v>
      </c>
      <c r="W2097" t="str">
        <f t="shared" si="32"/>
        <v>New (0-12 Months)</v>
      </c>
    </row>
    <row r="2098" spans="1:23" x14ac:dyDescent="0.25">
      <c r="A2098" t="s">
        <v>2132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 s="1">
        <v>19.3</v>
      </c>
      <c r="T2098" s="1">
        <v>19.3</v>
      </c>
      <c r="U2098" t="s">
        <v>23</v>
      </c>
      <c r="V2098">
        <f>IF(Table1[[#This Row],[Churn]]="Yes",1,0)</f>
        <v>1</v>
      </c>
      <c r="W2098" t="str">
        <f t="shared" si="32"/>
        <v>New (0-12 Months)</v>
      </c>
    </row>
    <row r="2099" spans="1:23" x14ac:dyDescent="0.25">
      <c r="A2099" t="s">
        <v>2133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 s="1">
        <v>94.05</v>
      </c>
      <c r="T2099" s="1">
        <v>811.65</v>
      </c>
      <c r="U2099" t="s">
        <v>24</v>
      </c>
      <c r="V2099">
        <f>IF(Table1[[#This Row],[Churn]]="Yes",1,0)</f>
        <v>0</v>
      </c>
      <c r="W2099" t="str">
        <f t="shared" si="32"/>
        <v>New (0-12 Months)</v>
      </c>
    </row>
    <row r="2100" spans="1:23" x14ac:dyDescent="0.25">
      <c r="A2100" t="s">
        <v>2134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 s="1">
        <v>90.75</v>
      </c>
      <c r="T2100" s="1">
        <v>174.75</v>
      </c>
      <c r="U2100" t="s">
        <v>24</v>
      </c>
      <c r="V2100">
        <f>IF(Table1[[#This Row],[Churn]]="Yes",1,0)</f>
        <v>0</v>
      </c>
      <c r="W2100" t="str">
        <f t="shared" si="32"/>
        <v>New (0-12 Months)</v>
      </c>
    </row>
    <row r="2101" spans="1:23" x14ac:dyDescent="0.25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 s="1">
        <v>78.849999999999994</v>
      </c>
      <c r="T2101" s="1">
        <v>3126.85</v>
      </c>
      <c r="U2101" t="s">
        <v>24</v>
      </c>
      <c r="V2101">
        <f>IF(Table1[[#This Row],[Churn]]="Yes",1,0)</f>
        <v>0</v>
      </c>
      <c r="W2101" t="str">
        <f t="shared" si="32"/>
        <v>Established (25-48 Months)</v>
      </c>
    </row>
    <row r="2102" spans="1:23" x14ac:dyDescent="0.25">
      <c r="A2102" t="s">
        <v>2136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 s="1">
        <v>99.5</v>
      </c>
      <c r="T2102" s="1">
        <v>6841.45</v>
      </c>
      <c r="U2102" t="s">
        <v>24</v>
      </c>
      <c r="V2102">
        <f>IF(Table1[[#This Row],[Churn]]="Yes",1,0)</f>
        <v>0</v>
      </c>
      <c r="W2102" t="str">
        <f t="shared" si="32"/>
        <v>Loyal (49-72 Months)</v>
      </c>
    </row>
    <row r="2103" spans="1:23" x14ac:dyDescent="0.25">
      <c r="A2103" t="s">
        <v>2137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 s="1">
        <v>99.2</v>
      </c>
      <c r="T2103" s="1">
        <v>3754.6</v>
      </c>
      <c r="U2103" t="s">
        <v>23</v>
      </c>
      <c r="V2103">
        <f>IF(Table1[[#This Row],[Churn]]="Yes",1,0)</f>
        <v>1</v>
      </c>
      <c r="W2103" t="str">
        <f t="shared" si="32"/>
        <v>Established (25-48 Months)</v>
      </c>
    </row>
    <row r="2104" spans="1:23" x14ac:dyDescent="0.25">
      <c r="A2104" t="s">
        <v>2138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 s="1">
        <v>80.55</v>
      </c>
      <c r="T2104" s="1">
        <v>1406.65</v>
      </c>
      <c r="U2104" t="s">
        <v>24</v>
      </c>
      <c r="V2104">
        <f>IF(Table1[[#This Row],[Churn]]="Yes",1,0)</f>
        <v>0</v>
      </c>
      <c r="W2104" t="str">
        <f t="shared" si="32"/>
        <v>Developing (13-24 Months)</v>
      </c>
    </row>
    <row r="2105" spans="1:23" x14ac:dyDescent="0.25">
      <c r="A2105" t="s">
        <v>2139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 s="1">
        <v>70.2</v>
      </c>
      <c r="T2105" s="1">
        <v>834.7</v>
      </c>
      <c r="U2105" t="s">
        <v>24</v>
      </c>
      <c r="V2105">
        <f>IF(Table1[[#This Row],[Churn]]="Yes",1,0)</f>
        <v>0</v>
      </c>
      <c r="W2105" t="str">
        <f t="shared" si="32"/>
        <v>New (0-12 Months)</v>
      </c>
    </row>
    <row r="2106" spans="1:23" x14ac:dyDescent="0.25">
      <c r="A2106" t="s">
        <v>2140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 s="1">
        <v>85.2</v>
      </c>
      <c r="T2106" s="1">
        <v>627.4</v>
      </c>
      <c r="U2106" t="s">
        <v>23</v>
      </c>
      <c r="V2106">
        <f>IF(Table1[[#This Row],[Churn]]="Yes",1,0)</f>
        <v>1</v>
      </c>
      <c r="W2106" t="str">
        <f t="shared" si="32"/>
        <v>New (0-12 Months)</v>
      </c>
    </row>
    <row r="2107" spans="1:23" x14ac:dyDescent="0.25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 s="1">
        <v>75.25</v>
      </c>
      <c r="T2107" s="1">
        <v>242</v>
      </c>
      <c r="U2107" t="s">
        <v>23</v>
      </c>
      <c r="V2107">
        <f>IF(Table1[[#This Row],[Churn]]="Yes",1,0)</f>
        <v>1</v>
      </c>
      <c r="W2107" t="str">
        <f t="shared" si="32"/>
        <v>New (0-12 Months)</v>
      </c>
    </row>
    <row r="2108" spans="1:23" x14ac:dyDescent="0.25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 s="1">
        <v>59.45</v>
      </c>
      <c r="T2108" s="1">
        <v>3157</v>
      </c>
      <c r="U2108" t="s">
        <v>24</v>
      </c>
      <c r="V2108">
        <f>IF(Table1[[#This Row],[Churn]]="Yes",1,0)</f>
        <v>0</v>
      </c>
      <c r="W2108" t="str">
        <f t="shared" si="32"/>
        <v>Loyal (49-72 Months)</v>
      </c>
    </row>
    <row r="2109" spans="1:23" x14ac:dyDescent="0.25">
      <c r="A2109" t="s">
        <v>2143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 s="1">
        <v>93.35</v>
      </c>
      <c r="T2109" s="1">
        <v>3092</v>
      </c>
      <c r="U2109" t="s">
        <v>24</v>
      </c>
      <c r="V2109">
        <f>IF(Table1[[#This Row],[Churn]]="Yes",1,0)</f>
        <v>0</v>
      </c>
      <c r="W2109" t="str">
        <f t="shared" si="32"/>
        <v>Established (25-48 Months)</v>
      </c>
    </row>
    <row r="2110" spans="1:23" x14ac:dyDescent="0.25">
      <c r="A2110" t="s">
        <v>2144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 s="1">
        <v>44.95</v>
      </c>
      <c r="T2110" s="1">
        <v>2168.9</v>
      </c>
      <c r="U2110" t="s">
        <v>24</v>
      </c>
      <c r="V2110">
        <f>IF(Table1[[#This Row],[Churn]]="Yes",1,0)</f>
        <v>0</v>
      </c>
      <c r="W2110" t="str">
        <f t="shared" si="32"/>
        <v>Established (25-48 Months)</v>
      </c>
    </row>
    <row r="2111" spans="1:23" x14ac:dyDescent="0.25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 s="1">
        <v>26.1</v>
      </c>
      <c r="T2111" s="1">
        <v>980.35</v>
      </c>
      <c r="U2111" t="s">
        <v>24</v>
      </c>
      <c r="V2111">
        <f>IF(Table1[[#This Row],[Churn]]="Yes",1,0)</f>
        <v>0</v>
      </c>
      <c r="W2111" t="str">
        <f t="shared" si="32"/>
        <v>Established (25-48 Months)</v>
      </c>
    </row>
    <row r="2112" spans="1:23" x14ac:dyDescent="0.25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 s="1">
        <v>20.2</v>
      </c>
      <c r="T2112" s="1">
        <v>65.95</v>
      </c>
      <c r="U2112" t="s">
        <v>24</v>
      </c>
      <c r="V2112">
        <f>IF(Table1[[#This Row],[Churn]]="Yes",1,0)</f>
        <v>0</v>
      </c>
      <c r="W2112" t="str">
        <f t="shared" si="32"/>
        <v>New (0-12 Months)</v>
      </c>
    </row>
    <row r="2113" spans="1:23" x14ac:dyDescent="0.25">
      <c r="A2113" t="s">
        <v>2147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 s="1">
        <v>21.25</v>
      </c>
      <c r="T2113" s="1">
        <v>711.9</v>
      </c>
      <c r="U2113" t="s">
        <v>24</v>
      </c>
      <c r="V2113">
        <f>IF(Table1[[#This Row],[Churn]]="Yes",1,0)</f>
        <v>0</v>
      </c>
      <c r="W2113" t="str">
        <f t="shared" si="32"/>
        <v>Established (25-48 Months)</v>
      </c>
    </row>
    <row r="2114" spans="1:23" x14ac:dyDescent="0.25">
      <c r="A2114" t="s">
        <v>2148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 s="1">
        <v>59.4</v>
      </c>
      <c r="T2114" s="1">
        <v>1952.8</v>
      </c>
      <c r="U2114" t="s">
        <v>24</v>
      </c>
      <c r="V2114">
        <f>IF(Table1[[#This Row],[Churn]]="Yes",1,0)</f>
        <v>0</v>
      </c>
      <c r="W2114" t="str">
        <f t="shared" ref="W2114:W2177" si="33">IF(F2114&lt;=12,"New (0-12 Months)",IF(F2114&lt;=24,"Developing (13-24 Months)",IF(F2114&lt;=48,"Established (25-48 Months)","Loyal (49-72 Months)")))</f>
        <v>Established (25-48 Months)</v>
      </c>
    </row>
    <row r="2115" spans="1:23" x14ac:dyDescent="0.25">
      <c r="A2115" t="s">
        <v>2149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 s="1">
        <v>95</v>
      </c>
      <c r="T2115" s="1">
        <v>4368.8500000000004</v>
      </c>
      <c r="U2115" t="s">
        <v>24</v>
      </c>
      <c r="V2115">
        <f>IF(Table1[[#This Row],[Churn]]="Yes",1,0)</f>
        <v>0</v>
      </c>
      <c r="W2115" t="str">
        <f t="shared" si="33"/>
        <v>Established (25-48 Months)</v>
      </c>
    </row>
    <row r="2116" spans="1:23" x14ac:dyDescent="0.25">
      <c r="A2116" t="s">
        <v>2150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 s="1">
        <v>61.9</v>
      </c>
      <c r="T2116" s="1">
        <v>2647.1</v>
      </c>
      <c r="U2116" t="s">
        <v>24</v>
      </c>
      <c r="V2116">
        <f>IF(Table1[[#This Row],[Churn]]="Yes",1,0)</f>
        <v>0</v>
      </c>
      <c r="W2116" t="str">
        <f t="shared" si="33"/>
        <v>Established (25-48 Months)</v>
      </c>
    </row>
    <row r="2117" spans="1:23" x14ac:dyDescent="0.25">
      <c r="A2117" t="s">
        <v>2151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 s="1">
        <v>118.65</v>
      </c>
      <c r="T2117" s="1">
        <v>8477.6</v>
      </c>
      <c r="U2117" t="s">
        <v>24</v>
      </c>
      <c r="V2117">
        <f>IF(Table1[[#This Row],[Churn]]="Yes",1,0)</f>
        <v>0</v>
      </c>
      <c r="W2117" t="str">
        <f t="shared" si="33"/>
        <v>Loyal (49-72 Months)</v>
      </c>
    </row>
    <row r="2118" spans="1:23" x14ac:dyDescent="0.25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 s="1">
        <v>54.35</v>
      </c>
      <c r="T2118" s="1">
        <v>54.35</v>
      </c>
      <c r="U2118" t="s">
        <v>23</v>
      </c>
      <c r="V2118">
        <f>IF(Table1[[#This Row],[Churn]]="Yes",1,0)</f>
        <v>1</v>
      </c>
      <c r="W2118" t="str">
        <f t="shared" si="33"/>
        <v>New (0-12 Months)</v>
      </c>
    </row>
    <row r="2119" spans="1:23" x14ac:dyDescent="0.25">
      <c r="A2119" t="s">
        <v>2153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 s="1">
        <v>64.45</v>
      </c>
      <c r="T2119" s="1">
        <v>4528</v>
      </c>
      <c r="U2119" t="s">
        <v>24</v>
      </c>
      <c r="V2119">
        <f>IF(Table1[[#This Row],[Churn]]="Yes",1,0)</f>
        <v>0</v>
      </c>
      <c r="W2119" t="str">
        <f t="shared" si="33"/>
        <v>Loyal (49-72 Months)</v>
      </c>
    </row>
    <row r="2120" spans="1:23" x14ac:dyDescent="0.25">
      <c r="A2120" t="s">
        <v>2154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 s="1">
        <v>80.150000000000006</v>
      </c>
      <c r="T2120" s="1">
        <v>1790.65</v>
      </c>
      <c r="U2120" t="s">
        <v>24</v>
      </c>
      <c r="V2120">
        <f>IF(Table1[[#This Row],[Churn]]="Yes",1,0)</f>
        <v>0</v>
      </c>
      <c r="W2120" t="str">
        <f t="shared" si="33"/>
        <v>Developing (13-24 Months)</v>
      </c>
    </row>
    <row r="2121" spans="1:23" x14ac:dyDescent="0.25">
      <c r="A2121" t="s">
        <v>2155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 s="1">
        <v>20.2</v>
      </c>
      <c r="T2121" s="1">
        <v>845.6</v>
      </c>
      <c r="U2121" t="s">
        <v>24</v>
      </c>
      <c r="V2121">
        <f>IF(Table1[[#This Row],[Churn]]="Yes",1,0)</f>
        <v>0</v>
      </c>
      <c r="W2121" t="str">
        <f t="shared" si="33"/>
        <v>Established (25-48 Months)</v>
      </c>
    </row>
    <row r="2122" spans="1:23" x14ac:dyDescent="0.25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 s="1">
        <v>21</v>
      </c>
      <c r="T2122" s="1">
        <v>1210.3</v>
      </c>
      <c r="U2122" t="s">
        <v>24</v>
      </c>
      <c r="V2122">
        <f>IF(Table1[[#This Row],[Churn]]="Yes",1,0)</f>
        <v>0</v>
      </c>
      <c r="W2122" t="str">
        <f t="shared" si="33"/>
        <v>Loyal (49-72 Months)</v>
      </c>
    </row>
    <row r="2123" spans="1:23" x14ac:dyDescent="0.25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 s="1">
        <v>20.45</v>
      </c>
      <c r="T2123" s="1">
        <v>20.45</v>
      </c>
      <c r="U2123" t="s">
        <v>24</v>
      </c>
      <c r="V2123">
        <f>IF(Table1[[#This Row],[Churn]]="Yes",1,0)</f>
        <v>0</v>
      </c>
      <c r="W2123" t="str">
        <f t="shared" si="33"/>
        <v>New (0-12 Months)</v>
      </c>
    </row>
    <row r="2124" spans="1:23" x14ac:dyDescent="0.25">
      <c r="A2124" t="s">
        <v>2158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 s="1">
        <v>75.849999999999994</v>
      </c>
      <c r="T2124" s="1">
        <v>854.45</v>
      </c>
      <c r="U2124" t="s">
        <v>24</v>
      </c>
      <c r="V2124">
        <f>IF(Table1[[#This Row],[Churn]]="Yes",1,0)</f>
        <v>0</v>
      </c>
      <c r="W2124" t="str">
        <f t="shared" si="33"/>
        <v>New (0-12 Months)</v>
      </c>
    </row>
    <row r="2125" spans="1:23" x14ac:dyDescent="0.25">
      <c r="A2125" t="s">
        <v>2159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 s="1">
        <v>80.45</v>
      </c>
      <c r="T2125" s="1">
        <v>2429.1</v>
      </c>
      <c r="U2125" t="s">
        <v>24</v>
      </c>
      <c r="V2125">
        <f>IF(Table1[[#This Row],[Churn]]="Yes",1,0)</f>
        <v>0</v>
      </c>
      <c r="W2125" t="str">
        <f t="shared" si="33"/>
        <v>Established (25-48 Months)</v>
      </c>
    </row>
    <row r="2126" spans="1:23" x14ac:dyDescent="0.25">
      <c r="A2126" t="s">
        <v>2160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 s="1">
        <v>24.95</v>
      </c>
      <c r="T2126" s="1">
        <v>100.4</v>
      </c>
      <c r="U2126" t="s">
        <v>23</v>
      </c>
      <c r="V2126">
        <f>IF(Table1[[#This Row],[Churn]]="Yes",1,0)</f>
        <v>1</v>
      </c>
      <c r="W2126" t="str">
        <f t="shared" si="33"/>
        <v>New (0-12 Months)</v>
      </c>
    </row>
    <row r="2127" spans="1:23" x14ac:dyDescent="0.25">
      <c r="A2127" t="s">
        <v>2161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 s="1">
        <v>75.5</v>
      </c>
      <c r="T2127" s="1">
        <v>5229.45</v>
      </c>
      <c r="U2127" t="s">
        <v>24</v>
      </c>
      <c r="V2127">
        <f>IF(Table1[[#This Row],[Churn]]="Yes",1,0)</f>
        <v>0</v>
      </c>
      <c r="W2127" t="str">
        <f t="shared" si="33"/>
        <v>Loyal (49-72 Months)</v>
      </c>
    </row>
    <row r="2128" spans="1:23" x14ac:dyDescent="0.25">
      <c r="A2128" t="s">
        <v>2162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 s="1">
        <v>44.45</v>
      </c>
      <c r="T2128" s="1">
        <v>44.45</v>
      </c>
      <c r="U2128" t="s">
        <v>24</v>
      </c>
      <c r="V2128">
        <f>IF(Table1[[#This Row],[Churn]]="Yes",1,0)</f>
        <v>0</v>
      </c>
      <c r="W2128" t="str">
        <f t="shared" si="33"/>
        <v>New (0-12 Months)</v>
      </c>
    </row>
    <row r="2129" spans="1:23" x14ac:dyDescent="0.25">
      <c r="A2129" t="s">
        <v>2163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 s="1">
        <v>42.35</v>
      </c>
      <c r="T2129" s="1">
        <v>1716.45</v>
      </c>
      <c r="U2129" t="s">
        <v>23</v>
      </c>
      <c r="V2129">
        <f>IF(Table1[[#This Row],[Churn]]="Yes",1,0)</f>
        <v>1</v>
      </c>
      <c r="W2129" t="str">
        <f t="shared" si="33"/>
        <v>Established (25-48 Months)</v>
      </c>
    </row>
    <row r="2130" spans="1:23" x14ac:dyDescent="0.25">
      <c r="A2130" t="s">
        <v>2164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 s="1">
        <v>74.55</v>
      </c>
      <c r="T2130" s="1">
        <v>3023.55</v>
      </c>
      <c r="U2130" t="s">
        <v>24</v>
      </c>
      <c r="V2130">
        <f>IF(Table1[[#This Row],[Churn]]="Yes",1,0)</f>
        <v>0</v>
      </c>
      <c r="W2130" t="str">
        <f t="shared" si="33"/>
        <v>Established (25-48 Months)</v>
      </c>
    </row>
    <row r="2131" spans="1:23" x14ac:dyDescent="0.25">
      <c r="A2131" t="s">
        <v>2165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 s="1">
        <v>75.3</v>
      </c>
      <c r="T2131" s="1">
        <v>75.3</v>
      </c>
      <c r="U2131" t="s">
        <v>23</v>
      </c>
      <c r="V2131">
        <f>IF(Table1[[#This Row],[Churn]]="Yes",1,0)</f>
        <v>1</v>
      </c>
      <c r="W2131" t="str">
        <f t="shared" si="33"/>
        <v>New (0-12 Months)</v>
      </c>
    </row>
    <row r="2132" spans="1:23" x14ac:dyDescent="0.25">
      <c r="A2132" t="s">
        <v>2166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 s="1">
        <v>94.8</v>
      </c>
      <c r="T2132" s="1">
        <v>4837.6000000000004</v>
      </c>
      <c r="U2132" t="s">
        <v>23</v>
      </c>
      <c r="V2132">
        <f>IF(Table1[[#This Row],[Churn]]="Yes",1,0)</f>
        <v>1</v>
      </c>
      <c r="W2132" t="str">
        <f t="shared" si="33"/>
        <v>Loyal (49-72 Months)</v>
      </c>
    </row>
    <row r="2133" spans="1:23" x14ac:dyDescent="0.25">
      <c r="A2133" t="s">
        <v>2167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 s="1">
        <v>48.15</v>
      </c>
      <c r="T2133" s="1">
        <v>2032.3</v>
      </c>
      <c r="U2133" t="s">
        <v>24</v>
      </c>
      <c r="V2133">
        <f>IF(Table1[[#This Row],[Churn]]="Yes",1,0)</f>
        <v>0</v>
      </c>
      <c r="W2133" t="str">
        <f t="shared" si="33"/>
        <v>Established (25-48 Months)</v>
      </c>
    </row>
    <row r="2134" spans="1:23" x14ac:dyDescent="0.25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 s="1">
        <v>19.649999999999999</v>
      </c>
      <c r="T2134" s="1">
        <v>436.9</v>
      </c>
      <c r="U2134" t="s">
        <v>24</v>
      </c>
      <c r="V2134">
        <f>IF(Table1[[#This Row],[Churn]]="Yes",1,0)</f>
        <v>0</v>
      </c>
      <c r="W2134" t="str">
        <f t="shared" si="33"/>
        <v>Developing (13-24 Months)</v>
      </c>
    </row>
    <row r="2135" spans="1:23" x14ac:dyDescent="0.25">
      <c r="A2135" t="s">
        <v>2169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 s="1">
        <v>70.55</v>
      </c>
      <c r="T2135" s="1">
        <v>70.55</v>
      </c>
      <c r="U2135" t="s">
        <v>23</v>
      </c>
      <c r="V2135">
        <f>IF(Table1[[#This Row],[Churn]]="Yes",1,0)</f>
        <v>1</v>
      </c>
      <c r="W2135" t="str">
        <f t="shared" si="33"/>
        <v>New (0-12 Months)</v>
      </c>
    </row>
    <row r="2136" spans="1:23" x14ac:dyDescent="0.25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 s="1">
        <v>20.149999999999999</v>
      </c>
      <c r="T2136" s="1">
        <v>20.149999999999999</v>
      </c>
      <c r="U2136" t="s">
        <v>24</v>
      </c>
      <c r="V2136">
        <f>IF(Table1[[#This Row],[Churn]]="Yes",1,0)</f>
        <v>0</v>
      </c>
      <c r="W2136" t="str">
        <f t="shared" si="33"/>
        <v>New (0-12 Months)</v>
      </c>
    </row>
    <row r="2137" spans="1:23" x14ac:dyDescent="0.25">
      <c r="A2137" t="s">
        <v>2171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 s="1">
        <v>106.6</v>
      </c>
      <c r="T2137" s="1">
        <v>5893.95</v>
      </c>
      <c r="U2137" t="s">
        <v>24</v>
      </c>
      <c r="V2137">
        <f>IF(Table1[[#This Row],[Churn]]="Yes",1,0)</f>
        <v>0</v>
      </c>
      <c r="W2137" t="str">
        <f t="shared" si="33"/>
        <v>Loyal (49-72 Months)</v>
      </c>
    </row>
    <row r="2138" spans="1:23" x14ac:dyDescent="0.25">
      <c r="A2138" t="s">
        <v>2172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 s="1">
        <v>91</v>
      </c>
      <c r="T2138" s="1">
        <v>1430.05</v>
      </c>
      <c r="U2138" t="s">
        <v>24</v>
      </c>
      <c r="V2138">
        <f>IF(Table1[[#This Row],[Churn]]="Yes",1,0)</f>
        <v>0</v>
      </c>
      <c r="W2138" t="str">
        <f t="shared" si="33"/>
        <v>Developing (13-24 Months)</v>
      </c>
    </row>
    <row r="2139" spans="1:23" x14ac:dyDescent="0.25">
      <c r="A2139" t="s">
        <v>2173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 s="1">
        <v>25.4</v>
      </c>
      <c r="T2139" s="1">
        <v>313</v>
      </c>
      <c r="U2139" t="s">
        <v>24</v>
      </c>
      <c r="V2139">
        <f>IF(Table1[[#This Row],[Churn]]="Yes",1,0)</f>
        <v>0</v>
      </c>
      <c r="W2139" t="str">
        <f t="shared" si="33"/>
        <v>New (0-12 Months)</v>
      </c>
    </row>
    <row r="2140" spans="1:23" x14ac:dyDescent="0.25">
      <c r="A2140" t="s">
        <v>2174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 s="1">
        <v>69.95</v>
      </c>
      <c r="T2140" s="1">
        <v>3871.85</v>
      </c>
      <c r="U2140" t="s">
        <v>24</v>
      </c>
      <c r="V2140">
        <f>IF(Table1[[#This Row],[Churn]]="Yes",1,0)</f>
        <v>0</v>
      </c>
      <c r="W2140" t="str">
        <f t="shared" si="33"/>
        <v>Loyal (49-72 Months)</v>
      </c>
    </row>
    <row r="2141" spans="1:23" x14ac:dyDescent="0.25">
      <c r="A2141" t="s">
        <v>2175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 s="1">
        <v>66.849999999999994</v>
      </c>
      <c r="T2141" s="1">
        <v>458.1</v>
      </c>
      <c r="U2141" t="s">
        <v>24</v>
      </c>
      <c r="V2141">
        <f>IF(Table1[[#This Row],[Churn]]="Yes",1,0)</f>
        <v>0</v>
      </c>
      <c r="W2141" t="str">
        <f t="shared" si="33"/>
        <v>New (0-12 Months)</v>
      </c>
    </row>
    <row r="2142" spans="1:23" x14ac:dyDescent="0.25">
      <c r="A2142" t="s">
        <v>2176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 s="1">
        <v>86.15</v>
      </c>
      <c r="T2142" s="1">
        <v>2745.7</v>
      </c>
      <c r="U2142" t="s">
        <v>23</v>
      </c>
      <c r="V2142">
        <f>IF(Table1[[#This Row],[Churn]]="Yes",1,0)</f>
        <v>1</v>
      </c>
      <c r="W2142" t="str">
        <f t="shared" si="33"/>
        <v>Established (25-48 Months)</v>
      </c>
    </row>
    <row r="2143" spans="1:23" x14ac:dyDescent="0.25">
      <c r="A2143" t="s">
        <v>2177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 s="1">
        <v>20.149999999999999</v>
      </c>
      <c r="T2143" s="1">
        <v>341.35</v>
      </c>
      <c r="U2143" t="s">
        <v>24</v>
      </c>
      <c r="V2143">
        <f>IF(Table1[[#This Row],[Churn]]="Yes",1,0)</f>
        <v>0</v>
      </c>
      <c r="W2143" t="str">
        <f t="shared" si="33"/>
        <v>Developing (13-24 Months)</v>
      </c>
    </row>
    <row r="2144" spans="1:23" x14ac:dyDescent="0.25">
      <c r="A2144" t="s">
        <v>2178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 s="1">
        <v>64.849999999999994</v>
      </c>
      <c r="T2144" s="1">
        <v>1336.8</v>
      </c>
      <c r="U2144" t="s">
        <v>24</v>
      </c>
      <c r="V2144">
        <f>IF(Table1[[#This Row],[Churn]]="Yes",1,0)</f>
        <v>0</v>
      </c>
      <c r="W2144" t="str">
        <f t="shared" si="33"/>
        <v>Developing (13-24 Months)</v>
      </c>
    </row>
    <row r="2145" spans="1:23" x14ac:dyDescent="0.25">
      <c r="A2145" t="s">
        <v>2179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 s="1">
        <v>74.849999999999994</v>
      </c>
      <c r="T2145" s="1">
        <v>2181.75</v>
      </c>
      <c r="U2145" t="s">
        <v>24</v>
      </c>
      <c r="V2145">
        <f>IF(Table1[[#This Row],[Churn]]="Yes",1,0)</f>
        <v>0</v>
      </c>
      <c r="W2145" t="str">
        <f t="shared" si="33"/>
        <v>Established (25-48 Months)</v>
      </c>
    </row>
    <row r="2146" spans="1:23" x14ac:dyDescent="0.25">
      <c r="A2146" t="s">
        <v>2180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 s="1">
        <v>50.5</v>
      </c>
      <c r="T2146" s="1">
        <v>147.75</v>
      </c>
      <c r="U2146" t="s">
        <v>24</v>
      </c>
      <c r="V2146">
        <f>IF(Table1[[#This Row],[Churn]]="Yes",1,0)</f>
        <v>0</v>
      </c>
      <c r="W2146" t="str">
        <f t="shared" si="33"/>
        <v>New (0-12 Months)</v>
      </c>
    </row>
    <row r="2147" spans="1:23" x14ac:dyDescent="0.25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 s="1">
        <v>72.900000000000006</v>
      </c>
      <c r="T2147" s="1">
        <v>818.45</v>
      </c>
      <c r="U2147" t="s">
        <v>24</v>
      </c>
      <c r="V2147">
        <f>IF(Table1[[#This Row],[Churn]]="Yes",1,0)</f>
        <v>0</v>
      </c>
      <c r="W2147" t="str">
        <f t="shared" si="33"/>
        <v>New (0-12 Months)</v>
      </c>
    </row>
    <row r="2148" spans="1:23" x14ac:dyDescent="0.25">
      <c r="A2148" t="s">
        <v>2182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 s="1">
        <v>115.05</v>
      </c>
      <c r="T2148" s="1">
        <v>7133.45</v>
      </c>
      <c r="U2148" t="s">
        <v>24</v>
      </c>
      <c r="V2148">
        <f>IF(Table1[[#This Row],[Churn]]="Yes",1,0)</f>
        <v>0</v>
      </c>
      <c r="W2148" t="str">
        <f t="shared" si="33"/>
        <v>Loyal (49-72 Months)</v>
      </c>
    </row>
    <row r="2149" spans="1:23" x14ac:dyDescent="0.25">
      <c r="A2149" t="s">
        <v>2183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 s="1">
        <v>19</v>
      </c>
      <c r="T2149" s="1">
        <v>348.8</v>
      </c>
      <c r="U2149" t="s">
        <v>24</v>
      </c>
      <c r="V2149">
        <f>IF(Table1[[#This Row],[Churn]]="Yes",1,0)</f>
        <v>0</v>
      </c>
      <c r="W2149" t="str">
        <f t="shared" si="33"/>
        <v>Developing (13-24 Months)</v>
      </c>
    </row>
    <row r="2150" spans="1:23" x14ac:dyDescent="0.25">
      <c r="A2150" t="s">
        <v>2184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 s="1">
        <v>19.55</v>
      </c>
      <c r="T2150" s="1">
        <v>128.6</v>
      </c>
      <c r="U2150" t="s">
        <v>24</v>
      </c>
      <c r="V2150">
        <f>IF(Table1[[#This Row],[Churn]]="Yes",1,0)</f>
        <v>0</v>
      </c>
      <c r="W2150" t="str">
        <f t="shared" si="33"/>
        <v>New (0-12 Months)</v>
      </c>
    </row>
    <row r="2151" spans="1:23" x14ac:dyDescent="0.25">
      <c r="A2151" t="s">
        <v>2185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 s="1">
        <v>101.1</v>
      </c>
      <c r="T2151" s="1">
        <v>4674.3999999999996</v>
      </c>
      <c r="U2151" t="s">
        <v>24</v>
      </c>
      <c r="V2151">
        <f>IF(Table1[[#This Row],[Churn]]="Yes",1,0)</f>
        <v>0</v>
      </c>
      <c r="W2151" t="str">
        <f t="shared" si="33"/>
        <v>Established (25-48 Months)</v>
      </c>
    </row>
    <row r="2152" spans="1:23" x14ac:dyDescent="0.25">
      <c r="A2152" t="s">
        <v>2186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 s="1">
        <v>84.1</v>
      </c>
      <c r="T2152" s="1">
        <v>1737.45</v>
      </c>
      <c r="U2152" t="s">
        <v>24</v>
      </c>
      <c r="V2152">
        <f>IF(Table1[[#This Row],[Churn]]="Yes",1,0)</f>
        <v>0</v>
      </c>
      <c r="W2152" t="str">
        <f t="shared" si="33"/>
        <v>Developing (13-24 Months)</v>
      </c>
    </row>
    <row r="2153" spans="1:23" x14ac:dyDescent="0.25">
      <c r="A2153" t="s">
        <v>2187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 s="1">
        <v>24.15</v>
      </c>
      <c r="T2153" s="1">
        <v>1498.85</v>
      </c>
      <c r="U2153" t="s">
        <v>24</v>
      </c>
      <c r="V2153">
        <f>IF(Table1[[#This Row],[Churn]]="Yes",1,0)</f>
        <v>0</v>
      </c>
      <c r="W2153" t="str">
        <f t="shared" si="33"/>
        <v>Loyal (49-72 Months)</v>
      </c>
    </row>
    <row r="2154" spans="1:23" x14ac:dyDescent="0.25">
      <c r="A2154" t="s">
        <v>2188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 s="1">
        <v>50.1</v>
      </c>
      <c r="T2154" s="1">
        <v>50.1</v>
      </c>
      <c r="U2154" t="s">
        <v>24</v>
      </c>
      <c r="V2154">
        <f>IF(Table1[[#This Row],[Churn]]="Yes",1,0)</f>
        <v>0</v>
      </c>
      <c r="W2154" t="str">
        <f t="shared" si="33"/>
        <v>New (0-12 Months)</v>
      </c>
    </row>
    <row r="2155" spans="1:23" x14ac:dyDescent="0.25">
      <c r="A2155" t="s">
        <v>2189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 s="1">
        <v>74.599999999999994</v>
      </c>
      <c r="T2155" s="1">
        <v>1797.75</v>
      </c>
      <c r="U2155" t="s">
        <v>24</v>
      </c>
      <c r="V2155">
        <f>IF(Table1[[#This Row],[Churn]]="Yes",1,0)</f>
        <v>0</v>
      </c>
      <c r="W2155" t="str">
        <f t="shared" si="33"/>
        <v>Established (25-48 Months)</v>
      </c>
    </row>
    <row r="2156" spans="1:23" x14ac:dyDescent="0.25">
      <c r="A2156" t="s">
        <v>2190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 s="1">
        <v>19.75</v>
      </c>
      <c r="T2156" s="1">
        <v>498.1</v>
      </c>
      <c r="U2156" t="s">
        <v>24</v>
      </c>
      <c r="V2156">
        <f>IF(Table1[[#This Row],[Churn]]="Yes",1,0)</f>
        <v>0</v>
      </c>
      <c r="W2156" t="str">
        <f t="shared" si="33"/>
        <v>Developing (13-24 Months)</v>
      </c>
    </row>
    <row r="2157" spans="1:23" x14ac:dyDescent="0.25">
      <c r="A2157" t="s">
        <v>2191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 s="1">
        <v>85</v>
      </c>
      <c r="T2157" s="1">
        <v>2624.25</v>
      </c>
      <c r="U2157" t="s">
        <v>23</v>
      </c>
      <c r="V2157">
        <f>IF(Table1[[#This Row],[Churn]]="Yes",1,0)</f>
        <v>1</v>
      </c>
      <c r="W2157" t="str">
        <f t="shared" si="33"/>
        <v>Established (25-48 Months)</v>
      </c>
    </row>
    <row r="2158" spans="1:23" x14ac:dyDescent="0.25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 s="1">
        <v>80.55</v>
      </c>
      <c r="T2158" s="1">
        <v>184.1</v>
      </c>
      <c r="U2158" t="s">
        <v>23</v>
      </c>
      <c r="V2158">
        <f>IF(Table1[[#This Row],[Churn]]="Yes",1,0)</f>
        <v>1</v>
      </c>
      <c r="W2158" t="str">
        <f t="shared" si="33"/>
        <v>New (0-12 Months)</v>
      </c>
    </row>
    <row r="2159" spans="1:23" x14ac:dyDescent="0.25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 s="1">
        <v>106.8</v>
      </c>
      <c r="T2159" s="1">
        <v>5498.8</v>
      </c>
      <c r="U2159" t="s">
        <v>24</v>
      </c>
      <c r="V2159">
        <f>IF(Table1[[#This Row],[Churn]]="Yes",1,0)</f>
        <v>0</v>
      </c>
      <c r="W2159" t="str">
        <f t="shared" si="33"/>
        <v>Loyal (49-72 Months)</v>
      </c>
    </row>
    <row r="2160" spans="1:23" x14ac:dyDescent="0.25">
      <c r="A2160" t="s">
        <v>2194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 s="1">
        <v>84.5</v>
      </c>
      <c r="T2160" s="1">
        <v>4845.3999999999996</v>
      </c>
      <c r="U2160" t="s">
        <v>24</v>
      </c>
      <c r="V2160">
        <f>IF(Table1[[#This Row],[Churn]]="Yes",1,0)</f>
        <v>0</v>
      </c>
      <c r="W2160" t="str">
        <f t="shared" si="33"/>
        <v>Loyal (49-72 Months)</v>
      </c>
    </row>
    <row r="2161" spans="1:23" x14ac:dyDescent="0.25">
      <c r="A2161" t="s">
        <v>2195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 s="1">
        <v>25.05</v>
      </c>
      <c r="T2161" s="1">
        <v>369.1</v>
      </c>
      <c r="U2161" t="s">
        <v>24</v>
      </c>
      <c r="V2161">
        <f>IF(Table1[[#This Row],[Churn]]="Yes",1,0)</f>
        <v>0</v>
      </c>
      <c r="W2161" t="str">
        <f t="shared" si="33"/>
        <v>Developing (13-24 Months)</v>
      </c>
    </row>
    <row r="2162" spans="1:23" x14ac:dyDescent="0.25">
      <c r="A2162" t="s">
        <v>2196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 s="1">
        <v>83.7</v>
      </c>
      <c r="T2162" s="1">
        <v>6096.9</v>
      </c>
      <c r="U2162" t="s">
        <v>24</v>
      </c>
      <c r="V2162">
        <f>IF(Table1[[#This Row],[Churn]]="Yes",1,0)</f>
        <v>0</v>
      </c>
      <c r="W2162" t="str">
        <f t="shared" si="33"/>
        <v>Loyal (49-72 Months)</v>
      </c>
    </row>
    <row r="2163" spans="1:23" x14ac:dyDescent="0.25">
      <c r="A2163" t="s">
        <v>2197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 s="1">
        <v>75.8</v>
      </c>
      <c r="T2163" s="1">
        <v>160.75</v>
      </c>
      <c r="U2163" t="s">
        <v>23</v>
      </c>
      <c r="V2163">
        <f>IF(Table1[[#This Row],[Churn]]="Yes",1,0)</f>
        <v>1</v>
      </c>
      <c r="W2163" t="str">
        <f t="shared" si="33"/>
        <v>New (0-12 Months)</v>
      </c>
    </row>
    <row r="2164" spans="1:23" x14ac:dyDescent="0.25">
      <c r="A2164" t="s">
        <v>2198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 s="1">
        <v>96.6</v>
      </c>
      <c r="T2164" s="1">
        <v>2684.35</v>
      </c>
      <c r="U2164" t="s">
        <v>24</v>
      </c>
      <c r="V2164">
        <f>IF(Table1[[#This Row],[Churn]]="Yes",1,0)</f>
        <v>0</v>
      </c>
      <c r="W2164" t="str">
        <f t="shared" si="33"/>
        <v>Established (25-48 Months)</v>
      </c>
    </row>
    <row r="2165" spans="1:23" x14ac:dyDescent="0.25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 s="1">
        <v>98.5</v>
      </c>
      <c r="T2165" s="1">
        <v>3004.15</v>
      </c>
      <c r="U2165" t="s">
        <v>23</v>
      </c>
      <c r="V2165">
        <f>IF(Table1[[#This Row],[Churn]]="Yes",1,0)</f>
        <v>1</v>
      </c>
      <c r="W2165" t="str">
        <f t="shared" si="33"/>
        <v>Established (25-48 Months)</v>
      </c>
    </row>
    <row r="2166" spans="1:23" x14ac:dyDescent="0.25">
      <c r="A2166" t="s">
        <v>2200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 s="1">
        <v>101.1</v>
      </c>
      <c r="T2166" s="1">
        <v>6994.8</v>
      </c>
      <c r="U2166" t="s">
        <v>24</v>
      </c>
      <c r="V2166">
        <f>IF(Table1[[#This Row],[Churn]]="Yes",1,0)</f>
        <v>0</v>
      </c>
      <c r="W2166" t="str">
        <f t="shared" si="33"/>
        <v>Loyal (49-72 Months)</v>
      </c>
    </row>
    <row r="2167" spans="1:23" x14ac:dyDescent="0.25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 s="1">
        <v>20.2</v>
      </c>
      <c r="T2167" s="1">
        <v>273.25</v>
      </c>
      <c r="U2167" t="s">
        <v>24</v>
      </c>
      <c r="V2167">
        <f>IF(Table1[[#This Row],[Churn]]="Yes",1,0)</f>
        <v>0</v>
      </c>
      <c r="W2167" t="str">
        <f t="shared" si="33"/>
        <v>Developing (13-24 Months)</v>
      </c>
    </row>
    <row r="2168" spans="1:23" x14ac:dyDescent="0.25">
      <c r="A2168" t="s">
        <v>2202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 s="1">
        <v>94.05</v>
      </c>
      <c r="T2168" s="1">
        <v>5483.9</v>
      </c>
      <c r="U2168" t="s">
        <v>24</v>
      </c>
      <c r="V2168">
        <f>IF(Table1[[#This Row],[Churn]]="Yes",1,0)</f>
        <v>0</v>
      </c>
      <c r="W2168" t="str">
        <f t="shared" si="33"/>
        <v>Loyal (49-72 Months)</v>
      </c>
    </row>
    <row r="2169" spans="1:23" x14ac:dyDescent="0.25">
      <c r="A2169" t="s">
        <v>2203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 s="1">
        <v>95.25</v>
      </c>
      <c r="T2169" s="1">
        <v>1233.6500000000001</v>
      </c>
      <c r="U2169" t="s">
        <v>23</v>
      </c>
      <c r="V2169">
        <f>IF(Table1[[#This Row],[Churn]]="Yes",1,0)</f>
        <v>1</v>
      </c>
      <c r="W2169" t="str">
        <f t="shared" si="33"/>
        <v>Developing (13-24 Months)</v>
      </c>
    </row>
    <row r="2170" spans="1:23" x14ac:dyDescent="0.25">
      <c r="A2170" t="s">
        <v>2204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 s="1">
        <v>74.400000000000006</v>
      </c>
      <c r="T2170" s="1">
        <v>527.9</v>
      </c>
      <c r="U2170" t="s">
        <v>23</v>
      </c>
      <c r="V2170">
        <f>IF(Table1[[#This Row],[Churn]]="Yes",1,0)</f>
        <v>1</v>
      </c>
      <c r="W2170" t="str">
        <f t="shared" si="33"/>
        <v>New (0-12 Months)</v>
      </c>
    </row>
    <row r="2171" spans="1:23" x14ac:dyDescent="0.25">
      <c r="A2171" t="s">
        <v>2205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 s="1">
        <v>81</v>
      </c>
      <c r="T2171" s="1">
        <v>4985.8999999999996</v>
      </c>
      <c r="U2171" t="s">
        <v>24</v>
      </c>
      <c r="V2171">
        <f>IF(Table1[[#This Row],[Churn]]="Yes",1,0)</f>
        <v>0</v>
      </c>
      <c r="W2171" t="str">
        <f t="shared" si="33"/>
        <v>Loyal (49-72 Months)</v>
      </c>
    </row>
    <row r="2172" spans="1:23" x14ac:dyDescent="0.25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 s="1">
        <v>60.25</v>
      </c>
      <c r="T2172" s="1">
        <v>1258.3499999999999</v>
      </c>
      <c r="U2172" t="s">
        <v>24</v>
      </c>
      <c r="V2172">
        <f>IF(Table1[[#This Row],[Churn]]="Yes",1,0)</f>
        <v>0</v>
      </c>
      <c r="W2172" t="str">
        <f t="shared" si="33"/>
        <v>Developing (13-24 Months)</v>
      </c>
    </row>
    <row r="2173" spans="1:23" x14ac:dyDescent="0.25">
      <c r="A2173" t="s">
        <v>2207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 s="1">
        <v>60.85</v>
      </c>
      <c r="T2173" s="1">
        <v>111.4</v>
      </c>
      <c r="U2173" t="s">
        <v>24</v>
      </c>
      <c r="V2173">
        <f>IF(Table1[[#This Row],[Churn]]="Yes",1,0)</f>
        <v>0</v>
      </c>
      <c r="W2173" t="str">
        <f t="shared" si="33"/>
        <v>New (0-12 Months)</v>
      </c>
    </row>
    <row r="2174" spans="1:23" x14ac:dyDescent="0.25">
      <c r="A2174" t="s">
        <v>2208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 s="1">
        <v>43.95</v>
      </c>
      <c r="T2174" s="1">
        <v>43.95</v>
      </c>
      <c r="U2174" t="s">
        <v>24</v>
      </c>
      <c r="V2174">
        <f>IF(Table1[[#This Row],[Churn]]="Yes",1,0)</f>
        <v>0</v>
      </c>
      <c r="W2174" t="str">
        <f t="shared" si="33"/>
        <v>New (0-12 Months)</v>
      </c>
    </row>
    <row r="2175" spans="1:23" x14ac:dyDescent="0.25">
      <c r="A2175" t="s">
        <v>2209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 s="1">
        <v>86.05</v>
      </c>
      <c r="T2175" s="1">
        <v>308.10000000000002</v>
      </c>
      <c r="U2175" t="s">
        <v>24</v>
      </c>
      <c r="V2175">
        <f>IF(Table1[[#This Row],[Churn]]="Yes",1,0)</f>
        <v>0</v>
      </c>
      <c r="W2175" t="str">
        <f t="shared" si="33"/>
        <v>New (0-12 Months)</v>
      </c>
    </row>
    <row r="2176" spans="1:23" x14ac:dyDescent="0.25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 s="1">
        <v>20.25</v>
      </c>
      <c r="T2176" s="1">
        <v>383.65</v>
      </c>
      <c r="U2176" t="s">
        <v>24</v>
      </c>
      <c r="V2176">
        <f>IF(Table1[[#This Row],[Churn]]="Yes",1,0)</f>
        <v>0</v>
      </c>
      <c r="W2176" t="str">
        <f t="shared" si="33"/>
        <v>Developing (13-24 Months)</v>
      </c>
    </row>
    <row r="2177" spans="1:23" x14ac:dyDescent="0.25">
      <c r="A2177" t="s">
        <v>2211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 s="1">
        <v>85.15</v>
      </c>
      <c r="T2177" s="1">
        <v>2555.9</v>
      </c>
      <c r="U2177" t="s">
        <v>23</v>
      </c>
      <c r="V2177">
        <f>IF(Table1[[#This Row],[Churn]]="Yes",1,0)</f>
        <v>1</v>
      </c>
      <c r="W2177" t="str">
        <f t="shared" si="33"/>
        <v>Established (25-48 Months)</v>
      </c>
    </row>
    <row r="2178" spans="1:23" x14ac:dyDescent="0.25">
      <c r="A2178" t="s">
        <v>2212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 s="1">
        <v>19.399999999999999</v>
      </c>
      <c r="T2178" s="1">
        <v>1284.2</v>
      </c>
      <c r="U2178" t="s">
        <v>24</v>
      </c>
      <c r="V2178">
        <f>IF(Table1[[#This Row],[Churn]]="Yes",1,0)</f>
        <v>0</v>
      </c>
      <c r="W2178" t="str">
        <f t="shared" ref="W2178:W2241" si="34">IF(F2178&lt;=12,"New (0-12 Months)",IF(F2178&lt;=24,"Developing (13-24 Months)",IF(F2178&lt;=48,"Established (25-48 Months)","Loyal (49-72 Months)")))</f>
        <v>Loyal (49-72 Months)</v>
      </c>
    </row>
    <row r="2179" spans="1:23" x14ac:dyDescent="0.25">
      <c r="A2179" t="s">
        <v>2213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 s="1">
        <v>102.65</v>
      </c>
      <c r="T2179" s="1">
        <v>7550.3</v>
      </c>
      <c r="U2179" t="s">
        <v>24</v>
      </c>
      <c r="V2179">
        <f>IF(Table1[[#This Row],[Churn]]="Yes",1,0)</f>
        <v>0</v>
      </c>
      <c r="W2179" t="str">
        <f t="shared" si="34"/>
        <v>Loyal (49-72 Months)</v>
      </c>
    </row>
    <row r="2180" spans="1:23" x14ac:dyDescent="0.25">
      <c r="A2180" t="s">
        <v>2214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 s="1">
        <v>19.899999999999999</v>
      </c>
      <c r="T2180" s="1">
        <v>1110.05</v>
      </c>
      <c r="U2180" t="s">
        <v>24</v>
      </c>
      <c r="V2180">
        <f>IF(Table1[[#This Row],[Churn]]="Yes",1,0)</f>
        <v>0</v>
      </c>
      <c r="W2180" t="str">
        <f t="shared" si="34"/>
        <v>Loyal (49-72 Months)</v>
      </c>
    </row>
    <row r="2181" spans="1:23" x14ac:dyDescent="0.25">
      <c r="A2181" t="s">
        <v>2215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 s="1">
        <v>19.55</v>
      </c>
      <c r="T2181" s="1">
        <v>99.6</v>
      </c>
      <c r="U2181" t="s">
        <v>24</v>
      </c>
      <c r="V2181">
        <f>IF(Table1[[#This Row],[Churn]]="Yes",1,0)</f>
        <v>0</v>
      </c>
      <c r="W2181" t="str">
        <f t="shared" si="34"/>
        <v>New (0-12 Months)</v>
      </c>
    </row>
    <row r="2182" spans="1:23" x14ac:dyDescent="0.25">
      <c r="A2182" t="s">
        <v>2216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 s="1">
        <v>95.5</v>
      </c>
      <c r="T2182" s="1">
        <v>6707.15</v>
      </c>
      <c r="U2182" t="s">
        <v>24</v>
      </c>
      <c r="V2182">
        <f>IF(Table1[[#This Row],[Churn]]="Yes",1,0)</f>
        <v>0</v>
      </c>
      <c r="W2182" t="str">
        <f t="shared" si="34"/>
        <v>Loyal (49-72 Months)</v>
      </c>
    </row>
    <row r="2183" spans="1:23" x14ac:dyDescent="0.25">
      <c r="A2183" t="s">
        <v>2217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 s="1">
        <v>84.15</v>
      </c>
      <c r="T2183" s="1">
        <v>4164.3999999999996</v>
      </c>
      <c r="U2183" t="s">
        <v>24</v>
      </c>
      <c r="V2183">
        <f>IF(Table1[[#This Row],[Churn]]="Yes",1,0)</f>
        <v>0</v>
      </c>
      <c r="W2183" t="str">
        <f t="shared" si="34"/>
        <v>Loyal (49-72 Months)</v>
      </c>
    </row>
    <row r="2184" spans="1:23" x14ac:dyDescent="0.25">
      <c r="A2184" t="s">
        <v>2218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 s="1">
        <v>103.2</v>
      </c>
      <c r="T2184" s="1">
        <v>5873.75</v>
      </c>
      <c r="U2184" t="s">
        <v>24</v>
      </c>
      <c r="V2184">
        <f>IF(Table1[[#This Row],[Churn]]="Yes",1,0)</f>
        <v>0</v>
      </c>
      <c r="W2184" t="str">
        <f t="shared" si="34"/>
        <v>Loyal (49-72 Months)</v>
      </c>
    </row>
    <row r="2185" spans="1:23" x14ac:dyDescent="0.25">
      <c r="A2185" t="s">
        <v>2219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 s="1">
        <v>50.2</v>
      </c>
      <c r="T2185" s="1">
        <v>109.25</v>
      </c>
      <c r="U2185" t="s">
        <v>24</v>
      </c>
      <c r="V2185">
        <f>IF(Table1[[#This Row],[Churn]]="Yes",1,0)</f>
        <v>0</v>
      </c>
      <c r="W2185" t="str">
        <f t="shared" si="34"/>
        <v>New (0-12 Months)</v>
      </c>
    </row>
    <row r="2186" spans="1:23" x14ac:dyDescent="0.25">
      <c r="A2186" t="s">
        <v>2220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 s="1">
        <v>88.55</v>
      </c>
      <c r="T2186" s="1">
        <v>179.25</v>
      </c>
      <c r="U2186" t="s">
        <v>23</v>
      </c>
      <c r="V2186">
        <f>IF(Table1[[#This Row],[Churn]]="Yes",1,0)</f>
        <v>1</v>
      </c>
      <c r="W2186" t="str">
        <f t="shared" si="34"/>
        <v>New (0-12 Months)</v>
      </c>
    </row>
    <row r="2187" spans="1:23" x14ac:dyDescent="0.25">
      <c r="A2187" t="s">
        <v>2221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 s="1">
        <v>54.75</v>
      </c>
      <c r="T2187" s="1">
        <v>1338.15</v>
      </c>
      <c r="U2187" t="s">
        <v>23</v>
      </c>
      <c r="V2187">
        <f>IF(Table1[[#This Row],[Churn]]="Yes",1,0)</f>
        <v>1</v>
      </c>
      <c r="W2187" t="str">
        <f t="shared" si="34"/>
        <v>Developing (13-24 Months)</v>
      </c>
    </row>
    <row r="2188" spans="1:23" x14ac:dyDescent="0.25">
      <c r="A2188" t="s">
        <v>2222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 s="1">
        <v>19.95</v>
      </c>
      <c r="T2188" s="1">
        <v>862.4</v>
      </c>
      <c r="U2188" t="s">
        <v>24</v>
      </c>
      <c r="V2188">
        <f>IF(Table1[[#This Row],[Churn]]="Yes",1,0)</f>
        <v>0</v>
      </c>
      <c r="W2188" t="str">
        <f t="shared" si="34"/>
        <v>Established (25-48 Months)</v>
      </c>
    </row>
    <row r="2189" spans="1:23" x14ac:dyDescent="0.25">
      <c r="A2189" t="s">
        <v>2223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 s="1">
        <v>116.25</v>
      </c>
      <c r="T2189" s="1">
        <v>8564.75</v>
      </c>
      <c r="U2189" t="s">
        <v>24</v>
      </c>
      <c r="V2189">
        <f>IF(Table1[[#This Row],[Churn]]="Yes",1,0)</f>
        <v>0</v>
      </c>
      <c r="W2189" t="str">
        <f t="shared" si="34"/>
        <v>Loyal (49-72 Months)</v>
      </c>
    </row>
    <row r="2190" spans="1:23" x14ac:dyDescent="0.25">
      <c r="A2190" t="s">
        <v>2224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 s="1">
        <v>31.2</v>
      </c>
      <c r="T2190" s="1">
        <v>926.2</v>
      </c>
      <c r="U2190" t="s">
        <v>24</v>
      </c>
      <c r="V2190">
        <f>IF(Table1[[#This Row],[Churn]]="Yes",1,0)</f>
        <v>0</v>
      </c>
      <c r="W2190" t="str">
        <f t="shared" si="34"/>
        <v>Established (25-48 Months)</v>
      </c>
    </row>
    <row r="2191" spans="1:23" x14ac:dyDescent="0.25">
      <c r="A2191" t="s">
        <v>2225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 s="1">
        <v>24.45</v>
      </c>
      <c r="T2191" s="1">
        <v>1718.2</v>
      </c>
      <c r="U2191" t="s">
        <v>24</v>
      </c>
      <c r="V2191">
        <f>IF(Table1[[#This Row],[Churn]]="Yes",1,0)</f>
        <v>0</v>
      </c>
      <c r="W2191" t="str">
        <f t="shared" si="34"/>
        <v>Loyal (49-72 Months)</v>
      </c>
    </row>
    <row r="2192" spans="1:23" x14ac:dyDescent="0.25">
      <c r="A2192" t="s">
        <v>2226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 s="1">
        <v>84.2</v>
      </c>
      <c r="T2192" s="1">
        <v>5956.85</v>
      </c>
      <c r="U2192" t="s">
        <v>24</v>
      </c>
      <c r="V2192">
        <f>IF(Table1[[#This Row],[Churn]]="Yes",1,0)</f>
        <v>0</v>
      </c>
      <c r="W2192" t="str">
        <f t="shared" si="34"/>
        <v>Loyal (49-72 Months)</v>
      </c>
    </row>
    <row r="2193" spans="1:23" x14ac:dyDescent="0.25">
      <c r="A2193" t="s">
        <v>2227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 s="1">
        <v>91.3</v>
      </c>
      <c r="T2193" s="1">
        <v>91.3</v>
      </c>
      <c r="U2193" t="s">
        <v>23</v>
      </c>
      <c r="V2193">
        <f>IF(Table1[[#This Row],[Churn]]="Yes",1,0)</f>
        <v>1</v>
      </c>
      <c r="W2193" t="str">
        <f t="shared" si="34"/>
        <v>New (0-12 Months)</v>
      </c>
    </row>
    <row r="2194" spans="1:23" x14ac:dyDescent="0.25">
      <c r="A2194" t="s">
        <v>2228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 s="1">
        <v>85.65</v>
      </c>
      <c r="T2194" s="1">
        <v>4824.45</v>
      </c>
      <c r="U2194" t="s">
        <v>24</v>
      </c>
      <c r="V2194">
        <f>IF(Table1[[#This Row],[Churn]]="Yes",1,0)</f>
        <v>0</v>
      </c>
      <c r="W2194" t="str">
        <f t="shared" si="34"/>
        <v>Loyal (49-72 Months)</v>
      </c>
    </row>
    <row r="2195" spans="1:23" x14ac:dyDescent="0.25">
      <c r="A2195" t="s">
        <v>2229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 s="1">
        <v>21.2</v>
      </c>
      <c r="T2195" s="1">
        <v>1238.6500000000001</v>
      </c>
      <c r="U2195" t="s">
        <v>24</v>
      </c>
      <c r="V2195">
        <f>IF(Table1[[#This Row],[Churn]]="Yes",1,0)</f>
        <v>0</v>
      </c>
      <c r="W2195" t="str">
        <f t="shared" si="34"/>
        <v>Loyal (49-72 Months)</v>
      </c>
    </row>
    <row r="2196" spans="1:23" x14ac:dyDescent="0.25">
      <c r="A2196" t="s">
        <v>2230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 s="1">
        <v>79.5</v>
      </c>
      <c r="T2196" s="1">
        <v>79.5</v>
      </c>
      <c r="U2196" t="s">
        <v>23</v>
      </c>
      <c r="V2196">
        <f>IF(Table1[[#This Row],[Churn]]="Yes",1,0)</f>
        <v>1</v>
      </c>
      <c r="W2196" t="str">
        <f t="shared" si="34"/>
        <v>New (0-12 Months)</v>
      </c>
    </row>
    <row r="2197" spans="1:23" x14ac:dyDescent="0.25">
      <c r="A2197" t="s">
        <v>2231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 s="1">
        <v>25.55</v>
      </c>
      <c r="T2197" s="1">
        <v>672.2</v>
      </c>
      <c r="U2197" t="s">
        <v>24</v>
      </c>
      <c r="V2197">
        <f>IF(Table1[[#This Row],[Churn]]="Yes",1,0)</f>
        <v>0</v>
      </c>
      <c r="W2197" t="str">
        <f t="shared" si="34"/>
        <v>Established (25-48 Months)</v>
      </c>
    </row>
    <row r="2198" spans="1:23" x14ac:dyDescent="0.25">
      <c r="A2198" t="s">
        <v>2232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 s="1">
        <v>20.2</v>
      </c>
      <c r="T2198" s="1">
        <v>382.2</v>
      </c>
      <c r="U2198" t="s">
        <v>24</v>
      </c>
      <c r="V2198">
        <f>IF(Table1[[#This Row],[Churn]]="Yes",1,0)</f>
        <v>0</v>
      </c>
      <c r="W2198" t="str">
        <f t="shared" si="34"/>
        <v>Developing (13-24 Months)</v>
      </c>
    </row>
    <row r="2199" spans="1:23" x14ac:dyDescent="0.25">
      <c r="A2199" t="s">
        <v>2233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 s="1">
        <v>63.85</v>
      </c>
      <c r="T2199" s="1">
        <v>4264.6000000000004</v>
      </c>
      <c r="U2199" t="s">
        <v>24</v>
      </c>
      <c r="V2199">
        <f>IF(Table1[[#This Row],[Churn]]="Yes",1,0)</f>
        <v>0</v>
      </c>
      <c r="W2199" t="str">
        <f t="shared" si="34"/>
        <v>Loyal (49-72 Months)</v>
      </c>
    </row>
    <row r="2200" spans="1:23" x14ac:dyDescent="0.25">
      <c r="A2200" t="s">
        <v>2234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 s="1">
        <v>61.95</v>
      </c>
      <c r="T2200" s="1">
        <v>1070.7</v>
      </c>
      <c r="U2200" t="s">
        <v>24</v>
      </c>
      <c r="V2200">
        <f>IF(Table1[[#This Row],[Churn]]="Yes",1,0)</f>
        <v>0</v>
      </c>
      <c r="W2200" t="str">
        <f t="shared" si="34"/>
        <v>Developing (13-24 Months)</v>
      </c>
    </row>
    <row r="2201" spans="1:23" x14ac:dyDescent="0.25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 s="1">
        <v>25.75</v>
      </c>
      <c r="T2201" s="1">
        <v>1345.85</v>
      </c>
      <c r="U2201" t="s">
        <v>24</v>
      </c>
      <c r="V2201">
        <f>IF(Table1[[#This Row],[Churn]]="Yes",1,0)</f>
        <v>0</v>
      </c>
      <c r="W2201" t="str">
        <f t="shared" si="34"/>
        <v>Loyal (49-72 Months)</v>
      </c>
    </row>
    <row r="2202" spans="1:23" x14ac:dyDescent="0.25">
      <c r="A2202" t="s">
        <v>2236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 s="1">
        <v>58.2</v>
      </c>
      <c r="T2202" s="1">
        <v>1045.25</v>
      </c>
      <c r="U2202" t="s">
        <v>24</v>
      </c>
      <c r="V2202">
        <f>IF(Table1[[#This Row],[Churn]]="Yes",1,0)</f>
        <v>0</v>
      </c>
      <c r="W2202" t="str">
        <f t="shared" si="34"/>
        <v>Developing (13-24 Months)</v>
      </c>
    </row>
    <row r="2203" spans="1:23" x14ac:dyDescent="0.25">
      <c r="A2203" t="s">
        <v>2237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 s="1">
        <v>85.85</v>
      </c>
      <c r="T2203" s="1">
        <v>3003.55</v>
      </c>
      <c r="U2203" t="s">
        <v>24</v>
      </c>
      <c r="V2203">
        <f>IF(Table1[[#This Row],[Churn]]="Yes",1,0)</f>
        <v>0</v>
      </c>
      <c r="W2203" t="str">
        <f t="shared" si="34"/>
        <v>Established (25-48 Months)</v>
      </c>
    </row>
    <row r="2204" spans="1:23" x14ac:dyDescent="0.25">
      <c r="A2204" t="s">
        <v>2238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 s="1">
        <v>70.099999999999994</v>
      </c>
      <c r="T2204" s="1">
        <v>467.55</v>
      </c>
      <c r="U2204" t="s">
        <v>23</v>
      </c>
      <c r="V2204">
        <f>IF(Table1[[#This Row],[Churn]]="Yes",1,0)</f>
        <v>1</v>
      </c>
      <c r="W2204" t="str">
        <f t="shared" si="34"/>
        <v>New (0-12 Months)</v>
      </c>
    </row>
    <row r="2205" spans="1:23" x14ac:dyDescent="0.25">
      <c r="A2205" t="s">
        <v>2239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 s="1">
        <v>104.9</v>
      </c>
      <c r="T2205" s="1">
        <v>7537.5</v>
      </c>
      <c r="U2205" t="s">
        <v>24</v>
      </c>
      <c r="V2205">
        <f>IF(Table1[[#This Row],[Churn]]="Yes",1,0)</f>
        <v>0</v>
      </c>
      <c r="W2205" t="str">
        <f t="shared" si="34"/>
        <v>Loyal (49-72 Months)</v>
      </c>
    </row>
    <row r="2206" spans="1:23" x14ac:dyDescent="0.25">
      <c r="A2206" t="s">
        <v>2240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 s="1">
        <v>111.3</v>
      </c>
      <c r="T2206" s="1">
        <v>7482.1</v>
      </c>
      <c r="U2206" t="s">
        <v>23</v>
      </c>
      <c r="V2206">
        <f>IF(Table1[[#This Row],[Churn]]="Yes",1,0)</f>
        <v>1</v>
      </c>
      <c r="W2206" t="str">
        <f t="shared" si="34"/>
        <v>Loyal (49-72 Months)</v>
      </c>
    </row>
    <row r="2207" spans="1:23" x14ac:dyDescent="0.25">
      <c r="A2207" t="s">
        <v>2241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 s="1">
        <v>99.85</v>
      </c>
      <c r="T2207" s="1">
        <v>3343.15</v>
      </c>
      <c r="U2207" t="s">
        <v>24</v>
      </c>
      <c r="V2207">
        <f>IF(Table1[[#This Row],[Churn]]="Yes",1,0)</f>
        <v>0</v>
      </c>
      <c r="W2207" t="str">
        <f t="shared" si="34"/>
        <v>Established (25-48 Months)</v>
      </c>
    </row>
    <row r="2208" spans="1:23" x14ac:dyDescent="0.25">
      <c r="A2208" t="s">
        <v>2242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 s="1">
        <v>95.25</v>
      </c>
      <c r="T2208" s="1">
        <v>5427.05</v>
      </c>
      <c r="U2208" t="s">
        <v>23</v>
      </c>
      <c r="V2208">
        <f>IF(Table1[[#This Row],[Churn]]="Yes",1,0)</f>
        <v>1</v>
      </c>
      <c r="W2208" t="str">
        <f t="shared" si="34"/>
        <v>Loyal (49-72 Months)</v>
      </c>
    </row>
    <row r="2209" spans="1:23" x14ac:dyDescent="0.25">
      <c r="A2209" t="s">
        <v>2243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 s="1">
        <v>86.25</v>
      </c>
      <c r="T2209" s="1">
        <v>587.1</v>
      </c>
      <c r="U2209" t="s">
        <v>23</v>
      </c>
      <c r="V2209">
        <f>IF(Table1[[#This Row],[Churn]]="Yes",1,0)</f>
        <v>1</v>
      </c>
      <c r="W2209" t="str">
        <f t="shared" si="34"/>
        <v>New (0-12 Months)</v>
      </c>
    </row>
    <row r="2210" spans="1:23" x14ac:dyDescent="0.25">
      <c r="A2210" t="s">
        <v>2244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 s="1">
        <v>100.8</v>
      </c>
      <c r="T2210" s="1">
        <v>100.8</v>
      </c>
      <c r="U2210" t="s">
        <v>23</v>
      </c>
      <c r="V2210">
        <f>IF(Table1[[#This Row],[Churn]]="Yes",1,0)</f>
        <v>1</v>
      </c>
      <c r="W2210" t="str">
        <f t="shared" si="34"/>
        <v>New (0-12 Months)</v>
      </c>
    </row>
    <row r="2211" spans="1:23" x14ac:dyDescent="0.25">
      <c r="A2211" t="s">
        <v>2245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 s="1">
        <v>19.55</v>
      </c>
      <c r="T2211" s="1">
        <v>161.15</v>
      </c>
      <c r="U2211" t="s">
        <v>24</v>
      </c>
      <c r="V2211">
        <f>IF(Table1[[#This Row],[Churn]]="Yes",1,0)</f>
        <v>0</v>
      </c>
      <c r="W2211" t="str">
        <f t="shared" si="34"/>
        <v>New (0-12 Months)</v>
      </c>
    </row>
    <row r="2212" spans="1:23" x14ac:dyDescent="0.25">
      <c r="A2212" t="s">
        <v>2246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 s="1">
        <v>104</v>
      </c>
      <c r="T2212" s="1">
        <v>7028.5</v>
      </c>
      <c r="U2212" t="s">
        <v>24</v>
      </c>
      <c r="V2212">
        <f>IF(Table1[[#This Row],[Churn]]="Yes",1,0)</f>
        <v>0</v>
      </c>
      <c r="W2212" t="str">
        <f t="shared" si="34"/>
        <v>Loyal (49-72 Months)</v>
      </c>
    </row>
    <row r="2213" spans="1:23" x14ac:dyDescent="0.25">
      <c r="A2213" t="s">
        <v>2247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 s="1">
        <v>104.4</v>
      </c>
      <c r="T2213" s="1">
        <v>5232.8999999999996</v>
      </c>
      <c r="U2213" t="s">
        <v>24</v>
      </c>
      <c r="V2213">
        <f>IF(Table1[[#This Row],[Churn]]="Yes",1,0)</f>
        <v>0</v>
      </c>
      <c r="W2213" t="str">
        <f t="shared" si="34"/>
        <v>Loyal (49-72 Months)</v>
      </c>
    </row>
    <row r="2214" spans="1:23" x14ac:dyDescent="0.25">
      <c r="A2214" t="s">
        <v>2248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 s="1">
        <v>19.5</v>
      </c>
      <c r="T2214" s="1">
        <v>225.85</v>
      </c>
      <c r="U2214" t="s">
        <v>24</v>
      </c>
      <c r="V2214">
        <f>IF(Table1[[#This Row],[Churn]]="Yes",1,0)</f>
        <v>0</v>
      </c>
      <c r="W2214" t="str">
        <f t="shared" si="34"/>
        <v>New (0-12 Months)</v>
      </c>
    </row>
    <row r="2215" spans="1:23" x14ac:dyDescent="0.25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 s="1">
        <v>25.25</v>
      </c>
      <c r="T2215" s="1">
        <v>274.7</v>
      </c>
      <c r="U2215" t="s">
        <v>24</v>
      </c>
      <c r="V2215">
        <f>IF(Table1[[#This Row],[Churn]]="Yes",1,0)</f>
        <v>0</v>
      </c>
      <c r="W2215" t="str">
        <f t="shared" si="34"/>
        <v>New (0-12 Months)</v>
      </c>
    </row>
    <row r="2216" spans="1:23" x14ac:dyDescent="0.25">
      <c r="A2216" t="s">
        <v>2250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 s="1">
        <v>86.3</v>
      </c>
      <c r="T2216" s="1">
        <v>1180.95</v>
      </c>
      <c r="U2216" t="s">
        <v>23</v>
      </c>
      <c r="V2216">
        <f>IF(Table1[[#This Row],[Churn]]="Yes",1,0)</f>
        <v>1</v>
      </c>
      <c r="W2216" t="str">
        <f t="shared" si="34"/>
        <v>Developing (13-24 Months)</v>
      </c>
    </row>
    <row r="2217" spans="1:23" x14ac:dyDescent="0.25">
      <c r="A2217" t="s">
        <v>2251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 s="1">
        <v>49.85</v>
      </c>
      <c r="T2217" s="1">
        <v>3370.2</v>
      </c>
      <c r="U2217" t="s">
        <v>24</v>
      </c>
      <c r="V2217">
        <f>IF(Table1[[#This Row],[Churn]]="Yes",1,0)</f>
        <v>0</v>
      </c>
      <c r="W2217" t="str">
        <f t="shared" si="34"/>
        <v>Loyal (49-72 Months)</v>
      </c>
    </row>
    <row r="2218" spans="1:23" x14ac:dyDescent="0.25">
      <c r="A2218" t="s">
        <v>2252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 s="1">
        <v>108.95</v>
      </c>
      <c r="T2218" s="1">
        <v>7111.3</v>
      </c>
      <c r="U2218" t="s">
        <v>24</v>
      </c>
      <c r="V2218">
        <f>IF(Table1[[#This Row],[Churn]]="Yes",1,0)</f>
        <v>0</v>
      </c>
      <c r="W2218" t="str">
        <f t="shared" si="34"/>
        <v>Loyal (49-72 Months)</v>
      </c>
    </row>
    <row r="2219" spans="1:23" x14ac:dyDescent="0.25">
      <c r="A2219" t="s">
        <v>2253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 s="1">
        <v>89.9</v>
      </c>
      <c r="T2219" s="1">
        <v>5958.85</v>
      </c>
      <c r="U2219" t="s">
        <v>24</v>
      </c>
      <c r="V2219">
        <f>IF(Table1[[#This Row],[Churn]]="Yes",1,0)</f>
        <v>0</v>
      </c>
      <c r="W2219" t="str">
        <f t="shared" si="34"/>
        <v>Loyal (49-72 Months)</v>
      </c>
    </row>
    <row r="2220" spans="1:23" x14ac:dyDescent="0.25">
      <c r="A2220" t="s">
        <v>2254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 s="1">
        <v>82</v>
      </c>
      <c r="T2220" s="1">
        <v>5999.85</v>
      </c>
      <c r="U2220" t="s">
        <v>24</v>
      </c>
      <c r="V2220">
        <f>IF(Table1[[#This Row],[Churn]]="Yes",1,0)</f>
        <v>0</v>
      </c>
      <c r="W2220" t="str">
        <f t="shared" si="34"/>
        <v>Loyal (49-72 Months)</v>
      </c>
    </row>
    <row r="2221" spans="1:23" x14ac:dyDescent="0.25">
      <c r="A2221" t="s">
        <v>2255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 s="1">
        <v>89.95</v>
      </c>
      <c r="T2221" s="1">
        <v>1648.45</v>
      </c>
      <c r="U2221" t="s">
        <v>24</v>
      </c>
      <c r="V2221">
        <f>IF(Table1[[#This Row],[Churn]]="Yes",1,0)</f>
        <v>0</v>
      </c>
      <c r="W2221" t="str">
        <f t="shared" si="34"/>
        <v>Developing (13-24 Months)</v>
      </c>
    </row>
    <row r="2222" spans="1:23" x14ac:dyDescent="0.25">
      <c r="A2222" t="s">
        <v>2256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 s="1">
        <v>79.349999999999994</v>
      </c>
      <c r="T2222" s="1">
        <v>5753.25</v>
      </c>
      <c r="U2222" t="s">
        <v>24</v>
      </c>
      <c r="V2222">
        <f>IF(Table1[[#This Row],[Churn]]="Yes",1,0)</f>
        <v>0</v>
      </c>
      <c r="W2222" t="str">
        <f t="shared" si="34"/>
        <v>Loyal (49-72 Months)</v>
      </c>
    </row>
    <row r="2223" spans="1:23" x14ac:dyDescent="0.25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 s="1">
        <v>64.05</v>
      </c>
      <c r="T2223" s="1">
        <v>4492.8999999999996</v>
      </c>
      <c r="U2223" t="s">
        <v>24</v>
      </c>
      <c r="V2223">
        <f>IF(Table1[[#This Row],[Churn]]="Yes",1,0)</f>
        <v>0</v>
      </c>
      <c r="W2223" t="str">
        <f t="shared" si="34"/>
        <v>Loyal (49-72 Months)</v>
      </c>
    </row>
    <row r="2224" spans="1:23" x14ac:dyDescent="0.25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 s="1">
        <v>101.15</v>
      </c>
      <c r="T2224" s="1">
        <v>3956.7</v>
      </c>
      <c r="U2224" t="s">
        <v>24</v>
      </c>
      <c r="V2224">
        <f>IF(Table1[[#This Row],[Churn]]="Yes",1,0)</f>
        <v>0</v>
      </c>
      <c r="W2224" t="str">
        <f t="shared" si="34"/>
        <v>Established (25-48 Months)</v>
      </c>
    </row>
    <row r="2225" spans="1:23" x14ac:dyDescent="0.25">
      <c r="A2225" t="s">
        <v>2259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 s="1">
        <v>89.95</v>
      </c>
      <c r="T2225" s="1">
        <v>2625.55</v>
      </c>
      <c r="U2225" t="s">
        <v>23</v>
      </c>
      <c r="V2225">
        <f>IF(Table1[[#This Row],[Churn]]="Yes",1,0)</f>
        <v>1</v>
      </c>
      <c r="W2225" t="str">
        <f t="shared" si="34"/>
        <v>Established (25-48 Months)</v>
      </c>
    </row>
    <row r="2226" spans="1:23" x14ac:dyDescent="0.25">
      <c r="A2226" t="s">
        <v>2260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 s="1">
        <v>76.45</v>
      </c>
      <c r="T2226" s="1">
        <v>1233.4000000000001</v>
      </c>
      <c r="U2226" t="s">
        <v>23</v>
      </c>
      <c r="V2226">
        <f>IF(Table1[[#This Row],[Churn]]="Yes",1,0)</f>
        <v>1</v>
      </c>
      <c r="W2226" t="str">
        <f t="shared" si="34"/>
        <v>Developing (13-24 Months)</v>
      </c>
    </row>
    <row r="2227" spans="1:23" x14ac:dyDescent="0.25">
      <c r="A2227" t="s">
        <v>2261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 s="1">
        <v>39.1</v>
      </c>
      <c r="T2227" s="1">
        <v>1309</v>
      </c>
      <c r="U2227" t="s">
        <v>24</v>
      </c>
      <c r="V2227">
        <f>IF(Table1[[#This Row],[Churn]]="Yes",1,0)</f>
        <v>0</v>
      </c>
      <c r="W2227" t="str">
        <f t="shared" si="34"/>
        <v>Established (25-48 Months)</v>
      </c>
    </row>
    <row r="2228" spans="1:23" x14ac:dyDescent="0.25">
      <c r="A2228" t="s">
        <v>2262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 s="1">
        <v>34.6</v>
      </c>
      <c r="T2228" s="1">
        <v>813.45</v>
      </c>
      <c r="U2228" t="s">
        <v>24</v>
      </c>
      <c r="V2228">
        <f>IF(Table1[[#This Row],[Churn]]="Yes",1,0)</f>
        <v>0</v>
      </c>
      <c r="W2228" t="str">
        <f t="shared" si="34"/>
        <v>Developing (13-24 Months)</v>
      </c>
    </row>
    <row r="2229" spans="1:23" x14ac:dyDescent="0.25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 s="1">
        <v>19.55</v>
      </c>
      <c r="T2229" s="1">
        <v>1108.8</v>
      </c>
      <c r="U2229" t="s">
        <v>24</v>
      </c>
      <c r="V2229">
        <f>IF(Table1[[#This Row],[Churn]]="Yes",1,0)</f>
        <v>0</v>
      </c>
      <c r="W2229" t="str">
        <f t="shared" si="34"/>
        <v>Loyal (49-72 Months)</v>
      </c>
    </row>
    <row r="2230" spans="1:23" x14ac:dyDescent="0.25">
      <c r="A2230" t="s">
        <v>2264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 s="1">
        <v>104.45</v>
      </c>
      <c r="T2230" s="1">
        <v>7349.35</v>
      </c>
      <c r="U2230" t="s">
        <v>24</v>
      </c>
      <c r="V2230">
        <f>IF(Table1[[#This Row],[Churn]]="Yes",1,0)</f>
        <v>0</v>
      </c>
      <c r="W2230" t="str">
        <f t="shared" si="34"/>
        <v>Loyal (49-72 Months)</v>
      </c>
    </row>
    <row r="2231" spans="1:23" x14ac:dyDescent="0.25">
      <c r="A2231" t="s">
        <v>2265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 s="1">
        <v>70.5</v>
      </c>
      <c r="T2231" s="1">
        <v>294.2</v>
      </c>
      <c r="U2231" t="s">
        <v>24</v>
      </c>
      <c r="V2231">
        <f>IF(Table1[[#This Row],[Churn]]="Yes",1,0)</f>
        <v>0</v>
      </c>
      <c r="W2231" t="str">
        <f t="shared" si="34"/>
        <v>New (0-12 Months)</v>
      </c>
    </row>
    <row r="2232" spans="1:23" x14ac:dyDescent="0.25">
      <c r="A2232" t="s">
        <v>2266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 s="1">
        <v>20.350000000000001</v>
      </c>
      <c r="T2232" s="1">
        <v>929.2</v>
      </c>
      <c r="U2232" t="s">
        <v>24</v>
      </c>
      <c r="V2232">
        <f>IF(Table1[[#This Row],[Churn]]="Yes",1,0)</f>
        <v>0</v>
      </c>
      <c r="W2232" t="str">
        <f t="shared" si="34"/>
        <v>Established (25-48 Months)</v>
      </c>
    </row>
    <row r="2233" spans="1:23" x14ac:dyDescent="0.25">
      <c r="A2233" t="s">
        <v>2267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 s="1">
        <v>70</v>
      </c>
      <c r="T2233" s="1">
        <v>740</v>
      </c>
      <c r="U2233" t="s">
        <v>23</v>
      </c>
      <c r="V2233">
        <f>IF(Table1[[#This Row],[Churn]]="Yes",1,0)</f>
        <v>1</v>
      </c>
      <c r="W2233" t="str">
        <f t="shared" si="34"/>
        <v>New (0-12 Months)</v>
      </c>
    </row>
    <row r="2234" spans="1:23" x14ac:dyDescent="0.25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 s="1">
        <v>19.45</v>
      </c>
      <c r="T2234" s="1">
        <v>754.5</v>
      </c>
      <c r="U2234" t="s">
        <v>24</v>
      </c>
      <c r="V2234">
        <f>IF(Table1[[#This Row],[Churn]]="Yes",1,0)</f>
        <v>0</v>
      </c>
      <c r="W2234" t="str">
        <f t="shared" si="34"/>
        <v>Established (25-48 Months)</v>
      </c>
    </row>
    <row r="2235" spans="1:23" x14ac:dyDescent="0.25">
      <c r="A2235" t="s">
        <v>2269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 s="1">
        <v>69.900000000000006</v>
      </c>
      <c r="T2235" s="1">
        <v>3883.3</v>
      </c>
      <c r="U2235" t="s">
        <v>24</v>
      </c>
      <c r="V2235">
        <f>IF(Table1[[#This Row],[Churn]]="Yes",1,0)</f>
        <v>0</v>
      </c>
      <c r="W2235" t="str">
        <f t="shared" si="34"/>
        <v>Loyal (49-72 Months)</v>
      </c>
    </row>
    <row r="2236" spans="1:23" x14ac:dyDescent="0.25">
      <c r="A2236" t="s">
        <v>2270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 s="1">
        <v>59.7</v>
      </c>
      <c r="T2236" s="1">
        <v>1414.2</v>
      </c>
      <c r="U2236" t="s">
        <v>24</v>
      </c>
      <c r="V2236">
        <f>IF(Table1[[#This Row],[Churn]]="Yes",1,0)</f>
        <v>0</v>
      </c>
      <c r="W2236" t="str">
        <f t="shared" si="34"/>
        <v>Developing (13-24 Months)</v>
      </c>
    </row>
    <row r="2237" spans="1:23" x14ac:dyDescent="0.25">
      <c r="A2237" t="s">
        <v>2271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 s="1">
        <v>78.349999999999994</v>
      </c>
      <c r="T2237" s="1">
        <v>3211.2</v>
      </c>
      <c r="U2237" t="s">
        <v>24</v>
      </c>
      <c r="V2237">
        <f>IF(Table1[[#This Row],[Churn]]="Yes",1,0)</f>
        <v>0</v>
      </c>
      <c r="W2237" t="str">
        <f t="shared" si="34"/>
        <v>Established (25-48 Months)</v>
      </c>
    </row>
    <row r="2238" spans="1:23" x14ac:dyDescent="0.25">
      <c r="A2238" t="s">
        <v>2272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 s="1">
        <v>71.45</v>
      </c>
      <c r="T2238" s="1">
        <v>371.6</v>
      </c>
      <c r="U2238" t="s">
        <v>24</v>
      </c>
      <c r="V2238">
        <f>IF(Table1[[#This Row],[Churn]]="Yes",1,0)</f>
        <v>0</v>
      </c>
      <c r="W2238" t="str">
        <f t="shared" si="34"/>
        <v>New (0-12 Months)</v>
      </c>
    </row>
    <row r="2239" spans="1:23" x14ac:dyDescent="0.25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 s="1">
        <v>45.85</v>
      </c>
      <c r="T2239" s="1">
        <v>1246.4000000000001</v>
      </c>
      <c r="U2239" t="s">
        <v>24</v>
      </c>
      <c r="V2239">
        <f>IF(Table1[[#This Row],[Churn]]="Yes",1,0)</f>
        <v>0</v>
      </c>
      <c r="W2239" t="str">
        <f t="shared" si="34"/>
        <v>Established (25-48 Months)</v>
      </c>
    </row>
    <row r="2240" spans="1:23" x14ac:dyDescent="0.25">
      <c r="A2240" t="s">
        <v>2274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 s="1">
        <v>95.85</v>
      </c>
      <c r="T2240" s="1">
        <v>95.85</v>
      </c>
      <c r="U2240" t="s">
        <v>24</v>
      </c>
      <c r="V2240">
        <f>IF(Table1[[#This Row],[Churn]]="Yes",1,0)</f>
        <v>0</v>
      </c>
      <c r="W2240" t="str">
        <f t="shared" si="34"/>
        <v>New (0-12 Months)</v>
      </c>
    </row>
    <row r="2241" spans="1:23" x14ac:dyDescent="0.25">
      <c r="A2241" t="s">
        <v>2275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 s="1">
        <v>35.700000000000003</v>
      </c>
      <c r="T2241" s="1">
        <v>2545.6999999999998</v>
      </c>
      <c r="U2241" t="s">
        <v>24</v>
      </c>
      <c r="V2241">
        <f>IF(Table1[[#This Row],[Churn]]="Yes",1,0)</f>
        <v>0</v>
      </c>
      <c r="W2241" t="str">
        <f t="shared" si="34"/>
        <v>Loyal (49-72 Months)</v>
      </c>
    </row>
    <row r="2242" spans="1:23" x14ac:dyDescent="0.25">
      <c r="A2242" t="s">
        <v>2276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 s="1">
        <v>89.55</v>
      </c>
      <c r="T2242" s="1">
        <v>6448.85</v>
      </c>
      <c r="U2242" t="s">
        <v>24</v>
      </c>
      <c r="V2242">
        <f>IF(Table1[[#This Row],[Churn]]="Yes",1,0)</f>
        <v>0</v>
      </c>
      <c r="W2242" t="str">
        <f t="shared" ref="W2242:W2305" si="35">IF(F2242&lt;=12,"New (0-12 Months)",IF(F2242&lt;=24,"Developing (13-24 Months)",IF(F2242&lt;=48,"Established (25-48 Months)","Loyal (49-72 Months)")))</f>
        <v>Loyal (49-72 Months)</v>
      </c>
    </row>
    <row r="2243" spans="1:23" x14ac:dyDescent="0.25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 s="1">
        <v>24.95</v>
      </c>
      <c r="T2243" s="1">
        <v>1468.9</v>
      </c>
      <c r="U2243" t="s">
        <v>24</v>
      </c>
      <c r="V2243">
        <f>IF(Table1[[#This Row],[Churn]]="Yes",1,0)</f>
        <v>0</v>
      </c>
      <c r="W2243" t="str">
        <f t="shared" si="35"/>
        <v>Loyal (49-72 Months)</v>
      </c>
    </row>
    <row r="2244" spans="1:23" x14ac:dyDescent="0.25">
      <c r="A2244" t="s">
        <v>2278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 s="1">
        <v>24.85</v>
      </c>
      <c r="T2244" s="1">
        <v>1013.6</v>
      </c>
      <c r="U2244" t="s">
        <v>24</v>
      </c>
      <c r="V2244">
        <f>IF(Table1[[#This Row],[Churn]]="Yes",1,0)</f>
        <v>0</v>
      </c>
      <c r="W2244" t="str">
        <f t="shared" si="35"/>
        <v>Established (25-48 Months)</v>
      </c>
    </row>
    <row r="2245" spans="1:23" x14ac:dyDescent="0.25">
      <c r="A2245" t="s">
        <v>2279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 s="1">
        <v>100.8</v>
      </c>
      <c r="T2245" s="1">
        <v>6690.75</v>
      </c>
      <c r="U2245" t="s">
        <v>24</v>
      </c>
      <c r="V2245">
        <f>IF(Table1[[#This Row],[Churn]]="Yes",1,0)</f>
        <v>0</v>
      </c>
      <c r="W2245" t="str">
        <f t="shared" si="35"/>
        <v>Loyal (49-72 Months)</v>
      </c>
    </row>
    <row r="2246" spans="1:23" x14ac:dyDescent="0.25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 s="1">
        <v>64.400000000000006</v>
      </c>
      <c r="T2246" s="1">
        <v>2088.75</v>
      </c>
      <c r="U2246" t="s">
        <v>23</v>
      </c>
      <c r="V2246">
        <f>IF(Table1[[#This Row],[Churn]]="Yes",1,0)</f>
        <v>1</v>
      </c>
      <c r="W2246" t="str">
        <f t="shared" si="35"/>
        <v>Established (25-48 Months)</v>
      </c>
    </row>
    <row r="2247" spans="1:23" x14ac:dyDescent="0.25">
      <c r="A2247" t="s">
        <v>2281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 s="1">
        <v>105.35</v>
      </c>
      <c r="T2247" s="1">
        <v>7240.65</v>
      </c>
      <c r="U2247" t="s">
        <v>24</v>
      </c>
      <c r="V2247">
        <f>IF(Table1[[#This Row],[Churn]]="Yes",1,0)</f>
        <v>0</v>
      </c>
      <c r="W2247" t="str">
        <f t="shared" si="35"/>
        <v>Loyal (49-72 Months)</v>
      </c>
    </row>
    <row r="2248" spans="1:23" x14ac:dyDescent="0.25">
      <c r="A2248" t="s">
        <v>2282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 s="1">
        <v>102.45</v>
      </c>
      <c r="T2248" s="1">
        <v>102.45</v>
      </c>
      <c r="U2248" t="s">
        <v>23</v>
      </c>
      <c r="V2248">
        <f>IF(Table1[[#This Row],[Churn]]="Yes",1,0)</f>
        <v>1</v>
      </c>
      <c r="W2248" t="str">
        <f t="shared" si="35"/>
        <v>New (0-12 Months)</v>
      </c>
    </row>
    <row r="2249" spans="1:23" x14ac:dyDescent="0.25">
      <c r="A2249" t="s">
        <v>2283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 s="1">
        <v>19.649999999999999</v>
      </c>
      <c r="T2249" s="1">
        <v>830.25</v>
      </c>
      <c r="U2249" t="s">
        <v>24</v>
      </c>
      <c r="V2249">
        <f>IF(Table1[[#This Row],[Churn]]="Yes",1,0)</f>
        <v>0</v>
      </c>
      <c r="W2249" t="str">
        <f t="shared" si="35"/>
        <v>Established (25-48 Months)</v>
      </c>
    </row>
    <row r="2250" spans="1:23" x14ac:dyDescent="0.25">
      <c r="A2250" t="s">
        <v>2284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 s="1">
        <v>54.45</v>
      </c>
      <c r="T2250" s="1">
        <v>1588.7</v>
      </c>
      <c r="U2250" t="s">
        <v>24</v>
      </c>
      <c r="V2250">
        <f>IF(Table1[[#This Row],[Churn]]="Yes",1,0)</f>
        <v>0</v>
      </c>
      <c r="W2250" t="str">
        <f t="shared" si="35"/>
        <v>Established (25-48 Months)</v>
      </c>
    </row>
    <row r="2251" spans="1:23" x14ac:dyDescent="0.25">
      <c r="A2251" t="s">
        <v>2285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 s="1">
        <v>70.5</v>
      </c>
      <c r="T2251" s="1">
        <v>829.3</v>
      </c>
      <c r="U2251" t="s">
        <v>24</v>
      </c>
      <c r="V2251">
        <f>IF(Table1[[#This Row],[Churn]]="Yes",1,0)</f>
        <v>0</v>
      </c>
      <c r="W2251" t="str">
        <f t="shared" si="35"/>
        <v>New (0-12 Months)</v>
      </c>
    </row>
    <row r="2252" spans="1:23" x14ac:dyDescent="0.25">
      <c r="A2252" t="s">
        <v>2286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 s="1">
        <v>20.100000000000001</v>
      </c>
      <c r="T2252" s="1">
        <v>302.45</v>
      </c>
      <c r="U2252" t="s">
        <v>24</v>
      </c>
      <c r="V2252">
        <f>IF(Table1[[#This Row],[Churn]]="Yes",1,0)</f>
        <v>0</v>
      </c>
      <c r="W2252" t="str">
        <f t="shared" si="35"/>
        <v>Developing (13-24 Months)</v>
      </c>
    </row>
    <row r="2253" spans="1:23" x14ac:dyDescent="0.25">
      <c r="A2253" t="s">
        <v>2287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 s="1">
        <v>69.349999999999994</v>
      </c>
      <c r="T2253" s="1">
        <v>712.25</v>
      </c>
      <c r="U2253" t="s">
        <v>24</v>
      </c>
      <c r="V2253">
        <f>IF(Table1[[#This Row],[Churn]]="Yes",1,0)</f>
        <v>0</v>
      </c>
      <c r="W2253" t="str">
        <f t="shared" si="35"/>
        <v>New (0-12 Months)</v>
      </c>
    </row>
    <row r="2254" spans="1:23" x14ac:dyDescent="0.25">
      <c r="A2254" t="s">
        <v>2288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 s="1">
        <v>19.8</v>
      </c>
      <c r="T2254" s="1">
        <v>1336.65</v>
      </c>
      <c r="U2254" t="s">
        <v>24</v>
      </c>
      <c r="V2254">
        <f>IF(Table1[[#This Row],[Churn]]="Yes",1,0)</f>
        <v>0</v>
      </c>
      <c r="W2254" t="str">
        <f t="shared" si="35"/>
        <v>Loyal (49-72 Months)</v>
      </c>
    </row>
    <row r="2255" spans="1:23" x14ac:dyDescent="0.25">
      <c r="A2255" t="s">
        <v>2289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 s="1">
        <v>74.400000000000006</v>
      </c>
      <c r="T2255" s="1">
        <v>5360.75</v>
      </c>
      <c r="U2255" t="s">
        <v>24</v>
      </c>
      <c r="V2255">
        <f>IF(Table1[[#This Row],[Churn]]="Yes",1,0)</f>
        <v>0</v>
      </c>
      <c r="W2255" t="str">
        <f t="shared" si="35"/>
        <v>Loyal (49-72 Months)</v>
      </c>
    </row>
    <row r="2256" spans="1:23" x14ac:dyDescent="0.25">
      <c r="A2256" t="s">
        <v>2290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 s="1">
        <v>93.05</v>
      </c>
      <c r="T2256" s="1">
        <v>6735.05</v>
      </c>
      <c r="U2256" t="s">
        <v>24</v>
      </c>
      <c r="V2256">
        <f>IF(Table1[[#This Row],[Churn]]="Yes",1,0)</f>
        <v>0</v>
      </c>
      <c r="W2256" t="str">
        <f t="shared" si="35"/>
        <v>Loyal (49-72 Months)</v>
      </c>
    </row>
    <row r="2257" spans="1:23" x14ac:dyDescent="0.25">
      <c r="A2257" t="s">
        <v>2291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 s="1">
        <v>51.2</v>
      </c>
      <c r="T2257" s="1">
        <v>51.2</v>
      </c>
      <c r="U2257" t="s">
        <v>24</v>
      </c>
      <c r="V2257">
        <f>IF(Table1[[#This Row],[Churn]]="Yes",1,0)</f>
        <v>0</v>
      </c>
      <c r="W2257" t="str">
        <f t="shared" si="35"/>
        <v>New (0-12 Months)</v>
      </c>
    </row>
    <row r="2258" spans="1:23" x14ac:dyDescent="0.25">
      <c r="A2258" t="s">
        <v>2292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 s="1">
        <v>65.599999999999994</v>
      </c>
      <c r="T2258" s="1">
        <v>1010</v>
      </c>
      <c r="U2258" t="s">
        <v>24</v>
      </c>
      <c r="V2258">
        <f>IF(Table1[[#This Row],[Churn]]="Yes",1,0)</f>
        <v>0</v>
      </c>
      <c r="W2258" t="str">
        <f t="shared" si="35"/>
        <v>Developing (13-24 Months)</v>
      </c>
    </row>
    <row r="2259" spans="1:23" x14ac:dyDescent="0.25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 s="1">
        <v>80.55</v>
      </c>
      <c r="T2259" s="1">
        <v>4847.05</v>
      </c>
      <c r="U2259" t="s">
        <v>24</v>
      </c>
      <c r="V2259">
        <f>IF(Table1[[#This Row],[Churn]]="Yes",1,0)</f>
        <v>0</v>
      </c>
      <c r="W2259" t="str">
        <f t="shared" si="35"/>
        <v>Loyal (49-72 Months)</v>
      </c>
    </row>
    <row r="2260" spans="1:23" x14ac:dyDescent="0.25">
      <c r="A2260" t="s">
        <v>2294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 s="1">
        <v>52.7</v>
      </c>
      <c r="T2260" s="1">
        <v>3019.7</v>
      </c>
      <c r="U2260" t="s">
        <v>24</v>
      </c>
      <c r="V2260">
        <f>IF(Table1[[#This Row],[Churn]]="Yes",1,0)</f>
        <v>0</v>
      </c>
      <c r="W2260" t="str">
        <f t="shared" si="35"/>
        <v>Loyal (49-72 Months)</v>
      </c>
    </row>
    <row r="2261" spans="1:23" x14ac:dyDescent="0.25">
      <c r="A2261" t="s">
        <v>2295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 s="1">
        <v>20.85</v>
      </c>
      <c r="T2261" s="1">
        <v>161.65</v>
      </c>
      <c r="U2261" t="s">
        <v>24</v>
      </c>
      <c r="V2261">
        <f>IF(Table1[[#This Row],[Churn]]="Yes",1,0)</f>
        <v>0</v>
      </c>
      <c r="W2261" t="str">
        <f t="shared" si="35"/>
        <v>New (0-12 Months)</v>
      </c>
    </row>
    <row r="2262" spans="1:23" x14ac:dyDescent="0.25">
      <c r="A2262" t="s">
        <v>2296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 s="1">
        <v>80.099999999999994</v>
      </c>
      <c r="T2262" s="1">
        <v>217.55</v>
      </c>
      <c r="U2262" t="s">
        <v>23</v>
      </c>
      <c r="V2262">
        <f>IF(Table1[[#This Row],[Churn]]="Yes",1,0)</f>
        <v>1</v>
      </c>
      <c r="W2262" t="str">
        <f t="shared" si="35"/>
        <v>New (0-12 Months)</v>
      </c>
    </row>
    <row r="2263" spans="1:23" x14ac:dyDescent="0.25">
      <c r="A2263" t="s">
        <v>2297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 s="1">
        <v>52.15</v>
      </c>
      <c r="T2263" s="1">
        <v>2583.75</v>
      </c>
      <c r="U2263" t="s">
        <v>24</v>
      </c>
      <c r="V2263">
        <f>IF(Table1[[#This Row],[Churn]]="Yes",1,0)</f>
        <v>0</v>
      </c>
      <c r="W2263" t="str">
        <f t="shared" si="35"/>
        <v>Loyal (49-72 Months)</v>
      </c>
    </row>
    <row r="2264" spans="1:23" x14ac:dyDescent="0.25">
      <c r="A2264" t="s">
        <v>2298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 s="1">
        <v>80.2</v>
      </c>
      <c r="T2264" s="1">
        <v>146.05000000000001</v>
      </c>
      <c r="U2264" t="s">
        <v>23</v>
      </c>
      <c r="V2264">
        <f>IF(Table1[[#This Row],[Churn]]="Yes",1,0)</f>
        <v>1</v>
      </c>
      <c r="W2264" t="str">
        <f t="shared" si="35"/>
        <v>New (0-12 Months)</v>
      </c>
    </row>
    <row r="2265" spans="1:23" x14ac:dyDescent="0.25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 s="1">
        <v>98.15</v>
      </c>
      <c r="T2265" s="1">
        <v>567.45000000000005</v>
      </c>
      <c r="U2265" t="s">
        <v>23</v>
      </c>
      <c r="V2265">
        <f>IF(Table1[[#This Row],[Churn]]="Yes",1,0)</f>
        <v>1</v>
      </c>
      <c r="W2265" t="str">
        <f t="shared" si="35"/>
        <v>New (0-12 Months)</v>
      </c>
    </row>
    <row r="2266" spans="1:23" x14ac:dyDescent="0.25">
      <c r="A2266" t="s">
        <v>2300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 s="1">
        <v>114.95</v>
      </c>
      <c r="T2266" s="1">
        <v>7711.25</v>
      </c>
      <c r="U2266" t="s">
        <v>24</v>
      </c>
      <c r="V2266">
        <f>IF(Table1[[#This Row],[Churn]]="Yes",1,0)</f>
        <v>0</v>
      </c>
      <c r="W2266" t="str">
        <f t="shared" si="35"/>
        <v>Loyal (49-72 Months)</v>
      </c>
    </row>
    <row r="2267" spans="1:23" x14ac:dyDescent="0.25">
      <c r="A2267" t="s">
        <v>2301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 s="1">
        <v>112.95</v>
      </c>
      <c r="T2267" s="1">
        <v>1384.75</v>
      </c>
      <c r="U2267" t="s">
        <v>23</v>
      </c>
      <c r="V2267">
        <f>IF(Table1[[#This Row],[Churn]]="Yes",1,0)</f>
        <v>1</v>
      </c>
      <c r="W2267" t="str">
        <f t="shared" si="35"/>
        <v>New (0-12 Months)</v>
      </c>
    </row>
    <row r="2268" spans="1:23" x14ac:dyDescent="0.25">
      <c r="A2268" t="s">
        <v>2302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 s="1">
        <v>104.45</v>
      </c>
      <c r="T2268" s="1">
        <v>5481.25</v>
      </c>
      <c r="U2268" t="s">
        <v>24</v>
      </c>
      <c r="V2268">
        <f>IF(Table1[[#This Row],[Churn]]="Yes",1,0)</f>
        <v>0</v>
      </c>
      <c r="W2268" t="str">
        <f t="shared" si="35"/>
        <v>Loyal (49-72 Months)</v>
      </c>
    </row>
    <row r="2269" spans="1:23" x14ac:dyDescent="0.25">
      <c r="A2269" t="s">
        <v>2303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 s="1">
        <v>113.65</v>
      </c>
      <c r="T2269" s="1">
        <v>8124.2</v>
      </c>
      <c r="U2269" t="s">
        <v>24</v>
      </c>
      <c r="V2269">
        <f>IF(Table1[[#This Row],[Churn]]="Yes",1,0)</f>
        <v>0</v>
      </c>
      <c r="W2269" t="str">
        <f t="shared" si="35"/>
        <v>Loyal (49-72 Months)</v>
      </c>
    </row>
    <row r="2270" spans="1:23" x14ac:dyDescent="0.25">
      <c r="A2270" t="s">
        <v>2304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 s="1">
        <v>20.6</v>
      </c>
      <c r="T2270" s="1">
        <v>827.3</v>
      </c>
      <c r="U2270" t="s">
        <v>24</v>
      </c>
      <c r="V2270">
        <f>IF(Table1[[#This Row],[Churn]]="Yes",1,0)</f>
        <v>0</v>
      </c>
      <c r="W2270" t="str">
        <f t="shared" si="35"/>
        <v>Established (25-48 Months)</v>
      </c>
    </row>
    <row r="2271" spans="1:23" x14ac:dyDescent="0.25">
      <c r="A2271" t="s">
        <v>2305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 s="1">
        <v>70.900000000000006</v>
      </c>
      <c r="T2271" s="1">
        <v>70.900000000000006</v>
      </c>
      <c r="U2271" t="s">
        <v>23</v>
      </c>
      <c r="V2271">
        <f>IF(Table1[[#This Row],[Churn]]="Yes",1,0)</f>
        <v>1</v>
      </c>
      <c r="W2271" t="str">
        <f t="shared" si="35"/>
        <v>New (0-12 Months)</v>
      </c>
    </row>
    <row r="2272" spans="1:23" x14ac:dyDescent="0.25">
      <c r="A2272" t="s">
        <v>2306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 s="1">
        <v>86.85</v>
      </c>
      <c r="T2272" s="1">
        <v>220.95</v>
      </c>
      <c r="U2272" t="s">
        <v>23</v>
      </c>
      <c r="V2272">
        <f>IF(Table1[[#This Row],[Churn]]="Yes",1,0)</f>
        <v>1</v>
      </c>
      <c r="W2272" t="str">
        <f t="shared" si="35"/>
        <v>New (0-12 Months)</v>
      </c>
    </row>
    <row r="2273" spans="1:23" x14ac:dyDescent="0.25">
      <c r="A2273" t="s">
        <v>2307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 s="1">
        <v>91.55</v>
      </c>
      <c r="T2273" s="1">
        <v>3673.6</v>
      </c>
      <c r="U2273" t="s">
        <v>24</v>
      </c>
      <c r="V2273">
        <f>IF(Table1[[#This Row],[Churn]]="Yes",1,0)</f>
        <v>0</v>
      </c>
      <c r="W2273" t="str">
        <f t="shared" si="35"/>
        <v>Established (25-48 Months)</v>
      </c>
    </row>
    <row r="2274" spans="1:23" x14ac:dyDescent="0.25">
      <c r="A2274" t="s">
        <v>2308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 s="1">
        <v>49.85</v>
      </c>
      <c r="T2274" s="1">
        <v>49.85</v>
      </c>
      <c r="U2274" t="s">
        <v>24</v>
      </c>
      <c r="V2274">
        <f>IF(Table1[[#This Row],[Churn]]="Yes",1,0)</f>
        <v>0</v>
      </c>
      <c r="W2274" t="str">
        <f t="shared" si="35"/>
        <v>New (0-12 Months)</v>
      </c>
    </row>
    <row r="2275" spans="1:23" x14ac:dyDescent="0.25">
      <c r="A2275" t="s">
        <v>2309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 s="1">
        <v>19.8</v>
      </c>
      <c r="T2275" s="1">
        <v>576.65</v>
      </c>
      <c r="U2275" t="s">
        <v>24</v>
      </c>
      <c r="V2275">
        <f>IF(Table1[[#This Row],[Churn]]="Yes",1,0)</f>
        <v>0</v>
      </c>
      <c r="W2275" t="str">
        <f t="shared" si="35"/>
        <v>Established (25-48 Months)</v>
      </c>
    </row>
    <row r="2276" spans="1:23" x14ac:dyDescent="0.25">
      <c r="A2276" t="s">
        <v>2310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 s="1">
        <v>99.85</v>
      </c>
      <c r="T2276" s="1">
        <v>2331.3000000000002</v>
      </c>
      <c r="U2276" t="s">
        <v>23</v>
      </c>
      <c r="V2276">
        <f>IF(Table1[[#This Row],[Churn]]="Yes",1,0)</f>
        <v>1</v>
      </c>
      <c r="W2276" t="str">
        <f t="shared" si="35"/>
        <v>Developing (13-24 Months)</v>
      </c>
    </row>
    <row r="2277" spans="1:23" x14ac:dyDescent="0.25">
      <c r="A2277" t="s">
        <v>2311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 s="1">
        <v>74.5</v>
      </c>
      <c r="T2277" s="1">
        <v>74.5</v>
      </c>
      <c r="U2277" t="s">
        <v>23</v>
      </c>
      <c r="V2277">
        <f>IF(Table1[[#This Row],[Churn]]="Yes",1,0)</f>
        <v>1</v>
      </c>
      <c r="W2277" t="str">
        <f t="shared" si="35"/>
        <v>New (0-12 Months)</v>
      </c>
    </row>
    <row r="2278" spans="1:23" x14ac:dyDescent="0.25">
      <c r="A2278" t="s">
        <v>2312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 s="1">
        <v>104.15</v>
      </c>
      <c r="T2278" s="1">
        <v>4495.6499999999996</v>
      </c>
      <c r="U2278" t="s">
        <v>24</v>
      </c>
      <c r="V2278">
        <f>IF(Table1[[#This Row],[Churn]]="Yes",1,0)</f>
        <v>0</v>
      </c>
      <c r="W2278" t="str">
        <f t="shared" si="35"/>
        <v>Established (25-48 Months)</v>
      </c>
    </row>
    <row r="2279" spans="1:23" x14ac:dyDescent="0.25">
      <c r="A2279" t="s">
        <v>2313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 s="1">
        <v>109.15</v>
      </c>
      <c r="T2279" s="1">
        <v>6941.2</v>
      </c>
      <c r="U2279" t="s">
        <v>23</v>
      </c>
      <c r="V2279">
        <f>IF(Table1[[#This Row],[Churn]]="Yes",1,0)</f>
        <v>1</v>
      </c>
      <c r="W2279" t="str">
        <f t="shared" si="35"/>
        <v>Loyal (49-72 Months)</v>
      </c>
    </row>
    <row r="2280" spans="1:23" x14ac:dyDescent="0.25">
      <c r="A2280" t="s">
        <v>2314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 s="1">
        <v>48.2</v>
      </c>
      <c r="T2280" s="1">
        <v>340.35</v>
      </c>
      <c r="U2280" t="s">
        <v>24</v>
      </c>
      <c r="V2280">
        <f>IF(Table1[[#This Row],[Churn]]="Yes",1,0)</f>
        <v>0</v>
      </c>
      <c r="W2280" t="str">
        <f t="shared" si="35"/>
        <v>New (0-12 Months)</v>
      </c>
    </row>
    <row r="2281" spans="1:23" x14ac:dyDescent="0.25">
      <c r="A2281" t="s">
        <v>2315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 s="1">
        <v>25.1</v>
      </c>
      <c r="T2281" s="1">
        <v>1789.9</v>
      </c>
      <c r="U2281" t="s">
        <v>24</v>
      </c>
      <c r="V2281">
        <f>IF(Table1[[#This Row],[Churn]]="Yes",1,0)</f>
        <v>0</v>
      </c>
      <c r="W2281" t="str">
        <f t="shared" si="35"/>
        <v>Loyal (49-72 Months)</v>
      </c>
    </row>
    <row r="2282" spans="1:23" x14ac:dyDescent="0.25">
      <c r="A2282" t="s">
        <v>2316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 s="1">
        <v>100.15</v>
      </c>
      <c r="T2282" s="1">
        <v>908.55</v>
      </c>
      <c r="U2282" t="s">
        <v>24</v>
      </c>
      <c r="V2282">
        <f>IF(Table1[[#This Row],[Churn]]="Yes",1,0)</f>
        <v>0</v>
      </c>
      <c r="W2282" t="str">
        <f t="shared" si="35"/>
        <v>New (0-12 Months)</v>
      </c>
    </row>
    <row r="2283" spans="1:23" x14ac:dyDescent="0.25">
      <c r="A2283" t="s">
        <v>2317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 s="1">
        <v>65.2</v>
      </c>
      <c r="T2283" s="1">
        <v>1043.3499999999999</v>
      </c>
      <c r="U2283" t="s">
        <v>23</v>
      </c>
      <c r="V2283">
        <f>IF(Table1[[#This Row],[Churn]]="Yes",1,0)</f>
        <v>1</v>
      </c>
      <c r="W2283" t="str">
        <f t="shared" si="35"/>
        <v>Developing (13-24 Months)</v>
      </c>
    </row>
    <row r="2284" spans="1:23" x14ac:dyDescent="0.25">
      <c r="A2284" t="s">
        <v>2318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 s="1">
        <v>99.5</v>
      </c>
      <c r="T2284" s="1">
        <v>6822.15</v>
      </c>
      <c r="U2284" t="s">
        <v>23</v>
      </c>
      <c r="V2284">
        <f>IF(Table1[[#This Row],[Churn]]="Yes",1,0)</f>
        <v>1</v>
      </c>
      <c r="W2284" t="str">
        <f t="shared" si="35"/>
        <v>Loyal (49-72 Months)</v>
      </c>
    </row>
    <row r="2285" spans="1:23" x14ac:dyDescent="0.25">
      <c r="A2285" t="s">
        <v>2319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 s="1">
        <v>71.55</v>
      </c>
      <c r="T2285" s="1">
        <v>71.55</v>
      </c>
      <c r="U2285" t="s">
        <v>23</v>
      </c>
      <c r="V2285">
        <f>IF(Table1[[#This Row],[Churn]]="Yes",1,0)</f>
        <v>1</v>
      </c>
      <c r="W2285" t="str">
        <f t="shared" si="35"/>
        <v>New (0-12 Months)</v>
      </c>
    </row>
    <row r="2286" spans="1:23" x14ac:dyDescent="0.25">
      <c r="A2286" t="s">
        <v>2320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 s="1">
        <v>55.9</v>
      </c>
      <c r="T2286" s="1">
        <v>157.55000000000001</v>
      </c>
      <c r="U2286" t="s">
        <v>24</v>
      </c>
      <c r="V2286">
        <f>IF(Table1[[#This Row],[Churn]]="Yes",1,0)</f>
        <v>0</v>
      </c>
      <c r="W2286" t="str">
        <f t="shared" si="35"/>
        <v>New (0-12 Months)</v>
      </c>
    </row>
    <row r="2287" spans="1:23" x14ac:dyDescent="0.25">
      <c r="A2287" t="s">
        <v>2321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 s="1">
        <v>93.9</v>
      </c>
      <c r="T2287" s="1">
        <v>5029.2</v>
      </c>
      <c r="U2287" t="s">
        <v>23</v>
      </c>
      <c r="V2287">
        <f>IF(Table1[[#This Row],[Churn]]="Yes",1,0)</f>
        <v>1</v>
      </c>
      <c r="W2287" t="str">
        <f t="shared" si="35"/>
        <v>Loyal (49-72 Months)</v>
      </c>
    </row>
    <row r="2288" spans="1:23" x14ac:dyDescent="0.25">
      <c r="A2288" t="s">
        <v>2322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 s="1">
        <v>64.400000000000006</v>
      </c>
      <c r="T2288" s="1">
        <v>581.70000000000005</v>
      </c>
      <c r="U2288" t="s">
        <v>24</v>
      </c>
      <c r="V2288">
        <f>IF(Table1[[#This Row],[Churn]]="Yes",1,0)</f>
        <v>0</v>
      </c>
      <c r="W2288" t="str">
        <f t="shared" si="35"/>
        <v>New (0-12 Months)</v>
      </c>
    </row>
    <row r="2289" spans="1:23" x14ac:dyDescent="0.25">
      <c r="A2289" t="s">
        <v>2323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 s="1">
        <v>108.4</v>
      </c>
      <c r="T2289" s="1">
        <v>7318.2</v>
      </c>
      <c r="U2289" t="s">
        <v>23</v>
      </c>
      <c r="V2289">
        <f>IF(Table1[[#This Row],[Churn]]="Yes",1,0)</f>
        <v>1</v>
      </c>
      <c r="W2289" t="str">
        <f t="shared" si="35"/>
        <v>Loyal (49-72 Months)</v>
      </c>
    </row>
    <row r="2290" spans="1:23" x14ac:dyDescent="0.25">
      <c r="A2290" t="s">
        <v>2324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 s="1">
        <v>85.3</v>
      </c>
      <c r="T2290" s="1">
        <v>420.45</v>
      </c>
      <c r="U2290" t="s">
        <v>24</v>
      </c>
      <c r="V2290">
        <f>IF(Table1[[#This Row],[Churn]]="Yes",1,0)</f>
        <v>0</v>
      </c>
      <c r="W2290" t="str">
        <f t="shared" si="35"/>
        <v>New (0-12 Months)</v>
      </c>
    </row>
    <row r="2291" spans="1:23" x14ac:dyDescent="0.25">
      <c r="A2291" t="s">
        <v>2325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 s="1">
        <v>107.45</v>
      </c>
      <c r="T2291" s="1">
        <v>7576.7</v>
      </c>
      <c r="U2291" t="s">
        <v>24</v>
      </c>
      <c r="V2291">
        <f>IF(Table1[[#This Row],[Churn]]="Yes",1,0)</f>
        <v>0</v>
      </c>
      <c r="W2291" t="str">
        <f t="shared" si="35"/>
        <v>Loyal (49-72 Months)</v>
      </c>
    </row>
    <row r="2292" spans="1:23" x14ac:dyDescent="0.25">
      <c r="A2292" t="s">
        <v>2326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 s="1">
        <v>48.75</v>
      </c>
      <c r="T2292" s="1">
        <v>633.4</v>
      </c>
      <c r="U2292" t="s">
        <v>23</v>
      </c>
      <c r="V2292">
        <f>IF(Table1[[#This Row],[Churn]]="Yes",1,0)</f>
        <v>1</v>
      </c>
      <c r="W2292" t="str">
        <f t="shared" si="35"/>
        <v>Developing (13-24 Months)</v>
      </c>
    </row>
    <row r="2293" spans="1:23" x14ac:dyDescent="0.25">
      <c r="A2293" t="s">
        <v>2327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 s="1">
        <v>85.65</v>
      </c>
      <c r="T2293" s="1">
        <v>321.64999999999998</v>
      </c>
      <c r="U2293" t="s">
        <v>23</v>
      </c>
      <c r="V2293">
        <f>IF(Table1[[#This Row],[Churn]]="Yes",1,0)</f>
        <v>1</v>
      </c>
      <c r="W2293" t="str">
        <f t="shared" si="35"/>
        <v>New (0-12 Months)</v>
      </c>
    </row>
    <row r="2294" spans="1:23" x14ac:dyDescent="0.25">
      <c r="A2294" t="s">
        <v>2328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 s="1">
        <v>91.3</v>
      </c>
      <c r="T2294" s="1">
        <v>4965</v>
      </c>
      <c r="U2294" t="s">
        <v>24</v>
      </c>
      <c r="V2294">
        <f>IF(Table1[[#This Row],[Churn]]="Yes",1,0)</f>
        <v>0</v>
      </c>
      <c r="W2294" t="str">
        <f t="shared" si="35"/>
        <v>Loyal (49-72 Months)</v>
      </c>
    </row>
    <row r="2295" spans="1:23" x14ac:dyDescent="0.25">
      <c r="A2295" t="s">
        <v>2329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 s="1">
        <v>85.95</v>
      </c>
      <c r="T2295" s="1">
        <v>6151.9</v>
      </c>
      <c r="U2295" t="s">
        <v>24</v>
      </c>
      <c r="V2295">
        <f>IF(Table1[[#This Row],[Churn]]="Yes",1,0)</f>
        <v>0</v>
      </c>
      <c r="W2295" t="str">
        <f t="shared" si="35"/>
        <v>Loyal (49-72 Months)</v>
      </c>
    </row>
    <row r="2296" spans="1:23" x14ac:dyDescent="0.25">
      <c r="A2296" t="s">
        <v>2330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 s="1">
        <v>106.7</v>
      </c>
      <c r="T2296" s="1">
        <v>1253.9000000000001</v>
      </c>
      <c r="U2296" t="s">
        <v>23</v>
      </c>
      <c r="V2296">
        <f>IF(Table1[[#This Row],[Churn]]="Yes",1,0)</f>
        <v>1</v>
      </c>
      <c r="W2296" t="str">
        <f t="shared" si="35"/>
        <v>New (0-12 Months)</v>
      </c>
    </row>
    <row r="2297" spans="1:23" x14ac:dyDescent="0.25">
      <c r="A2297" t="s">
        <v>2331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 s="1">
        <v>25.15</v>
      </c>
      <c r="T2297" s="1">
        <v>25.15</v>
      </c>
      <c r="U2297" t="s">
        <v>23</v>
      </c>
      <c r="V2297">
        <f>IF(Table1[[#This Row],[Churn]]="Yes",1,0)</f>
        <v>1</v>
      </c>
      <c r="W2297" t="str">
        <f t="shared" si="35"/>
        <v>New (0-12 Months)</v>
      </c>
    </row>
    <row r="2298" spans="1:23" x14ac:dyDescent="0.25">
      <c r="A2298" t="s">
        <v>2332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 s="1">
        <v>45.2</v>
      </c>
      <c r="T2298" s="1">
        <v>45.2</v>
      </c>
      <c r="U2298" t="s">
        <v>24</v>
      </c>
      <c r="V2298">
        <f>IF(Table1[[#This Row],[Churn]]="Yes",1,0)</f>
        <v>0</v>
      </c>
      <c r="W2298" t="str">
        <f t="shared" si="35"/>
        <v>New (0-12 Months)</v>
      </c>
    </row>
    <row r="2299" spans="1:23" x14ac:dyDescent="0.25">
      <c r="A2299" t="s">
        <v>2333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 s="1">
        <v>110.35</v>
      </c>
      <c r="T2299" s="1">
        <v>5893.15</v>
      </c>
      <c r="U2299" t="s">
        <v>23</v>
      </c>
      <c r="V2299">
        <f>IF(Table1[[#This Row],[Churn]]="Yes",1,0)</f>
        <v>1</v>
      </c>
      <c r="W2299" t="str">
        <f t="shared" si="35"/>
        <v>Loyal (49-72 Months)</v>
      </c>
    </row>
    <row r="2300" spans="1:23" x14ac:dyDescent="0.25">
      <c r="A2300" t="s">
        <v>2334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 s="1">
        <v>79.2</v>
      </c>
      <c r="T2300" s="1">
        <v>5420.65</v>
      </c>
      <c r="U2300" t="s">
        <v>24</v>
      </c>
      <c r="V2300">
        <f>IF(Table1[[#This Row],[Churn]]="Yes",1,0)</f>
        <v>0</v>
      </c>
      <c r="W2300" t="str">
        <f t="shared" si="35"/>
        <v>Loyal (49-72 Months)</v>
      </c>
    </row>
    <row r="2301" spans="1:23" x14ac:dyDescent="0.25">
      <c r="A2301" t="s">
        <v>2335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 s="1">
        <v>55.5</v>
      </c>
      <c r="T2301" s="1">
        <v>2627.35</v>
      </c>
      <c r="U2301" t="s">
        <v>24</v>
      </c>
      <c r="V2301">
        <f>IF(Table1[[#This Row],[Churn]]="Yes",1,0)</f>
        <v>0</v>
      </c>
      <c r="W2301" t="str">
        <f t="shared" si="35"/>
        <v>Established (25-48 Months)</v>
      </c>
    </row>
    <row r="2302" spans="1:23" x14ac:dyDescent="0.25">
      <c r="A2302" t="s">
        <v>2336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 s="1">
        <v>103.25</v>
      </c>
      <c r="T2302" s="1">
        <v>5037.55</v>
      </c>
      <c r="U2302" t="s">
        <v>23</v>
      </c>
      <c r="V2302">
        <f>IF(Table1[[#This Row],[Churn]]="Yes",1,0)</f>
        <v>1</v>
      </c>
      <c r="W2302" t="str">
        <f t="shared" si="35"/>
        <v>Established (25-48 Months)</v>
      </c>
    </row>
    <row r="2303" spans="1:23" x14ac:dyDescent="0.25">
      <c r="A2303" t="s">
        <v>2337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 s="1">
        <v>90.25</v>
      </c>
      <c r="T2303" s="1">
        <v>743.75</v>
      </c>
      <c r="U2303" t="s">
        <v>24</v>
      </c>
      <c r="V2303">
        <f>IF(Table1[[#This Row],[Churn]]="Yes",1,0)</f>
        <v>0</v>
      </c>
      <c r="W2303" t="str">
        <f t="shared" si="35"/>
        <v>New (0-12 Months)</v>
      </c>
    </row>
    <row r="2304" spans="1:23" x14ac:dyDescent="0.25">
      <c r="A2304" t="s">
        <v>2338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 s="1">
        <v>91.25</v>
      </c>
      <c r="T2304" s="1">
        <v>6589.6</v>
      </c>
      <c r="U2304" t="s">
        <v>24</v>
      </c>
      <c r="V2304">
        <f>IF(Table1[[#This Row],[Churn]]="Yes",1,0)</f>
        <v>0</v>
      </c>
      <c r="W2304" t="str">
        <f t="shared" si="35"/>
        <v>Loyal (49-72 Months)</v>
      </c>
    </row>
    <row r="2305" spans="1:23" x14ac:dyDescent="0.25">
      <c r="A2305" t="s">
        <v>2339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 s="1">
        <v>47.8</v>
      </c>
      <c r="T2305" s="1">
        <v>92.45</v>
      </c>
      <c r="U2305" t="s">
        <v>23</v>
      </c>
      <c r="V2305">
        <f>IF(Table1[[#This Row],[Churn]]="Yes",1,0)</f>
        <v>1</v>
      </c>
      <c r="W2305" t="str">
        <f t="shared" si="35"/>
        <v>New (0-12 Months)</v>
      </c>
    </row>
    <row r="2306" spans="1:23" x14ac:dyDescent="0.25">
      <c r="A2306" t="s">
        <v>2340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 s="1">
        <v>100.9</v>
      </c>
      <c r="T2306" s="1">
        <v>6733.15</v>
      </c>
      <c r="U2306" t="s">
        <v>24</v>
      </c>
      <c r="V2306">
        <f>IF(Table1[[#This Row],[Churn]]="Yes",1,0)</f>
        <v>0</v>
      </c>
      <c r="W2306" t="str">
        <f t="shared" ref="W2306:W2369" si="36">IF(F2306&lt;=12,"New (0-12 Months)",IF(F2306&lt;=24,"Developing (13-24 Months)",IF(F2306&lt;=48,"Established (25-48 Months)","Loyal (49-72 Months)")))</f>
        <v>Loyal (49-72 Months)</v>
      </c>
    </row>
    <row r="2307" spans="1:23" x14ac:dyDescent="0.25">
      <c r="A2307" t="s">
        <v>2341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 s="1">
        <v>97.7</v>
      </c>
      <c r="T2307" s="1">
        <v>3410</v>
      </c>
      <c r="U2307" t="s">
        <v>24</v>
      </c>
      <c r="V2307">
        <f>IF(Table1[[#This Row],[Churn]]="Yes",1,0)</f>
        <v>0</v>
      </c>
      <c r="W2307" t="str">
        <f t="shared" si="36"/>
        <v>Established (25-48 Months)</v>
      </c>
    </row>
    <row r="2308" spans="1:23" x14ac:dyDescent="0.25">
      <c r="A2308" t="s">
        <v>2342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 s="1">
        <v>69.849999999999994</v>
      </c>
      <c r="T2308" s="1">
        <v>199.85</v>
      </c>
      <c r="U2308" t="s">
        <v>24</v>
      </c>
      <c r="V2308">
        <f>IF(Table1[[#This Row],[Churn]]="Yes",1,0)</f>
        <v>0</v>
      </c>
      <c r="W2308" t="str">
        <f t="shared" si="36"/>
        <v>New (0-12 Months)</v>
      </c>
    </row>
    <row r="2309" spans="1:23" x14ac:dyDescent="0.25">
      <c r="A2309" t="s">
        <v>2343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 s="1">
        <v>65.599999999999994</v>
      </c>
      <c r="T2309" s="1">
        <v>593.29999999999995</v>
      </c>
      <c r="U2309" t="s">
        <v>24</v>
      </c>
      <c r="V2309">
        <f>IF(Table1[[#This Row],[Churn]]="Yes",1,0)</f>
        <v>0</v>
      </c>
      <c r="W2309" t="str">
        <f t="shared" si="36"/>
        <v>New (0-12 Months)</v>
      </c>
    </row>
    <row r="2310" spans="1:23" x14ac:dyDescent="0.25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 s="1">
        <v>104.65</v>
      </c>
      <c r="T2310" s="1">
        <v>7288.4</v>
      </c>
      <c r="U2310" t="s">
        <v>24</v>
      </c>
      <c r="V2310">
        <f>IF(Table1[[#This Row],[Churn]]="Yes",1,0)</f>
        <v>0</v>
      </c>
      <c r="W2310" t="str">
        <f t="shared" si="36"/>
        <v>Loyal (49-72 Months)</v>
      </c>
    </row>
    <row r="2311" spans="1:23" x14ac:dyDescent="0.25">
      <c r="A2311" t="s">
        <v>2345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 s="1">
        <v>90.45</v>
      </c>
      <c r="T2311" s="1">
        <v>5229.8</v>
      </c>
      <c r="U2311" t="s">
        <v>24</v>
      </c>
      <c r="V2311">
        <f>IF(Table1[[#This Row],[Churn]]="Yes",1,0)</f>
        <v>0</v>
      </c>
      <c r="W2311" t="str">
        <f t="shared" si="36"/>
        <v>Loyal (49-72 Months)</v>
      </c>
    </row>
    <row r="2312" spans="1:23" x14ac:dyDescent="0.25">
      <c r="A2312" t="s">
        <v>2346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 s="1">
        <v>63.7</v>
      </c>
      <c r="T2312" s="1">
        <v>4464.8</v>
      </c>
      <c r="U2312" t="s">
        <v>24</v>
      </c>
      <c r="V2312">
        <f>IF(Table1[[#This Row],[Churn]]="Yes",1,0)</f>
        <v>0</v>
      </c>
      <c r="W2312" t="str">
        <f t="shared" si="36"/>
        <v>Loyal (49-72 Months)</v>
      </c>
    </row>
    <row r="2313" spans="1:23" x14ac:dyDescent="0.25">
      <c r="A2313" t="s">
        <v>2347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 s="1">
        <v>104.5</v>
      </c>
      <c r="T2313" s="1">
        <v>5068.05</v>
      </c>
      <c r="U2313" t="s">
        <v>24</v>
      </c>
      <c r="V2313">
        <f>IF(Table1[[#This Row],[Churn]]="Yes",1,0)</f>
        <v>0</v>
      </c>
      <c r="W2313" t="str">
        <f t="shared" si="36"/>
        <v>Established (25-48 Months)</v>
      </c>
    </row>
    <row r="2314" spans="1:23" x14ac:dyDescent="0.25">
      <c r="A2314" t="s">
        <v>2348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 s="1">
        <v>20.100000000000001</v>
      </c>
      <c r="T2314" s="1">
        <v>401.85</v>
      </c>
      <c r="U2314" t="s">
        <v>24</v>
      </c>
      <c r="V2314">
        <f>IF(Table1[[#This Row],[Churn]]="Yes",1,0)</f>
        <v>0</v>
      </c>
      <c r="W2314" t="str">
        <f t="shared" si="36"/>
        <v>Developing (13-24 Months)</v>
      </c>
    </row>
    <row r="2315" spans="1:23" x14ac:dyDescent="0.25">
      <c r="A2315" t="s">
        <v>2349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 s="1">
        <v>104.3</v>
      </c>
      <c r="T2315" s="1">
        <v>4451.8500000000004</v>
      </c>
      <c r="U2315" t="s">
        <v>24</v>
      </c>
      <c r="V2315">
        <f>IF(Table1[[#This Row],[Churn]]="Yes",1,0)</f>
        <v>0</v>
      </c>
      <c r="W2315" t="str">
        <f t="shared" si="36"/>
        <v>Established (25-48 Months)</v>
      </c>
    </row>
    <row r="2316" spans="1:23" x14ac:dyDescent="0.25">
      <c r="A2316" t="s">
        <v>2350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 s="1">
        <v>93.25</v>
      </c>
      <c r="T2316" s="1">
        <v>6688.95</v>
      </c>
      <c r="U2316" t="s">
        <v>24</v>
      </c>
      <c r="V2316">
        <f>IF(Table1[[#This Row],[Churn]]="Yes",1,0)</f>
        <v>0</v>
      </c>
      <c r="W2316" t="str">
        <f t="shared" si="36"/>
        <v>Loyal (49-72 Months)</v>
      </c>
    </row>
    <row r="2317" spans="1:23" x14ac:dyDescent="0.25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 s="1">
        <v>73.45</v>
      </c>
      <c r="T2317" s="1">
        <v>2661.1</v>
      </c>
      <c r="U2317" t="s">
        <v>24</v>
      </c>
      <c r="V2317">
        <f>IF(Table1[[#This Row],[Churn]]="Yes",1,0)</f>
        <v>0</v>
      </c>
      <c r="W2317" t="str">
        <f t="shared" si="36"/>
        <v>Established (25-48 Months)</v>
      </c>
    </row>
    <row r="2318" spans="1:23" x14ac:dyDescent="0.25">
      <c r="A2318" t="s">
        <v>2352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 s="1">
        <v>20.7</v>
      </c>
      <c r="T2318" s="1">
        <v>73.05</v>
      </c>
      <c r="U2318" t="s">
        <v>24</v>
      </c>
      <c r="V2318">
        <f>IF(Table1[[#This Row],[Churn]]="Yes",1,0)</f>
        <v>0</v>
      </c>
      <c r="W2318" t="str">
        <f t="shared" si="36"/>
        <v>New (0-12 Months)</v>
      </c>
    </row>
    <row r="2319" spans="1:23" x14ac:dyDescent="0.25">
      <c r="A2319" t="s">
        <v>2353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 s="1">
        <v>25.25</v>
      </c>
      <c r="T2319" s="1">
        <v>1211.6500000000001</v>
      </c>
      <c r="U2319" t="s">
        <v>24</v>
      </c>
      <c r="V2319">
        <f>IF(Table1[[#This Row],[Churn]]="Yes",1,0)</f>
        <v>0</v>
      </c>
      <c r="W2319" t="str">
        <f t="shared" si="36"/>
        <v>Loyal (49-72 Months)</v>
      </c>
    </row>
    <row r="2320" spans="1:23" x14ac:dyDescent="0.25">
      <c r="A2320" t="s">
        <v>2354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 s="1">
        <v>100.5</v>
      </c>
      <c r="T2320" s="1">
        <v>7030.65</v>
      </c>
      <c r="U2320" t="s">
        <v>24</v>
      </c>
      <c r="V2320">
        <f>IF(Table1[[#This Row],[Churn]]="Yes",1,0)</f>
        <v>0</v>
      </c>
      <c r="W2320" t="str">
        <f t="shared" si="36"/>
        <v>Loyal (49-72 Months)</v>
      </c>
    </row>
    <row r="2321" spans="1:23" x14ac:dyDescent="0.25">
      <c r="A2321" t="s">
        <v>2355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 s="1">
        <v>90.6</v>
      </c>
      <c r="T2321" s="1">
        <v>1020.2</v>
      </c>
      <c r="U2321" t="s">
        <v>24</v>
      </c>
      <c r="V2321">
        <f>IF(Table1[[#This Row],[Churn]]="Yes",1,0)</f>
        <v>0</v>
      </c>
      <c r="W2321" t="str">
        <f t="shared" si="36"/>
        <v>New (0-12 Months)</v>
      </c>
    </row>
    <row r="2322" spans="1:23" x14ac:dyDescent="0.25">
      <c r="A2322" t="s">
        <v>2356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 s="1">
        <v>89.4</v>
      </c>
      <c r="T2322" s="1">
        <v>5597.65</v>
      </c>
      <c r="U2322" t="s">
        <v>24</v>
      </c>
      <c r="V2322">
        <f>IF(Table1[[#This Row],[Churn]]="Yes",1,0)</f>
        <v>0</v>
      </c>
      <c r="W2322" t="str">
        <f t="shared" si="36"/>
        <v>Loyal (49-72 Months)</v>
      </c>
    </row>
    <row r="2323" spans="1:23" x14ac:dyDescent="0.25">
      <c r="A2323" t="s">
        <v>2357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 s="1">
        <v>95.45</v>
      </c>
      <c r="T2323" s="1">
        <v>6223.3</v>
      </c>
      <c r="U2323" t="s">
        <v>24</v>
      </c>
      <c r="V2323">
        <f>IF(Table1[[#This Row],[Churn]]="Yes",1,0)</f>
        <v>0</v>
      </c>
      <c r="W2323" t="str">
        <f t="shared" si="36"/>
        <v>Loyal (49-72 Months)</v>
      </c>
    </row>
    <row r="2324" spans="1:23" x14ac:dyDescent="0.25">
      <c r="A2324" t="s">
        <v>2358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 s="1">
        <v>20.45</v>
      </c>
      <c r="T2324" s="1">
        <v>1024.6500000000001</v>
      </c>
      <c r="U2324" t="s">
        <v>24</v>
      </c>
      <c r="V2324">
        <f>IF(Table1[[#This Row],[Churn]]="Yes",1,0)</f>
        <v>0</v>
      </c>
      <c r="W2324" t="str">
        <f t="shared" si="36"/>
        <v>Loyal (49-72 Months)</v>
      </c>
    </row>
    <row r="2325" spans="1:23" x14ac:dyDescent="0.25">
      <c r="A2325" t="s">
        <v>2359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 s="1">
        <v>98.6</v>
      </c>
      <c r="T2325" s="1">
        <v>2933.2</v>
      </c>
      <c r="U2325" t="s">
        <v>23</v>
      </c>
      <c r="V2325">
        <f>IF(Table1[[#This Row],[Churn]]="Yes",1,0)</f>
        <v>1</v>
      </c>
      <c r="W2325" t="str">
        <f t="shared" si="36"/>
        <v>Established (25-48 Months)</v>
      </c>
    </row>
    <row r="2326" spans="1:23" x14ac:dyDescent="0.25">
      <c r="A2326" t="s">
        <v>2360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 s="1">
        <v>83.05</v>
      </c>
      <c r="T2326" s="1">
        <v>1258.3</v>
      </c>
      <c r="U2326" t="s">
        <v>23</v>
      </c>
      <c r="V2326">
        <f>IF(Table1[[#This Row],[Churn]]="Yes",1,0)</f>
        <v>1</v>
      </c>
      <c r="W2326" t="str">
        <f t="shared" si="36"/>
        <v>Developing (13-24 Months)</v>
      </c>
    </row>
    <row r="2327" spans="1:23" x14ac:dyDescent="0.25">
      <c r="A2327" t="s">
        <v>2361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 s="1">
        <v>19.95</v>
      </c>
      <c r="T2327" s="1">
        <v>82.9</v>
      </c>
      <c r="U2327" t="s">
        <v>24</v>
      </c>
      <c r="V2327">
        <f>IF(Table1[[#This Row],[Churn]]="Yes",1,0)</f>
        <v>0</v>
      </c>
      <c r="W2327" t="str">
        <f t="shared" si="36"/>
        <v>New (0-12 Months)</v>
      </c>
    </row>
    <row r="2328" spans="1:23" x14ac:dyDescent="0.25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 s="1">
        <v>109.15</v>
      </c>
      <c r="T2328" s="1">
        <v>7789.6</v>
      </c>
      <c r="U2328" t="s">
        <v>24</v>
      </c>
      <c r="V2328">
        <f>IF(Table1[[#This Row],[Churn]]="Yes",1,0)</f>
        <v>0</v>
      </c>
      <c r="W2328" t="str">
        <f t="shared" si="36"/>
        <v>Loyal (49-72 Months)</v>
      </c>
    </row>
    <row r="2329" spans="1:23" x14ac:dyDescent="0.25">
      <c r="A2329" t="s">
        <v>2363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 s="1">
        <v>85.7</v>
      </c>
      <c r="T2329" s="1">
        <v>2067</v>
      </c>
      <c r="U2329" t="s">
        <v>24</v>
      </c>
      <c r="V2329">
        <f>IF(Table1[[#This Row],[Churn]]="Yes",1,0)</f>
        <v>0</v>
      </c>
      <c r="W2329" t="str">
        <f t="shared" si="36"/>
        <v>Established (25-48 Months)</v>
      </c>
    </row>
    <row r="2330" spans="1:23" x14ac:dyDescent="0.25">
      <c r="A2330" t="s">
        <v>2364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 s="1">
        <v>102.05</v>
      </c>
      <c r="T2330" s="1">
        <v>3452.55</v>
      </c>
      <c r="U2330" t="s">
        <v>24</v>
      </c>
      <c r="V2330">
        <f>IF(Table1[[#This Row],[Churn]]="Yes",1,0)</f>
        <v>0</v>
      </c>
      <c r="W2330" t="str">
        <f t="shared" si="36"/>
        <v>Established (25-48 Months)</v>
      </c>
    </row>
    <row r="2331" spans="1:23" x14ac:dyDescent="0.25">
      <c r="A2331" t="s">
        <v>2365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 s="1">
        <v>94.7</v>
      </c>
      <c r="T2331" s="1">
        <v>5468.95</v>
      </c>
      <c r="U2331" t="s">
        <v>24</v>
      </c>
      <c r="V2331">
        <f>IF(Table1[[#This Row],[Churn]]="Yes",1,0)</f>
        <v>0</v>
      </c>
      <c r="W2331" t="str">
        <f t="shared" si="36"/>
        <v>Loyal (49-72 Months)</v>
      </c>
    </row>
    <row r="2332" spans="1:23" x14ac:dyDescent="0.25">
      <c r="A2332" t="s">
        <v>2366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 s="1">
        <v>64.400000000000006</v>
      </c>
      <c r="T2332" s="1">
        <v>1802.15</v>
      </c>
      <c r="U2332" t="s">
        <v>24</v>
      </c>
      <c r="V2332">
        <f>IF(Table1[[#This Row],[Churn]]="Yes",1,0)</f>
        <v>0</v>
      </c>
      <c r="W2332" t="str">
        <f t="shared" si="36"/>
        <v>Established (25-48 Months)</v>
      </c>
    </row>
    <row r="2333" spans="1:23" x14ac:dyDescent="0.25">
      <c r="A2333" t="s">
        <v>2367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 s="1">
        <v>26.8</v>
      </c>
      <c r="T2333" s="1">
        <v>733.55</v>
      </c>
      <c r="U2333" t="s">
        <v>24</v>
      </c>
      <c r="V2333">
        <f>IF(Table1[[#This Row],[Churn]]="Yes",1,0)</f>
        <v>0</v>
      </c>
      <c r="W2333" t="str">
        <f t="shared" si="36"/>
        <v>Established (25-48 Months)</v>
      </c>
    </row>
    <row r="2334" spans="1:23" x14ac:dyDescent="0.25">
      <c r="A2334" t="s">
        <v>2368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 s="1">
        <v>66.05</v>
      </c>
      <c r="T2334" s="1">
        <v>3021.45</v>
      </c>
      <c r="U2334" t="s">
        <v>24</v>
      </c>
      <c r="V2334">
        <f>IF(Table1[[#This Row],[Churn]]="Yes",1,0)</f>
        <v>0</v>
      </c>
      <c r="W2334" t="str">
        <f t="shared" si="36"/>
        <v>Established (25-48 Months)</v>
      </c>
    </row>
    <row r="2335" spans="1:23" x14ac:dyDescent="0.25">
      <c r="A2335" t="s">
        <v>2369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 s="1">
        <v>65.2</v>
      </c>
      <c r="T2335" s="1">
        <v>3687.85</v>
      </c>
      <c r="U2335" t="s">
        <v>24</v>
      </c>
      <c r="V2335">
        <f>IF(Table1[[#This Row],[Churn]]="Yes",1,0)</f>
        <v>0</v>
      </c>
      <c r="W2335" t="str">
        <f t="shared" si="36"/>
        <v>Loyal (49-72 Months)</v>
      </c>
    </row>
    <row r="2336" spans="1:23" x14ac:dyDescent="0.25">
      <c r="A2336" t="s">
        <v>2370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 s="1">
        <v>85.05</v>
      </c>
      <c r="T2336" s="1">
        <v>1391.15</v>
      </c>
      <c r="U2336" t="s">
        <v>24</v>
      </c>
      <c r="V2336">
        <f>IF(Table1[[#This Row],[Churn]]="Yes",1,0)</f>
        <v>0</v>
      </c>
      <c r="W2336" t="str">
        <f t="shared" si="36"/>
        <v>Developing (13-24 Months)</v>
      </c>
    </row>
    <row r="2337" spans="1:23" x14ac:dyDescent="0.25">
      <c r="A2337" t="s">
        <v>2371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 s="1">
        <v>55.8</v>
      </c>
      <c r="T2337" s="1">
        <v>274.35000000000002</v>
      </c>
      <c r="U2337" t="s">
        <v>24</v>
      </c>
      <c r="V2337">
        <f>IF(Table1[[#This Row],[Churn]]="Yes",1,0)</f>
        <v>0</v>
      </c>
      <c r="W2337" t="str">
        <f t="shared" si="36"/>
        <v>New (0-12 Months)</v>
      </c>
    </row>
    <row r="2338" spans="1:23" x14ac:dyDescent="0.25">
      <c r="A2338" t="s">
        <v>2372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 s="1">
        <v>70.400000000000006</v>
      </c>
      <c r="T2338" s="1">
        <v>1214.05</v>
      </c>
      <c r="U2338" t="s">
        <v>23</v>
      </c>
      <c r="V2338">
        <f>IF(Table1[[#This Row],[Churn]]="Yes",1,0)</f>
        <v>1</v>
      </c>
      <c r="W2338" t="str">
        <f t="shared" si="36"/>
        <v>Developing (13-24 Months)</v>
      </c>
    </row>
    <row r="2339" spans="1:23" x14ac:dyDescent="0.25">
      <c r="A2339" t="s">
        <v>2373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 s="1">
        <v>104.75</v>
      </c>
      <c r="T2339" s="1">
        <v>5510.65</v>
      </c>
      <c r="U2339" t="s">
        <v>23</v>
      </c>
      <c r="V2339">
        <f>IF(Table1[[#This Row],[Churn]]="Yes",1,0)</f>
        <v>1</v>
      </c>
      <c r="W2339" t="str">
        <f t="shared" si="36"/>
        <v>Loyal (49-72 Months)</v>
      </c>
    </row>
    <row r="2340" spans="1:23" x14ac:dyDescent="0.25">
      <c r="A2340" t="s">
        <v>2374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 s="1">
        <v>19.95</v>
      </c>
      <c r="T2340" s="1">
        <v>1322.85</v>
      </c>
      <c r="U2340" t="s">
        <v>24</v>
      </c>
      <c r="V2340">
        <f>IF(Table1[[#This Row],[Churn]]="Yes",1,0)</f>
        <v>0</v>
      </c>
      <c r="W2340" t="str">
        <f t="shared" si="36"/>
        <v>Loyal (49-72 Months)</v>
      </c>
    </row>
    <row r="2341" spans="1:23" x14ac:dyDescent="0.25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 s="1">
        <v>94.25</v>
      </c>
      <c r="T2341" s="1">
        <v>1973.75</v>
      </c>
      <c r="U2341" t="s">
        <v>23</v>
      </c>
      <c r="V2341">
        <f>IF(Table1[[#This Row],[Churn]]="Yes",1,0)</f>
        <v>1</v>
      </c>
      <c r="W2341" t="str">
        <f t="shared" si="36"/>
        <v>Developing (13-24 Months)</v>
      </c>
    </row>
    <row r="2342" spans="1:23" x14ac:dyDescent="0.25">
      <c r="A2342" t="s">
        <v>2376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 s="1">
        <v>45</v>
      </c>
      <c r="T2342" s="1">
        <v>2196.3000000000002</v>
      </c>
      <c r="U2342" t="s">
        <v>24</v>
      </c>
      <c r="V2342">
        <f>IF(Table1[[#This Row],[Churn]]="Yes",1,0)</f>
        <v>0</v>
      </c>
      <c r="W2342" t="str">
        <f t="shared" si="36"/>
        <v>Established (25-48 Months)</v>
      </c>
    </row>
    <row r="2343" spans="1:23" x14ac:dyDescent="0.25">
      <c r="A2343" t="s">
        <v>2377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 s="1">
        <v>114.9</v>
      </c>
      <c r="T2343" s="1">
        <v>7843.55</v>
      </c>
      <c r="U2343" t="s">
        <v>24</v>
      </c>
      <c r="V2343">
        <f>IF(Table1[[#This Row],[Churn]]="Yes",1,0)</f>
        <v>0</v>
      </c>
      <c r="W2343" t="str">
        <f t="shared" si="36"/>
        <v>Loyal (49-72 Months)</v>
      </c>
    </row>
    <row r="2344" spans="1:23" x14ac:dyDescent="0.25">
      <c r="A2344" t="s">
        <v>2378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 s="1">
        <v>106.4</v>
      </c>
      <c r="T2344" s="1">
        <v>3211.9</v>
      </c>
      <c r="U2344" t="s">
        <v>24</v>
      </c>
      <c r="V2344">
        <f>IF(Table1[[#This Row],[Churn]]="Yes",1,0)</f>
        <v>0</v>
      </c>
      <c r="W2344" t="str">
        <f t="shared" si="36"/>
        <v>Established (25-48 Months)</v>
      </c>
    </row>
    <row r="2345" spans="1:23" x14ac:dyDescent="0.25">
      <c r="A2345" t="s">
        <v>2379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 s="1">
        <v>46.1</v>
      </c>
      <c r="T2345" s="1">
        <v>130.15</v>
      </c>
      <c r="U2345" t="s">
        <v>24</v>
      </c>
      <c r="V2345">
        <f>IF(Table1[[#This Row],[Churn]]="Yes",1,0)</f>
        <v>0</v>
      </c>
      <c r="W2345" t="str">
        <f t="shared" si="36"/>
        <v>New (0-12 Months)</v>
      </c>
    </row>
    <row r="2346" spans="1:23" x14ac:dyDescent="0.25">
      <c r="A2346" t="s">
        <v>2380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 s="1">
        <v>39.700000000000003</v>
      </c>
      <c r="T2346" s="1">
        <v>692.35</v>
      </c>
      <c r="U2346" t="s">
        <v>24</v>
      </c>
      <c r="V2346">
        <f>IF(Table1[[#This Row],[Churn]]="Yes",1,0)</f>
        <v>0</v>
      </c>
      <c r="W2346" t="str">
        <f t="shared" si="36"/>
        <v>Developing (13-24 Months)</v>
      </c>
    </row>
    <row r="2347" spans="1:23" x14ac:dyDescent="0.25">
      <c r="A2347" t="s">
        <v>2381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 s="1">
        <v>20.05</v>
      </c>
      <c r="T2347" s="1">
        <v>85.5</v>
      </c>
      <c r="U2347" t="s">
        <v>24</v>
      </c>
      <c r="V2347">
        <f>IF(Table1[[#This Row],[Churn]]="Yes",1,0)</f>
        <v>0</v>
      </c>
      <c r="W2347" t="str">
        <f t="shared" si="36"/>
        <v>New (0-12 Months)</v>
      </c>
    </row>
    <row r="2348" spans="1:23" x14ac:dyDescent="0.25">
      <c r="A2348" t="s">
        <v>2382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 s="1">
        <v>95.75</v>
      </c>
      <c r="T2348" s="1">
        <v>6849.4</v>
      </c>
      <c r="U2348" t="s">
        <v>24</v>
      </c>
      <c r="V2348">
        <f>IF(Table1[[#This Row],[Churn]]="Yes",1,0)</f>
        <v>0</v>
      </c>
      <c r="W2348" t="str">
        <f t="shared" si="36"/>
        <v>Loyal (49-72 Months)</v>
      </c>
    </row>
    <row r="2349" spans="1:23" x14ac:dyDescent="0.25">
      <c r="A2349" t="s">
        <v>2383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 s="1">
        <v>24.4</v>
      </c>
      <c r="T2349" s="1">
        <v>203.95</v>
      </c>
      <c r="U2349" t="s">
        <v>24</v>
      </c>
      <c r="V2349">
        <f>IF(Table1[[#This Row],[Churn]]="Yes",1,0)</f>
        <v>0</v>
      </c>
      <c r="W2349" t="str">
        <f t="shared" si="36"/>
        <v>New (0-12 Months)</v>
      </c>
    </row>
    <row r="2350" spans="1:23" x14ac:dyDescent="0.25">
      <c r="A2350" t="s">
        <v>2384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 s="1">
        <v>33.6</v>
      </c>
      <c r="T2350" s="1">
        <v>2117.1999999999998</v>
      </c>
      <c r="U2350" t="s">
        <v>24</v>
      </c>
      <c r="V2350">
        <f>IF(Table1[[#This Row],[Churn]]="Yes",1,0)</f>
        <v>0</v>
      </c>
      <c r="W2350" t="str">
        <f t="shared" si="36"/>
        <v>Loyal (49-72 Months)</v>
      </c>
    </row>
    <row r="2351" spans="1:23" x14ac:dyDescent="0.25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 s="1">
        <v>90.45</v>
      </c>
      <c r="T2351" s="1">
        <v>6565.85</v>
      </c>
      <c r="U2351" t="s">
        <v>24</v>
      </c>
      <c r="V2351">
        <f>IF(Table1[[#This Row],[Churn]]="Yes",1,0)</f>
        <v>0</v>
      </c>
      <c r="W2351" t="str">
        <f t="shared" si="36"/>
        <v>Loyal (49-72 Months)</v>
      </c>
    </row>
    <row r="2352" spans="1:23" x14ac:dyDescent="0.25">
      <c r="A2352" t="s">
        <v>2386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 s="1">
        <v>84</v>
      </c>
      <c r="T2352" s="1">
        <v>424.75</v>
      </c>
      <c r="U2352" t="s">
        <v>24</v>
      </c>
      <c r="V2352">
        <f>IF(Table1[[#This Row],[Churn]]="Yes",1,0)</f>
        <v>0</v>
      </c>
      <c r="W2352" t="str">
        <f t="shared" si="36"/>
        <v>New (0-12 Months)</v>
      </c>
    </row>
    <row r="2353" spans="1:23" x14ac:dyDescent="0.25">
      <c r="A2353" t="s">
        <v>2387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 s="1">
        <v>67.400000000000006</v>
      </c>
      <c r="T2353" s="1">
        <v>3306.85</v>
      </c>
      <c r="U2353" t="s">
        <v>24</v>
      </c>
      <c r="V2353">
        <f>IF(Table1[[#This Row],[Churn]]="Yes",1,0)</f>
        <v>0</v>
      </c>
      <c r="W2353" t="str">
        <f t="shared" si="36"/>
        <v>Loyal (49-72 Months)</v>
      </c>
    </row>
    <row r="2354" spans="1:23" x14ac:dyDescent="0.25">
      <c r="A2354" t="s">
        <v>2388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 s="1">
        <v>19.7</v>
      </c>
      <c r="T2354" s="1">
        <v>168.9</v>
      </c>
      <c r="U2354" t="s">
        <v>24</v>
      </c>
      <c r="V2354">
        <f>IF(Table1[[#This Row],[Churn]]="Yes",1,0)</f>
        <v>0</v>
      </c>
      <c r="W2354" t="str">
        <f t="shared" si="36"/>
        <v>New (0-12 Months)</v>
      </c>
    </row>
    <row r="2355" spans="1:23" x14ac:dyDescent="0.25">
      <c r="A2355" t="s">
        <v>2389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 s="1">
        <v>80.349999999999994</v>
      </c>
      <c r="T2355" s="1">
        <v>253.8</v>
      </c>
      <c r="U2355" t="s">
        <v>24</v>
      </c>
      <c r="V2355">
        <f>IF(Table1[[#This Row],[Churn]]="Yes",1,0)</f>
        <v>0</v>
      </c>
      <c r="W2355" t="str">
        <f t="shared" si="36"/>
        <v>New (0-12 Months)</v>
      </c>
    </row>
    <row r="2356" spans="1:23" x14ac:dyDescent="0.25">
      <c r="A2356" t="s">
        <v>2390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 s="1">
        <v>19.600000000000001</v>
      </c>
      <c r="T2356" s="1">
        <v>197.4</v>
      </c>
      <c r="U2356" t="s">
        <v>24</v>
      </c>
      <c r="V2356">
        <f>IF(Table1[[#This Row],[Churn]]="Yes",1,0)</f>
        <v>0</v>
      </c>
      <c r="W2356" t="str">
        <f t="shared" si="36"/>
        <v>New (0-12 Months)</v>
      </c>
    </row>
    <row r="2357" spans="1:23" x14ac:dyDescent="0.25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 s="1">
        <v>54.2</v>
      </c>
      <c r="T2357" s="1">
        <v>3838.2</v>
      </c>
      <c r="U2357" t="s">
        <v>24</v>
      </c>
      <c r="V2357">
        <f>IF(Table1[[#This Row],[Churn]]="Yes",1,0)</f>
        <v>0</v>
      </c>
      <c r="W2357" t="str">
        <f t="shared" si="36"/>
        <v>Loyal (49-72 Months)</v>
      </c>
    </row>
    <row r="2358" spans="1:23" x14ac:dyDescent="0.25">
      <c r="A2358" t="s">
        <v>2392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 s="1">
        <v>45.2</v>
      </c>
      <c r="T2358" s="1">
        <v>2065.15</v>
      </c>
      <c r="U2358" t="s">
        <v>24</v>
      </c>
      <c r="V2358">
        <f>IF(Table1[[#This Row],[Churn]]="Yes",1,0)</f>
        <v>0</v>
      </c>
      <c r="W2358" t="str">
        <f t="shared" si="36"/>
        <v>Established (25-48 Months)</v>
      </c>
    </row>
    <row r="2359" spans="1:23" x14ac:dyDescent="0.25">
      <c r="A2359" t="s">
        <v>2393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 s="1">
        <v>75.099999999999994</v>
      </c>
      <c r="T2359" s="1">
        <v>5064.45</v>
      </c>
      <c r="U2359" t="s">
        <v>24</v>
      </c>
      <c r="V2359">
        <f>IF(Table1[[#This Row],[Churn]]="Yes",1,0)</f>
        <v>0</v>
      </c>
      <c r="W2359" t="str">
        <f t="shared" si="36"/>
        <v>Loyal (49-72 Months)</v>
      </c>
    </row>
    <row r="2360" spans="1:23" x14ac:dyDescent="0.25">
      <c r="A2360" t="s">
        <v>2394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 s="1">
        <v>19.7</v>
      </c>
      <c r="T2360" s="1">
        <v>1140.05</v>
      </c>
      <c r="U2360" t="s">
        <v>24</v>
      </c>
      <c r="V2360">
        <f>IF(Table1[[#This Row],[Churn]]="Yes",1,0)</f>
        <v>0</v>
      </c>
      <c r="W2360" t="str">
        <f t="shared" si="36"/>
        <v>Loyal (49-72 Months)</v>
      </c>
    </row>
    <row r="2361" spans="1:23" x14ac:dyDescent="0.25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 s="1">
        <v>72.75</v>
      </c>
      <c r="T2361" s="1">
        <v>2447.4499999999998</v>
      </c>
      <c r="U2361" t="s">
        <v>24</v>
      </c>
      <c r="V2361">
        <f>IF(Table1[[#This Row],[Churn]]="Yes",1,0)</f>
        <v>0</v>
      </c>
      <c r="W2361" t="str">
        <f t="shared" si="36"/>
        <v>Established (25-48 Months)</v>
      </c>
    </row>
    <row r="2362" spans="1:23" x14ac:dyDescent="0.25">
      <c r="A2362" t="s">
        <v>2396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 s="1">
        <v>20.05</v>
      </c>
      <c r="T2362" s="1">
        <v>1263.9000000000001</v>
      </c>
      <c r="U2362" t="s">
        <v>24</v>
      </c>
      <c r="V2362">
        <f>IF(Table1[[#This Row],[Churn]]="Yes",1,0)</f>
        <v>0</v>
      </c>
      <c r="W2362" t="str">
        <f t="shared" si="36"/>
        <v>Loyal (49-72 Months)</v>
      </c>
    </row>
    <row r="2363" spans="1:23" x14ac:dyDescent="0.25">
      <c r="A2363" t="s">
        <v>2397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 s="1">
        <v>45.95</v>
      </c>
      <c r="T2363" s="1">
        <v>45.95</v>
      </c>
      <c r="U2363" t="s">
        <v>23</v>
      </c>
      <c r="V2363">
        <f>IF(Table1[[#This Row],[Churn]]="Yes",1,0)</f>
        <v>1</v>
      </c>
      <c r="W2363" t="str">
        <f t="shared" si="36"/>
        <v>New (0-12 Months)</v>
      </c>
    </row>
    <row r="2364" spans="1:23" x14ac:dyDescent="0.25">
      <c r="A2364" t="s">
        <v>2398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 s="1">
        <v>39.200000000000003</v>
      </c>
      <c r="T2364" s="1">
        <v>1838.15</v>
      </c>
      <c r="U2364" t="s">
        <v>24</v>
      </c>
      <c r="V2364">
        <f>IF(Table1[[#This Row],[Churn]]="Yes",1,0)</f>
        <v>0</v>
      </c>
      <c r="W2364" t="str">
        <f t="shared" si="36"/>
        <v>Loyal (49-72 Months)</v>
      </c>
    </row>
    <row r="2365" spans="1:23" x14ac:dyDescent="0.25">
      <c r="A2365" t="s">
        <v>2399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 s="1">
        <v>44.75</v>
      </c>
      <c r="T2365" s="1">
        <v>44.75</v>
      </c>
      <c r="U2365" t="s">
        <v>24</v>
      </c>
      <c r="V2365">
        <f>IF(Table1[[#This Row],[Churn]]="Yes",1,0)</f>
        <v>0</v>
      </c>
      <c r="W2365" t="str">
        <f t="shared" si="36"/>
        <v>New (0-12 Months)</v>
      </c>
    </row>
    <row r="2366" spans="1:23" x14ac:dyDescent="0.25">
      <c r="A2366" t="s">
        <v>2400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 s="1">
        <v>82.65</v>
      </c>
      <c r="T2366" s="1">
        <v>1185</v>
      </c>
      <c r="U2366" t="s">
        <v>24</v>
      </c>
      <c r="V2366">
        <f>IF(Table1[[#This Row],[Churn]]="Yes",1,0)</f>
        <v>0</v>
      </c>
      <c r="W2366" t="str">
        <f t="shared" si="36"/>
        <v>Developing (13-24 Months)</v>
      </c>
    </row>
    <row r="2367" spans="1:23" x14ac:dyDescent="0.25">
      <c r="A2367" t="s">
        <v>2401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 s="1">
        <v>93.9</v>
      </c>
      <c r="T2367" s="1">
        <v>1743.9</v>
      </c>
      <c r="U2367" t="s">
        <v>24</v>
      </c>
      <c r="V2367">
        <f>IF(Table1[[#This Row],[Churn]]="Yes",1,0)</f>
        <v>0</v>
      </c>
      <c r="W2367" t="str">
        <f t="shared" si="36"/>
        <v>Developing (13-24 Months)</v>
      </c>
    </row>
    <row r="2368" spans="1:23" x14ac:dyDescent="0.25">
      <c r="A2368" t="s">
        <v>2402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 s="1">
        <v>70.150000000000006</v>
      </c>
      <c r="T2368" s="1">
        <v>70.150000000000006</v>
      </c>
      <c r="U2368" t="s">
        <v>23</v>
      </c>
      <c r="V2368">
        <f>IF(Table1[[#This Row],[Churn]]="Yes",1,0)</f>
        <v>1</v>
      </c>
      <c r="W2368" t="str">
        <f t="shared" si="36"/>
        <v>New (0-12 Months)</v>
      </c>
    </row>
    <row r="2369" spans="1:23" x14ac:dyDescent="0.25">
      <c r="A2369" t="s">
        <v>2403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 s="1">
        <v>85.55</v>
      </c>
      <c r="T2369" s="1">
        <v>85.55</v>
      </c>
      <c r="U2369" t="s">
        <v>23</v>
      </c>
      <c r="V2369">
        <f>IF(Table1[[#This Row],[Churn]]="Yes",1,0)</f>
        <v>1</v>
      </c>
      <c r="W2369" t="str">
        <f t="shared" si="36"/>
        <v>New (0-12 Months)</v>
      </c>
    </row>
    <row r="2370" spans="1:23" x14ac:dyDescent="0.25">
      <c r="A2370" t="s">
        <v>2404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 s="1">
        <v>117.15</v>
      </c>
      <c r="T2370" s="1">
        <v>8529.5</v>
      </c>
      <c r="U2370" t="s">
        <v>24</v>
      </c>
      <c r="V2370">
        <f>IF(Table1[[#This Row],[Churn]]="Yes",1,0)</f>
        <v>0</v>
      </c>
      <c r="W2370" t="str">
        <f t="shared" ref="W2370:W2433" si="37">IF(F2370&lt;=12,"New (0-12 Months)",IF(F2370&lt;=24,"Developing (13-24 Months)",IF(F2370&lt;=48,"Established (25-48 Months)","Loyal (49-72 Months)")))</f>
        <v>Loyal (49-72 Months)</v>
      </c>
    </row>
    <row r="2371" spans="1:23" x14ac:dyDescent="0.25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 s="1">
        <v>99.25</v>
      </c>
      <c r="T2371" s="1">
        <v>6549.45</v>
      </c>
      <c r="U2371" t="s">
        <v>24</v>
      </c>
      <c r="V2371">
        <f>IF(Table1[[#This Row],[Churn]]="Yes",1,0)</f>
        <v>0</v>
      </c>
      <c r="W2371" t="str">
        <f t="shared" si="37"/>
        <v>Loyal (49-72 Months)</v>
      </c>
    </row>
    <row r="2372" spans="1:23" x14ac:dyDescent="0.25">
      <c r="A2372" t="s">
        <v>2406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 s="1">
        <v>112.55</v>
      </c>
      <c r="T2372" s="1">
        <v>7806.5</v>
      </c>
      <c r="U2372" t="s">
        <v>24</v>
      </c>
      <c r="V2372">
        <f>IF(Table1[[#This Row],[Churn]]="Yes",1,0)</f>
        <v>0</v>
      </c>
      <c r="W2372" t="str">
        <f t="shared" si="37"/>
        <v>Loyal (49-72 Months)</v>
      </c>
    </row>
    <row r="2373" spans="1:23" x14ac:dyDescent="0.25">
      <c r="A2373" t="s">
        <v>2407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 s="1">
        <v>25.7</v>
      </c>
      <c r="T2373" s="1">
        <v>25.7</v>
      </c>
      <c r="U2373" t="s">
        <v>24</v>
      </c>
      <c r="V2373">
        <f>IF(Table1[[#This Row],[Churn]]="Yes",1,0)</f>
        <v>0</v>
      </c>
      <c r="W2373" t="str">
        <f t="shared" si="37"/>
        <v>New (0-12 Months)</v>
      </c>
    </row>
    <row r="2374" spans="1:23" x14ac:dyDescent="0.25">
      <c r="A2374" t="s">
        <v>2408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 s="1">
        <v>90.3</v>
      </c>
      <c r="T2374" s="1">
        <v>6287.3</v>
      </c>
      <c r="U2374" t="s">
        <v>24</v>
      </c>
      <c r="V2374">
        <f>IF(Table1[[#This Row],[Churn]]="Yes",1,0)</f>
        <v>0</v>
      </c>
      <c r="W2374" t="str">
        <f t="shared" si="37"/>
        <v>Loyal (49-72 Months)</v>
      </c>
    </row>
    <row r="2375" spans="1:23" x14ac:dyDescent="0.25">
      <c r="A2375" t="s">
        <v>2409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 s="1">
        <v>49.4</v>
      </c>
      <c r="T2375" s="1">
        <v>3251.85</v>
      </c>
      <c r="U2375" t="s">
        <v>24</v>
      </c>
      <c r="V2375">
        <f>IF(Table1[[#This Row],[Churn]]="Yes",1,0)</f>
        <v>0</v>
      </c>
      <c r="W2375" t="str">
        <f t="shared" si="37"/>
        <v>Loyal (49-72 Months)</v>
      </c>
    </row>
    <row r="2376" spans="1:23" x14ac:dyDescent="0.25">
      <c r="A2376" t="s">
        <v>2410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 s="1">
        <v>19.399999999999999</v>
      </c>
      <c r="T2376" s="1">
        <v>50.6</v>
      </c>
      <c r="U2376" t="s">
        <v>24</v>
      </c>
      <c r="V2376">
        <f>IF(Table1[[#This Row],[Churn]]="Yes",1,0)</f>
        <v>0</v>
      </c>
      <c r="W2376" t="str">
        <f t="shared" si="37"/>
        <v>New (0-12 Months)</v>
      </c>
    </row>
    <row r="2377" spans="1:23" x14ac:dyDescent="0.25">
      <c r="A2377" t="s">
        <v>2411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 s="1">
        <v>109.7</v>
      </c>
      <c r="T2377" s="1">
        <v>7904.25</v>
      </c>
      <c r="U2377" t="s">
        <v>24</v>
      </c>
      <c r="V2377">
        <f>IF(Table1[[#This Row],[Churn]]="Yes",1,0)</f>
        <v>0</v>
      </c>
      <c r="W2377" t="str">
        <f t="shared" si="37"/>
        <v>Loyal (49-72 Months)</v>
      </c>
    </row>
    <row r="2378" spans="1:23" x14ac:dyDescent="0.25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 s="1">
        <v>61.25</v>
      </c>
      <c r="T2378" s="1">
        <v>729.95</v>
      </c>
      <c r="U2378" t="s">
        <v>24</v>
      </c>
      <c r="V2378">
        <f>IF(Table1[[#This Row],[Churn]]="Yes",1,0)</f>
        <v>0</v>
      </c>
      <c r="W2378" t="str">
        <f t="shared" si="37"/>
        <v>New (0-12 Months)</v>
      </c>
    </row>
    <row r="2379" spans="1:23" x14ac:dyDescent="0.25">
      <c r="A2379" t="s">
        <v>2413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 s="1">
        <v>55.3</v>
      </c>
      <c r="T2379" s="1">
        <v>2654.05</v>
      </c>
      <c r="U2379" t="s">
        <v>24</v>
      </c>
      <c r="V2379">
        <f>IF(Table1[[#This Row],[Churn]]="Yes",1,0)</f>
        <v>0</v>
      </c>
      <c r="W2379" t="str">
        <f t="shared" si="37"/>
        <v>Established (25-48 Months)</v>
      </c>
    </row>
    <row r="2380" spans="1:23" x14ac:dyDescent="0.25">
      <c r="A2380" t="s">
        <v>2414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 s="1">
        <v>70.3</v>
      </c>
      <c r="T2380" s="1">
        <v>2416.5500000000002</v>
      </c>
      <c r="U2380" t="s">
        <v>23</v>
      </c>
      <c r="V2380">
        <f>IF(Table1[[#This Row],[Churn]]="Yes",1,0)</f>
        <v>1</v>
      </c>
      <c r="W2380" t="str">
        <f t="shared" si="37"/>
        <v>Established (25-48 Months)</v>
      </c>
    </row>
    <row r="2381" spans="1:23" x14ac:dyDescent="0.25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 s="1">
        <v>106.35</v>
      </c>
      <c r="T2381" s="1">
        <v>3520.75</v>
      </c>
      <c r="U2381" t="s">
        <v>23</v>
      </c>
      <c r="V2381">
        <f>IF(Table1[[#This Row],[Churn]]="Yes",1,0)</f>
        <v>1</v>
      </c>
      <c r="W2381" t="str">
        <f t="shared" si="37"/>
        <v>Established (25-48 Months)</v>
      </c>
    </row>
    <row r="2382" spans="1:23" x14ac:dyDescent="0.25">
      <c r="A2382" t="s">
        <v>2416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 s="1">
        <v>103.75</v>
      </c>
      <c r="T2382" s="1">
        <v>5969.95</v>
      </c>
      <c r="U2382" t="s">
        <v>24</v>
      </c>
      <c r="V2382">
        <f>IF(Table1[[#This Row],[Churn]]="Yes",1,0)</f>
        <v>0</v>
      </c>
      <c r="W2382" t="str">
        <f t="shared" si="37"/>
        <v>Loyal (49-72 Months)</v>
      </c>
    </row>
    <row r="2383" spans="1:23" x14ac:dyDescent="0.25">
      <c r="A2383" t="s">
        <v>2417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 s="1">
        <v>19.5</v>
      </c>
      <c r="T2383" s="1">
        <v>226.8</v>
      </c>
      <c r="U2383" t="s">
        <v>24</v>
      </c>
      <c r="V2383">
        <f>IF(Table1[[#This Row],[Churn]]="Yes",1,0)</f>
        <v>0</v>
      </c>
      <c r="W2383" t="str">
        <f t="shared" si="37"/>
        <v>New (0-12 Months)</v>
      </c>
    </row>
    <row r="2384" spans="1:23" x14ac:dyDescent="0.25">
      <c r="A2384" t="s">
        <v>2418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 s="1">
        <v>39.5</v>
      </c>
      <c r="T2384" s="1">
        <v>1082.75</v>
      </c>
      <c r="U2384" t="s">
        <v>24</v>
      </c>
      <c r="V2384">
        <f>IF(Table1[[#This Row],[Churn]]="Yes",1,0)</f>
        <v>0</v>
      </c>
      <c r="W2384" t="str">
        <f t="shared" si="37"/>
        <v>Established (25-48 Months)</v>
      </c>
    </row>
    <row r="2385" spans="1:23" x14ac:dyDescent="0.25">
      <c r="A2385" t="s">
        <v>2419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 s="1">
        <v>26.05</v>
      </c>
      <c r="T2385" s="1">
        <v>565.75</v>
      </c>
      <c r="U2385" t="s">
        <v>24</v>
      </c>
      <c r="V2385">
        <f>IF(Table1[[#This Row],[Churn]]="Yes",1,0)</f>
        <v>0</v>
      </c>
      <c r="W2385" t="str">
        <f t="shared" si="37"/>
        <v>Developing (13-24 Months)</v>
      </c>
    </row>
    <row r="2386" spans="1:23" x14ac:dyDescent="0.25">
      <c r="A2386" t="s">
        <v>2420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 s="1">
        <v>91.05</v>
      </c>
      <c r="T2386" s="1">
        <v>4370.75</v>
      </c>
      <c r="U2386" t="s">
        <v>24</v>
      </c>
      <c r="V2386">
        <f>IF(Table1[[#This Row],[Churn]]="Yes",1,0)</f>
        <v>0</v>
      </c>
      <c r="W2386" t="str">
        <f t="shared" si="37"/>
        <v>Established (25-48 Months)</v>
      </c>
    </row>
    <row r="2387" spans="1:23" x14ac:dyDescent="0.25">
      <c r="A2387" t="s">
        <v>2421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 s="1">
        <v>29.65</v>
      </c>
      <c r="T2387" s="1">
        <v>90.05</v>
      </c>
      <c r="U2387" t="s">
        <v>24</v>
      </c>
      <c r="V2387">
        <f>IF(Table1[[#This Row],[Churn]]="Yes",1,0)</f>
        <v>0</v>
      </c>
      <c r="W2387" t="str">
        <f t="shared" si="37"/>
        <v>New (0-12 Months)</v>
      </c>
    </row>
    <row r="2388" spans="1:23" x14ac:dyDescent="0.25">
      <c r="A2388" t="s">
        <v>2422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 s="1">
        <v>50.2</v>
      </c>
      <c r="T2388" s="1">
        <v>2169.4</v>
      </c>
      <c r="U2388" t="s">
        <v>24</v>
      </c>
      <c r="V2388">
        <f>IF(Table1[[#This Row],[Churn]]="Yes",1,0)</f>
        <v>0</v>
      </c>
      <c r="W2388" t="str">
        <f t="shared" si="37"/>
        <v>Established (25-48 Months)</v>
      </c>
    </row>
    <row r="2389" spans="1:23" x14ac:dyDescent="0.25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 s="1">
        <v>105.3</v>
      </c>
      <c r="T2389" s="1">
        <v>550.6</v>
      </c>
      <c r="U2389" t="s">
        <v>24</v>
      </c>
      <c r="V2389">
        <f>IF(Table1[[#This Row],[Churn]]="Yes",1,0)</f>
        <v>0</v>
      </c>
      <c r="W2389" t="str">
        <f t="shared" si="37"/>
        <v>New (0-12 Months)</v>
      </c>
    </row>
    <row r="2390" spans="1:23" x14ac:dyDescent="0.25">
      <c r="A2390" t="s">
        <v>2424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 s="1">
        <v>55.45</v>
      </c>
      <c r="T2390" s="1">
        <v>55.45</v>
      </c>
      <c r="U2390" t="s">
        <v>24</v>
      </c>
      <c r="V2390">
        <f>IF(Table1[[#This Row],[Churn]]="Yes",1,0)</f>
        <v>0</v>
      </c>
      <c r="W2390" t="str">
        <f t="shared" si="37"/>
        <v>New (0-12 Months)</v>
      </c>
    </row>
    <row r="2391" spans="1:23" x14ac:dyDescent="0.25">
      <c r="A2391" t="s">
        <v>2425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 s="1">
        <v>85.45</v>
      </c>
      <c r="T2391" s="1">
        <v>6300.85</v>
      </c>
      <c r="U2391" t="s">
        <v>24</v>
      </c>
      <c r="V2391">
        <f>IF(Table1[[#This Row],[Churn]]="Yes",1,0)</f>
        <v>0</v>
      </c>
      <c r="W2391" t="str">
        <f t="shared" si="37"/>
        <v>Loyal (49-72 Months)</v>
      </c>
    </row>
    <row r="2392" spans="1:23" x14ac:dyDescent="0.25">
      <c r="A2392" t="s">
        <v>2426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 s="1">
        <v>19.8</v>
      </c>
      <c r="T2392" s="1">
        <v>160.05000000000001</v>
      </c>
      <c r="U2392" t="s">
        <v>24</v>
      </c>
      <c r="V2392">
        <f>IF(Table1[[#This Row],[Churn]]="Yes",1,0)</f>
        <v>0</v>
      </c>
      <c r="W2392" t="str">
        <f t="shared" si="37"/>
        <v>New (0-12 Months)</v>
      </c>
    </row>
    <row r="2393" spans="1:23" x14ac:dyDescent="0.25">
      <c r="A2393" t="s">
        <v>2427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 s="1">
        <v>59.25</v>
      </c>
      <c r="T2393" s="1">
        <v>436.6</v>
      </c>
      <c r="U2393" t="s">
        <v>24</v>
      </c>
      <c r="V2393">
        <f>IF(Table1[[#This Row],[Churn]]="Yes",1,0)</f>
        <v>0</v>
      </c>
      <c r="W2393" t="str">
        <f t="shared" si="37"/>
        <v>New (0-12 Months)</v>
      </c>
    </row>
    <row r="2394" spans="1:23" x14ac:dyDescent="0.25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 s="1">
        <v>90.7</v>
      </c>
      <c r="T2394" s="1">
        <v>1781.35</v>
      </c>
      <c r="U2394" t="s">
        <v>24</v>
      </c>
      <c r="V2394">
        <f>IF(Table1[[#This Row],[Churn]]="Yes",1,0)</f>
        <v>0</v>
      </c>
      <c r="W2394" t="str">
        <f t="shared" si="37"/>
        <v>Developing (13-24 Months)</v>
      </c>
    </row>
    <row r="2395" spans="1:23" x14ac:dyDescent="0.25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 s="1">
        <v>103.7</v>
      </c>
      <c r="T2395" s="1">
        <v>3467</v>
      </c>
      <c r="U2395" t="s">
        <v>23</v>
      </c>
      <c r="V2395">
        <f>IF(Table1[[#This Row],[Churn]]="Yes",1,0)</f>
        <v>1</v>
      </c>
      <c r="W2395" t="str">
        <f t="shared" si="37"/>
        <v>Established (25-48 Months)</v>
      </c>
    </row>
    <row r="2396" spans="1:23" x14ac:dyDescent="0.25">
      <c r="A2396" t="s">
        <v>2430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 s="1">
        <v>79.05</v>
      </c>
      <c r="T2396" s="1">
        <v>5552.5</v>
      </c>
      <c r="U2396" t="s">
        <v>24</v>
      </c>
      <c r="V2396">
        <f>IF(Table1[[#This Row],[Churn]]="Yes",1,0)</f>
        <v>0</v>
      </c>
      <c r="W2396" t="str">
        <f t="shared" si="37"/>
        <v>Loyal (49-72 Months)</v>
      </c>
    </row>
    <row r="2397" spans="1:23" x14ac:dyDescent="0.25">
      <c r="A2397" t="s">
        <v>2431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 s="1">
        <v>90.7</v>
      </c>
      <c r="T2397" s="1">
        <v>2835.5</v>
      </c>
      <c r="U2397" t="s">
        <v>24</v>
      </c>
      <c r="V2397">
        <f>IF(Table1[[#This Row],[Churn]]="Yes",1,0)</f>
        <v>0</v>
      </c>
      <c r="W2397" t="str">
        <f t="shared" si="37"/>
        <v>Established (25-48 Months)</v>
      </c>
    </row>
    <row r="2398" spans="1:23" x14ac:dyDescent="0.25">
      <c r="A2398" t="s">
        <v>2432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 s="1">
        <v>95</v>
      </c>
      <c r="T2398" s="1">
        <v>3591.25</v>
      </c>
      <c r="U2398" t="s">
        <v>24</v>
      </c>
      <c r="V2398">
        <f>IF(Table1[[#This Row],[Churn]]="Yes",1,0)</f>
        <v>0</v>
      </c>
      <c r="W2398" t="str">
        <f t="shared" si="37"/>
        <v>Established (25-48 Months)</v>
      </c>
    </row>
    <row r="2399" spans="1:23" x14ac:dyDescent="0.25">
      <c r="A2399" t="s">
        <v>2433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 s="1">
        <v>88.35</v>
      </c>
      <c r="T2399" s="1">
        <v>88.35</v>
      </c>
      <c r="U2399" t="s">
        <v>23</v>
      </c>
      <c r="V2399">
        <f>IF(Table1[[#This Row],[Churn]]="Yes",1,0)</f>
        <v>1</v>
      </c>
      <c r="W2399" t="str">
        <f t="shared" si="37"/>
        <v>New (0-12 Months)</v>
      </c>
    </row>
    <row r="2400" spans="1:23" x14ac:dyDescent="0.25">
      <c r="A2400" t="s">
        <v>2434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 s="1">
        <v>30.25</v>
      </c>
      <c r="T2400" s="1">
        <v>63.75</v>
      </c>
      <c r="U2400" t="s">
        <v>24</v>
      </c>
      <c r="V2400">
        <f>IF(Table1[[#This Row],[Churn]]="Yes",1,0)</f>
        <v>0</v>
      </c>
      <c r="W2400" t="str">
        <f t="shared" si="37"/>
        <v>New (0-12 Months)</v>
      </c>
    </row>
    <row r="2401" spans="1:23" x14ac:dyDescent="0.25">
      <c r="A2401" t="s">
        <v>2435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 s="1">
        <v>49.85</v>
      </c>
      <c r="T2401" s="1">
        <v>617.15</v>
      </c>
      <c r="U2401" t="s">
        <v>24</v>
      </c>
      <c r="V2401">
        <f>IF(Table1[[#This Row],[Churn]]="Yes",1,0)</f>
        <v>0</v>
      </c>
      <c r="W2401" t="str">
        <f t="shared" si="37"/>
        <v>New (0-12 Months)</v>
      </c>
    </row>
    <row r="2402" spans="1:23" x14ac:dyDescent="0.25">
      <c r="A2402" t="s">
        <v>2436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 s="1">
        <v>93</v>
      </c>
      <c r="T2402" s="1">
        <v>870.25</v>
      </c>
      <c r="U2402" t="s">
        <v>24</v>
      </c>
      <c r="V2402">
        <f>IF(Table1[[#This Row],[Churn]]="Yes",1,0)</f>
        <v>0</v>
      </c>
      <c r="W2402" t="str">
        <f t="shared" si="37"/>
        <v>New (0-12 Months)</v>
      </c>
    </row>
    <row r="2403" spans="1:23" x14ac:dyDescent="0.25">
      <c r="A2403" t="s">
        <v>2437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 s="1">
        <v>54.55</v>
      </c>
      <c r="T2403" s="1">
        <v>601.25</v>
      </c>
      <c r="U2403" t="s">
        <v>24</v>
      </c>
      <c r="V2403">
        <f>IF(Table1[[#This Row],[Churn]]="Yes",1,0)</f>
        <v>0</v>
      </c>
      <c r="W2403" t="str">
        <f t="shared" si="37"/>
        <v>New (0-12 Months)</v>
      </c>
    </row>
    <row r="2404" spans="1:23" x14ac:dyDescent="0.25">
      <c r="A2404" t="s">
        <v>2438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 s="1">
        <v>19.7</v>
      </c>
      <c r="T2404" s="1">
        <v>111.65</v>
      </c>
      <c r="U2404" t="s">
        <v>24</v>
      </c>
      <c r="V2404">
        <f>IF(Table1[[#This Row],[Churn]]="Yes",1,0)</f>
        <v>0</v>
      </c>
      <c r="W2404" t="str">
        <f t="shared" si="37"/>
        <v>New (0-12 Months)</v>
      </c>
    </row>
    <row r="2405" spans="1:23" x14ac:dyDescent="0.25">
      <c r="A2405" t="s">
        <v>2439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 s="1">
        <v>84.8</v>
      </c>
      <c r="T2405" s="1">
        <v>6046.1</v>
      </c>
      <c r="U2405" t="s">
        <v>24</v>
      </c>
      <c r="V2405">
        <f>IF(Table1[[#This Row],[Churn]]="Yes",1,0)</f>
        <v>0</v>
      </c>
      <c r="W2405" t="str">
        <f t="shared" si="37"/>
        <v>Loyal (49-72 Months)</v>
      </c>
    </row>
    <row r="2406" spans="1:23" x14ac:dyDescent="0.25">
      <c r="A2406" t="s">
        <v>2440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 s="1">
        <v>94.45</v>
      </c>
      <c r="T2406" s="1">
        <v>3923.8</v>
      </c>
      <c r="U2406" t="s">
        <v>24</v>
      </c>
      <c r="V2406">
        <f>IF(Table1[[#This Row],[Churn]]="Yes",1,0)</f>
        <v>0</v>
      </c>
      <c r="W2406" t="str">
        <f t="shared" si="37"/>
        <v>Established (25-48 Months)</v>
      </c>
    </row>
    <row r="2407" spans="1:23" x14ac:dyDescent="0.25">
      <c r="A2407" t="s">
        <v>2441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 s="1">
        <v>94.2</v>
      </c>
      <c r="T2407" s="1">
        <v>777.3</v>
      </c>
      <c r="U2407" t="s">
        <v>23</v>
      </c>
      <c r="V2407">
        <f>IF(Table1[[#This Row],[Churn]]="Yes",1,0)</f>
        <v>1</v>
      </c>
      <c r="W2407" t="str">
        <f t="shared" si="37"/>
        <v>New (0-12 Months)</v>
      </c>
    </row>
    <row r="2408" spans="1:23" x14ac:dyDescent="0.25">
      <c r="A2408" t="s">
        <v>2442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 s="1">
        <v>96.25</v>
      </c>
      <c r="T2408" s="1">
        <v>512.45000000000005</v>
      </c>
      <c r="U2408" t="s">
        <v>23</v>
      </c>
      <c r="V2408">
        <f>IF(Table1[[#This Row],[Churn]]="Yes",1,0)</f>
        <v>1</v>
      </c>
      <c r="W2408" t="str">
        <f t="shared" si="37"/>
        <v>New (0-12 Months)</v>
      </c>
    </row>
    <row r="2409" spans="1:23" x14ac:dyDescent="0.25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 s="1">
        <v>70.7</v>
      </c>
      <c r="T2409" s="1">
        <v>141.44999999999999</v>
      </c>
      <c r="U2409" t="s">
        <v>23</v>
      </c>
      <c r="V2409">
        <f>IF(Table1[[#This Row],[Churn]]="Yes",1,0)</f>
        <v>1</v>
      </c>
      <c r="W2409" t="str">
        <f t="shared" si="37"/>
        <v>New (0-12 Months)</v>
      </c>
    </row>
    <row r="2410" spans="1:23" x14ac:dyDescent="0.25">
      <c r="A2410" t="s">
        <v>2444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 s="1">
        <v>20.85</v>
      </c>
      <c r="T2410" s="1">
        <v>892.15</v>
      </c>
      <c r="U2410" t="s">
        <v>24</v>
      </c>
      <c r="V2410">
        <f>IF(Table1[[#This Row],[Churn]]="Yes",1,0)</f>
        <v>0</v>
      </c>
      <c r="W2410" t="str">
        <f t="shared" si="37"/>
        <v>Established (25-48 Months)</v>
      </c>
    </row>
    <row r="2411" spans="1:23" x14ac:dyDescent="0.25">
      <c r="A2411" t="s">
        <v>2445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 s="1">
        <v>60</v>
      </c>
      <c r="T2411" s="1">
        <v>1682.05</v>
      </c>
      <c r="U2411" t="s">
        <v>24</v>
      </c>
      <c r="V2411">
        <f>IF(Table1[[#This Row],[Churn]]="Yes",1,0)</f>
        <v>0</v>
      </c>
      <c r="W2411" t="str">
        <f t="shared" si="37"/>
        <v>Established (25-48 Months)</v>
      </c>
    </row>
    <row r="2412" spans="1:23" x14ac:dyDescent="0.25">
      <c r="A2412" t="s">
        <v>2446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 s="1">
        <v>80.45</v>
      </c>
      <c r="T2412" s="1">
        <v>3398.9</v>
      </c>
      <c r="U2412" t="s">
        <v>24</v>
      </c>
      <c r="V2412">
        <f>IF(Table1[[#This Row],[Churn]]="Yes",1,0)</f>
        <v>0</v>
      </c>
      <c r="W2412" t="str">
        <f t="shared" si="37"/>
        <v>Established (25-48 Months)</v>
      </c>
    </row>
    <row r="2413" spans="1:23" x14ac:dyDescent="0.25">
      <c r="A2413" t="s">
        <v>2447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 s="1">
        <v>84.95</v>
      </c>
      <c r="T2413" s="1">
        <v>4984.8500000000004</v>
      </c>
      <c r="U2413" t="s">
        <v>24</v>
      </c>
      <c r="V2413">
        <f>IF(Table1[[#This Row],[Churn]]="Yes",1,0)</f>
        <v>0</v>
      </c>
      <c r="W2413" t="str">
        <f t="shared" si="37"/>
        <v>Loyal (49-72 Months)</v>
      </c>
    </row>
    <row r="2414" spans="1:23" x14ac:dyDescent="0.25">
      <c r="A2414" t="s">
        <v>2448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 s="1">
        <v>33.549999999999997</v>
      </c>
      <c r="T2414" s="1">
        <v>1445.3</v>
      </c>
      <c r="U2414" t="s">
        <v>23</v>
      </c>
      <c r="V2414">
        <f>IF(Table1[[#This Row],[Churn]]="Yes",1,0)</f>
        <v>1</v>
      </c>
      <c r="W2414" t="str">
        <f t="shared" si="37"/>
        <v>Established (25-48 Months)</v>
      </c>
    </row>
    <row r="2415" spans="1:23" x14ac:dyDescent="0.25">
      <c r="A2415" t="s">
        <v>2449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 s="1">
        <v>49.65</v>
      </c>
      <c r="T2415" s="1">
        <v>305.55</v>
      </c>
      <c r="U2415" t="s">
        <v>24</v>
      </c>
      <c r="V2415">
        <f>IF(Table1[[#This Row],[Churn]]="Yes",1,0)</f>
        <v>0</v>
      </c>
      <c r="W2415" t="str">
        <f t="shared" si="37"/>
        <v>New (0-12 Months)</v>
      </c>
    </row>
    <row r="2416" spans="1:23" x14ac:dyDescent="0.25">
      <c r="A2416" t="s">
        <v>2450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 s="1">
        <v>20.2</v>
      </c>
      <c r="T2416" s="1">
        <v>507.9</v>
      </c>
      <c r="U2416" t="s">
        <v>24</v>
      </c>
      <c r="V2416">
        <f>IF(Table1[[#This Row],[Churn]]="Yes",1,0)</f>
        <v>0</v>
      </c>
      <c r="W2416" t="str">
        <f t="shared" si="37"/>
        <v>Established (25-48 Months)</v>
      </c>
    </row>
    <row r="2417" spans="1:23" x14ac:dyDescent="0.25">
      <c r="A2417" t="s">
        <v>2451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 s="1">
        <v>94.55</v>
      </c>
      <c r="T2417" s="1">
        <v>3640.45</v>
      </c>
      <c r="U2417" t="s">
        <v>23</v>
      </c>
      <c r="V2417">
        <f>IF(Table1[[#This Row],[Churn]]="Yes",1,0)</f>
        <v>1</v>
      </c>
      <c r="W2417" t="str">
        <f t="shared" si="37"/>
        <v>Established (25-48 Months)</v>
      </c>
    </row>
    <row r="2418" spans="1:23" x14ac:dyDescent="0.25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 s="1">
        <v>100.5</v>
      </c>
      <c r="T2418" s="1">
        <v>2673.45</v>
      </c>
      <c r="U2418" t="s">
        <v>24</v>
      </c>
      <c r="V2418">
        <f>IF(Table1[[#This Row],[Churn]]="Yes",1,0)</f>
        <v>0</v>
      </c>
      <c r="W2418" t="str">
        <f t="shared" si="37"/>
        <v>Established (25-48 Months)</v>
      </c>
    </row>
    <row r="2419" spans="1:23" x14ac:dyDescent="0.25">
      <c r="A2419" t="s">
        <v>2453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 s="1">
        <v>35.75</v>
      </c>
      <c r="T2419" s="1">
        <v>389.8</v>
      </c>
      <c r="U2419" t="s">
        <v>24</v>
      </c>
      <c r="V2419">
        <f>IF(Table1[[#This Row],[Churn]]="Yes",1,0)</f>
        <v>0</v>
      </c>
      <c r="W2419" t="str">
        <f t="shared" si="37"/>
        <v>New (0-12 Months)</v>
      </c>
    </row>
    <row r="2420" spans="1:23" x14ac:dyDescent="0.25">
      <c r="A2420" t="s">
        <v>2454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 s="1">
        <v>86.45</v>
      </c>
      <c r="T2420" s="1">
        <v>2401.0500000000002</v>
      </c>
      <c r="U2420" t="s">
        <v>24</v>
      </c>
      <c r="V2420">
        <f>IF(Table1[[#This Row],[Churn]]="Yes",1,0)</f>
        <v>0</v>
      </c>
      <c r="W2420" t="str">
        <f t="shared" si="37"/>
        <v>Established (25-48 Months)</v>
      </c>
    </row>
    <row r="2421" spans="1:23" x14ac:dyDescent="0.25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 s="1">
        <v>53.8</v>
      </c>
      <c r="T2421" s="1">
        <v>651.54999999999995</v>
      </c>
      <c r="U2421" t="s">
        <v>24</v>
      </c>
      <c r="V2421">
        <f>IF(Table1[[#This Row],[Churn]]="Yes",1,0)</f>
        <v>0</v>
      </c>
      <c r="W2421" t="str">
        <f t="shared" si="37"/>
        <v>New (0-12 Months)</v>
      </c>
    </row>
    <row r="2422" spans="1:23" x14ac:dyDescent="0.25">
      <c r="A2422" t="s">
        <v>2456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 s="1">
        <v>38.549999999999997</v>
      </c>
      <c r="T2422" s="1">
        <v>156.1</v>
      </c>
      <c r="U2422" t="s">
        <v>24</v>
      </c>
      <c r="V2422">
        <f>IF(Table1[[#This Row],[Churn]]="Yes",1,0)</f>
        <v>0</v>
      </c>
      <c r="W2422" t="str">
        <f t="shared" si="37"/>
        <v>New (0-12 Months)</v>
      </c>
    </row>
    <row r="2423" spans="1:23" x14ac:dyDescent="0.25">
      <c r="A2423" t="s">
        <v>2457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 s="1">
        <v>39.9</v>
      </c>
      <c r="T2423" s="1">
        <v>2796.35</v>
      </c>
      <c r="U2423" t="s">
        <v>24</v>
      </c>
      <c r="V2423">
        <f>IF(Table1[[#This Row],[Churn]]="Yes",1,0)</f>
        <v>0</v>
      </c>
      <c r="W2423" t="str">
        <f t="shared" si="37"/>
        <v>Loyal (49-72 Months)</v>
      </c>
    </row>
    <row r="2424" spans="1:23" x14ac:dyDescent="0.25">
      <c r="A2424" t="s">
        <v>2458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 s="1">
        <v>70.05</v>
      </c>
      <c r="T2424" s="1">
        <v>70.05</v>
      </c>
      <c r="U2424" t="s">
        <v>24</v>
      </c>
      <c r="V2424">
        <f>IF(Table1[[#This Row],[Churn]]="Yes",1,0)</f>
        <v>0</v>
      </c>
      <c r="W2424" t="str">
        <f t="shared" si="37"/>
        <v>New (0-12 Months)</v>
      </c>
    </row>
    <row r="2425" spans="1:23" x14ac:dyDescent="0.25">
      <c r="A2425" t="s">
        <v>2459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 s="1">
        <v>20.100000000000001</v>
      </c>
      <c r="T2425" s="1">
        <v>407.05</v>
      </c>
      <c r="U2425" t="s">
        <v>24</v>
      </c>
      <c r="V2425">
        <f>IF(Table1[[#This Row],[Churn]]="Yes",1,0)</f>
        <v>0</v>
      </c>
      <c r="W2425" t="str">
        <f t="shared" si="37"/>
        <v>Developing (13-24 Months)</v>
      </c>
    </row>
    <row r="2426" spans="1:23" x14ac:dyDescent="0.25">
      <c r="A2426" t="s">
        <v>2460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 s="1">
        <v>112.95</v>
      </c>
      <c r="T2426" s="1">
        <v>6465</v>
      </c>
      <c r="U2426" t="s">
        <v>23</v>
      </c>
      <c r="V2426">
        <f>IF(Table1[[#This Row],[Churn]]="Yes",1,0)</f>
        <v>1</v>
      </c>
      <c r="W2426" t="str">
        <f t="shared" si="37"/>
        <v>Loyal (49-72 Months)</v>
      </c>
    </row>
    <row r="2427" spans="1:23" x14ac:dyDescent="0.25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 s="1">
        <v>20.3</v>
      </c>
      <c r="T2427" s="1">
        <v>511.25</v>
      </c>
      <c r="U2427" t="s">
        <v>24</v>
      </c>
      <c r="V2427">
        <f>IF(Table1[[#This Row],[Churn]]="Yes",1,0)</f>
        <v>0</v>
      </c>
      <c r="W2427" t="str">
        <f t="shared" si="37"/>
        <v>Established (25-48 Months)</v>
      </c>
    </row>
    <row r="2428" spans="1:23" x14ac:dyDescent="0.25">
      <c r="A2428" t="s">
        <v>2462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 s="1">
        <v>35.65</v>
      </c>
      <c r="T2428" s="1">
        <v>646.04999999999995</v>
      </c>
      <c r="U2428" t="s">
        <v>24</v>
      </c>
      <c r="V2428">
        <f>IF(Table1[[#This Row],[Churn]]="Yes",1,0)</f>
        <v>0</v>
      </c>
      <c r="W2428" t="str">
        <f t="shared" si="37"/>
        <v>Developing (13-24 Months)</v>
      </c>
    </row>
    <row r="2429" spans="1:23" x14ac:dyDescent="0.25">
      <c r="A2429" t="s">
        <v>2463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 s="1">
        <v>35.9</v>
      </c>
      <c r="T2429" s="1">
        <v>35.9</v>
      </c>
      <c r="U2429" t="s">
        <v>23</v>
      </c>
      <c r="V2429">
        <f>IF(Table1[[#This Row],[Churn]]="Yes",1,0)</f>
        <v>1</v>
      </c>
      <c r="W2429" t="str">
        <f t="shared" si="37"/>
        <v>New (0-12 Months)</v>
      </c>
    </row>
    <row r="2430" spans="1:23" x14ac:dyDescent="0.25">
      <c r="A2430" t="s">
        <v>2464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 s="1">
        <v>99.25</v>
      </c>
      <c r="T2430" s="1">
        <v>3777.15</v>
      </c>
      <c r="U2430" t="s">
        <v>23</v>
      </c>
      <c r="V2430">
        <f>IF(Table1[[#This Row],[Churn]]="Yes",1,0)</f>
        <v>1</v>
      </c>
      <c r="W2430" t="str">
        <f t="shared" si="37"/>
        <v>Established (25-48 Months)</v>
      </c>
    </row>
    <row r="2431" spans="1:23" x14ac:dyDescent="0.25">
      <c r="A2431" t="s">
        <v>2465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 s="1">
        <v>82.95</v>
      </c>
      <c r="T2431" s="1">
        <v>4903.1499999999996</v>
      </c>
      <c r="U2431" t="s">
        <v>24</v>
      </c>
      <c r="V2431">
        <f>IF(Table1[[#This Row],[Churn]]="Yes",1,0)</f>
        <v>0</v>
      </c>
      <c r="W2431" t="str">
        <f t="shared" si="37"/>
        <v>Loyal (49-72 Months)</v>
      </c>
    </row>
    <row r="2432" spans="1:23" x14ac:dyDescent="0.25">
      <c r="A2432" t="s">
        <v>2466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 s="1">
        <v>55.65</v>
      </c>
      <c r="T2432" s="1">
        <v>1653.85</v>
      </c>
      <c r="U2432" t="s">
        <v>24</v>
      </c>
      <c r="V2432">
        <f>IF(Table1[[#This Row],[Churn]]="Yes",1,0)</f>
        <v>0</v>
      </c>
      <c r="W2432" t="str">
        <f t="shared" si="37"/>
        <v>Established (25-48 Months)</v>
      </c>
    </row>
    <row r="2433" spans="1:23" x14ac:dyDescent="0.25">
      <c r="A2433" t="s">
        <v>2467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 s="1">
        <v>24.45</v>
      </c>
      <c r="T2433" s="1">
        <v>47.5</v>
      </c>
      <c r="U2433" t="s">
        <v>23</v>
      </c>
      <c r="V2433">
        <f>IF(Table1[[#This Row],[Churn]]="Yes",1,0)</f>
        <v>1</v>
      </c>
      <c r="W2433" t="str">
        <f t="shared" si="37"/>
        <v>New (0-12 Months)</v>
      </c>
    </row>
    <row r="2434" spans="1:23" x14ac:dyDescent="0.25">
      <c r="A2434" t="s">
        <v>2468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 s="1">
        <v>25.2</v>
      </c>
      <c r="T2434" s="1">
        <v>1306.3</v>
      </c>
      <c r="U2434" t="s">
        <v>24</v>
      </c>
      <c r="V2434">
        <f>IF(Table1[[#This Row],[Churn]]="Yes",1,0)</f>
        <v>0</v>
      </c>
      <c r="W2434" t="str">
        <f t="shared" ref="W2434:W2497" si="38">IF(F2434&lt;=12,"New (0-12 Months)",IF(F2434&lt;=24,"Developing (13-24 Months)",IF(F2434&lt;=48,"Established (25-48 Months)","Loyal (49-72 Months)")))</f>
        <v>Loyal (49-72 Months)</v>
      </c>
    </row>
    <row r="2435" spans="1:23" x14ac:dyDescent="0.25">
      <c r="A2435" t="s">
        <v>2469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 s="1">
        <v>50.8</v>
      </c>
      <c r="T2435" s="1">
        <v>463.6</v>
      </c>
      <c r="U2435" t="s">
        <v>24</v>
      </c>
      <c r="V2435">
        <f>IF(Table1[[#This Row],[Churn]]="Yes",1,0)</f>
        <v>0</v>
      </c>
      <c r="W2435" t="str">
        <f t="shared" si="38"/>
        <v>New (0-12 Months)</v>
      </c>
    </row>
    <row r="2436" spans="1:23" x14ac:dyDescent="0.25">
      <c r="A2436" t="s">
        <v>2470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 s="1">
        <v>19.649999999999999</v>
      </c>
      <c r="T2436" s="1">
        <v>60.65</v>
      </c>
      <c r="U2436" t="s">
        <v>24</v>
      </c>
      <c r="V2436">
        <f>IF(Table1[[#This Row],[Churn]]="Yes",1,0)</f>
        <v>0</v>
      </c>
      <c r="W2436" t="str">
        <f t="shared" si="38"/>
        <v>New (0-12 Months)</v>
      </c>
    </row>
    <row r="2437" spans="1:23" x14ac:dyDescent="0.25">
      <c r="A2437" t="s">
        <v>2471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 s="1">
        <v>59.8</v>
      </c>
      <c r="T2437" s="1">
        <v>824.85</v>
      </c>
      <c r="U2437" t="s">
        <v>24</v>
      </c>
      <c r="V2437">
        <f>IF(Table1[[#This Row],[Churn]]="Yes",1,0)</f>
        <v>0</v>
      </c>
      <c r="W2437" t="str">
        <f t="shared" si="38"/>
        <v>Developing (13-24 Months)</v>
      </c>
    </row>
    <row r="2438" spans="1:23" x14ac:dyDescent="0.25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 s="1">
        <v>73.55</v>
      </c>
      <c r="T2438" s="1">
        <v>2094.65</v>
      </c>
      <c r="U2438" t="s">
        <v>24</v>
      </c>
      <c r="V2438">
        <f>IF(Table1[[#This Row],[Churn]]="Yes",1,0)</f>
        <v>0</v>
      </c>
      <c r="W2438" t="str">
        <f t="shared" si="38"/>
        <v>Established (25-48 Months)</v>
      </c>
    </row>
    <row r="2439" spans="1:23" x14ac:dyDescent="0.25">
      <c r="A2439" t="s">
        <v>2473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 s="1">
        <v>61.4</v>
      </c>
      <c r="T2439" s="1">
        <v>438.9</v>
      </c>
      <c r="U2439" t="s">
        <v>24</v>
      </c>
      <c r="V2439">
        <f>IF(Table1[[#This Row],[Churn]]="Yes",1,0)</f>
        <v>0</v>
      </c>
      <c r="W2439" t="str">
        <f t="shared" si="38"/>
        <v>New (0-12 Months)</v>
      </c>
    </row>
    <row r="2440" spans="1:23" x14ac:dyDescent="0.25">
      <c r="A2440" t="s">
        <v>2474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 s="1">
        <v>103.35</v>
      </c>
      <c r="T2440" s="1">
        <v>847.3</v>
      </c>
      <c r="U2440" t="s">
        <v>23</v>
      </c>
      <c r="V2440">
        <f>IF(Table1[[#This Row],[Churn]]="Yes",1,0)</f>
        <v>1</v>
      </c>
      <c r="W2440" t="str">
        <f t="shared" si="38"/>
        <v>New (0-12 Months)</v>
      </c>
    </row>
    <row r="2441" spans="1:23" x14ac:dyDescent="0.25">
      <c r="A2441" t="s">
        <v>2475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 s="1">
        <v>19.899999999999999</v>
      </c>
      <c r="T2441" s="1">
        <v>329.75</v>
      </c>
      <c r="U2441" t="s">
        <v>24</v>
      </c>
      <c r="V2441">
        <f>IF(Table1[[#This Row],[Churn]]="Yes",1,0)</f>
        <v>0</v>
      </c>
      <c r="W2441" t="str">
        <f t="shared" si="38"/>
        <v>Developing (13-24 Months)</v>
      </c>
    </row>
    <row r="2442" spans="1:23" x14ac:dyDescent="0.25">
      <c r="A2442" t="s">
        <v>2476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 s="1">
        <v>19.45</v>
      </c>
      <c r="T2442" s="1">
        <v>674.55</v>
      </c>
      <c r="U2442" t="s">
        <v>24</v>
      </c>
      <c r="V2442">
        <f>IF(Table1[[#This Row],[Churn]]="Yes",1,0)</f>
        <v>0</v>
      </c>
      <c r="W2442" t="str">
        <f t="shared" si="38"/>
        <v>Established (25-48 Months)</v>
      </c>
    </row>
    <row r="2443" spans="1:23" x14ac:dyDescent="0.25">
      <c r="A2443" t="s">
        <v>2477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 s="1">
        <v>81.5</v>
      </c>
      <c r="T2443" s="1">
        <v>162.55000000000001</v>
      </c>
      <c r="U2443" t="s">
        <v>24</v>
      </c>
      <c r="V2443">
        <f>IF(Table1[[#This Row],[Churn]]="Yes",1,0)</f>
        <v>0</v>
      </c>
      <c r="W2443" t="str">
        <f t="shared" si="38"/>
        <v>New (0-12 Months)</v>
      </c>
    </row>
    <row r="2444" spans="1:23" x14ac:dyDescent="0.25">
      <c r="A2444" t="s">
        <v>2478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 s="1">
        <v>84.8</v>
      </c>
      <c r="T2444" s="1">
        <v>546.95000000000005</v>
      </c>
      <c r="U2444" t="s">
        <v>23</v>
      </c>
      <c r="V2444">
        <f>IF(Table1[[#This Row],[Churn]]="Yes",1,0)</f>
        <v>1</v>
      </c>
      <c r="W2444" t="str">
        <f t="shared" si="38"/>
        <v>New (0-12 Months)</v>
      </c>
    </row>
    <row r="2445" spans="1:23" x14ac:dyDescent="0.25">
      <c r="A2445" t="s">
        <v>2479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 s="1">
        <v>109.55</v>
      </c>
      <c r="T2445" s="1">
        <v>7887.25</v>
      </c>
      <c r="U2445" t="s">
        <v>24</v>
      </c>
      <c r="V2445">
        <f>IF(Table1[[#This Row],[Churn]]="Yes",1,0)</f>
        <v>0</v>
      </c>
      <c r="W2445" t="str">
        <f t="shared" si="38"/>
        <v>Loyal (49-72 Months)</v>
      </c>
    </row>
    <row r="2446" spans="1:23" x14ac:dyDescent="0.25">
      <c r="A2446" t="s">
        <v>2480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 s="1">
        <v>99.95</v>
      </c>
      <c r="T2446" s="1">
        <v>3186.65</v>
      </c>
      <c r="U2446" t="s">
        <v>23</v>
      </c>
      <c r="V2446">
        <f>IF(Table1[[#This Row],[Churn]]="Yes",1,0)</f>
        <v>1</v>
      </c>
      <c r="W2446" t="str">
        <f t="shared" si="38"/>
        <v>Established (25-48 Months)</v>
      </c>
    </row>
    <row r="2447" spans="1:23" x14ac:dyDescent="0.25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 s="1">
        <v>74.400000000000006</v>
      </c>
      <c r="T2447" s="1">
        <v>1972.35</v>
      </c>
      <c r="U2447" t="s">
        <v>24</v>
      </c>
      <c r="V2447">
        <f>IF(Table1[[#This Row],[Churn]]="Yes",1,0)</f>
        <v>0</v>
      </c>
      <c r="W2447" t="str">
        <f t="shared" si="38"/>
        <v>Established (25-48 Months)</v>
      </c>
    </row>
    <row r="2448" spans="1:23" x14ac:dyDescent="0.25">
      <c r="A2448" t="s">
        <v>2482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 s="1">
        <v>90</v>
      </c>
      <c r="T2448" s="1">
        <v>1527.35</v>
      </c>
      <c r="U2448" t="s">
        <v>23</v>
      </c>
      <c r="V2448">
        <f>IF(Table1[[#This Row],[Churn]]="Yes",1,0)</f>
        <v>1</v>
      </c>
      <c r="W2448" t="str">
        <f t="shared" si="38"/>
        <v>Developing (13-24 Months)</v>
      </c>
    </row>
    <row r="2449" spans="1:23" x14ac:dyDescent="0.25">
      <c r="A2449" t="s">
        <v>2483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 s="1">
        <v>74.900000000000006</v>
      </c>
      <c r="T2449" s="1">
        <v>490.55</v>
      </c>
      <c r="U2449" t="s">
        <v>24</v>
      </c>
      <c r="V2449">
        <f>IF(Table1[[#This Row],[Churn]]="Yes",1,0)</f>
        <v>0</v>
      </c>
      <c r="W2449" t="str">
        <f t="shared" si="38"/>
        <v>New (0-12 Months)</v>
      </c>
    </row>
    <row r="2450" spans="1:23" x14ac:dyDescent="0.25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 s="1">
        <v>104.85</v>
      </c>
      <c r="T2450" s="1">
        <v>1531.4</v>
      </c>
      <c r="U2450" t="s">
        <v>23</v>
      </c>
      <c r="V2450">
        <f>IF(Table1[[#This Row],[Churn]]="Yes",1,0)</f>
        <v>1</v>
      </c>
      <c r="W2450" t="str">
        <f t="shared" si="38"/>
        <v>Developing (13-24 Months)</v>
      </c>
    </row>
    <row r="2451" spans="1:23" x14ac:dyDescent="0.25">
      <c r="A2451" t="s">
        <v>2485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 s="1">
        <v>59.65</v>
      </c>
      <c r="T2451" s="1">
        <v>683.25</v>
      </c>
      <c r="U2451" t="s">
        <v>24</v>
      </c>
      <c r="V2451">
        <f>IF(Table1[[#This Row],[Churn]]="Yes",1,0)</f>
        <v>0</v>
      </c>
      <c r="W2451" t="str">
        <f t="shared" si="38"/>
        <v>New (0-12 Months)</v>
      </c>
    </row>
    <row r="2452" spans="1:23" x14ac:dyDescent="0.25">
      <c r="A2452" t="s">
        <v>2486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 s="1">
        <v>110.45</v>
      </c>
      <c r="T2452" s="1">
        <v>8058.85</v>
      </c>
      <c r="U2452" t="s">
        <v>24</v>
      </c>
      <c r="V2452">
        <f>IF(Table1[[#This Row],[Churn]]="Yes",1,0)</f>
        <v>0</v>
      </c>
      <c r="W2452" t="str">
        <f t="shared" si="38"/>
        <v>Loyal (49-72 Months)</v>
      </c>
    </row>
    <row r="2453" spans="1:23" x14ac:dyDescent="0.25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 s="1">
        <v>106.1</v>
      </c>
      <c r="T2453" s="1">
        <v>2847.4</v>
      </c>
      <c r="U2453" t="s">
        <v>23</v>
      </c>
      <c r="V2453">
        <f>IF(Table1[[#This Row],[Churn]]="Yes",1,0)</f>
        <v>1</v>
      </c>
      <c r="W2453" t="str">
        <f t="shared" si="38"/>
        <v>Established (25-48 Months)</v>
      </c>
    </row>
    <row r="2454" spans="1:23" x14ac:dyDescent="0.25">
      <c r="A2454" t="s">
        <v>2488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 s="1">
        <v>74.2</v>
      </c>
      <c r="T2454" s="1">
        <v>1133.9000000000001</v>
      </c>
      <c r="U2454" t="s">
        <v>23</v>
      </c>
      <c r="V2454">
        <f>IF(Table1[[#This Row],[Churn]]="Yes",1,0)</f>
        <v>1</v>
      </c>
      <c r="W2454" t="str">
        <f t="shared" si="38"/>
        <v>Developing (13-24 Months)</v>
      </c>
    </row>
    <row r="2455" spans="1:23" x14ac:dyDescent="0.25">
      <c r="A2455" t="s">
        <v>2489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 s="1">
        <v>74.45</v>
      </c>
      <c r="T2455" s="1">
        <v>294.45</v>
      </c>
      <c r="U2455" t="s">
        <v>24</v>
      </c>
      <c r="V2455">
        <f>IF(Table1[[#This Row],[Churn]]="Yes",1,0)</f>
        <v>0</v>
      </c>
      <c r="W2455" t="str">
        <f t="shared" si="38"/>
        <v>New (0-12 Months)</v>
      </c>
    </row>
    <row r="2456" spans="1:23" x14ac:dyDescent="0.25">
      <c r="A2456" t="s">
        <v>2490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 s="1">
        <v>24.55</v>
      </c>
      <c r="T2456" s="1">
        <v>1719.15</v>
      </c>
      <c r="U2456" t="s">
        <v>24</v>
      </c>
      <c r="V2456">
        <f>IF(Table1[[#This Row],[Churn]]="Yes",1,0)</f>
        <v>0</v>
      </c>
      <c r="W2456" t="str">
        <f t="shared" si="38"/>
        <v>Loyal (49-72 Months)</v>
      </c>
    </row>
    <row r="2457" spans="1:23" x14ac:dyDescent="0.25">
      <c r="A2457" t="s">
        <v>2491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 s="1">
        <v>89.35</v>
      </c>
      <c r="T2457" s="1">
        <v>461.7</v>
      </c>
      <c r="U2457" t="s">
        <v>23</v>
      </c>
      <c r="V2457">
        <f>IF(Table1[[#This Row],[Churn]]="Yes",1,0)</f>
        <v>1</v>
      </c>
      <c r="W2457" t="str">
        <f t="shared" si="38"/>
        <v>New (0-12 Months)</v>
      </c>
    </row>
    <row r="2458" spans="1:23" x14ac:dyDescent="0.25">
      <c r="A2458" t="s">
        <v>2492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 s="1">
        <v>24.55</v>
      </c>
      <c r="T2458" s="1">
        <v>1160.45</v>
      </c>
      <c r="U2458" t="s">
        <v>24</v>
      </c>
      <c r="V2458">
        <f>IF(Table1[[#This Row],[Churn]]="Yes",1,0)</f>
        <v>0</v>
      </c>
      <c r="W2458" t="str">
        <f t="shared" si="38"/>
        <v>Established (25-48 Months)</v>
      </c>
    </row>
    <row r="2459" spans="1:23" x14ac:dyDescent="0.25">
      <c r="A2459" t="s">
        <v>2493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 s="1">
        <v>90.65</v>
      </c>
      <c r="T2459" s="1">
        <v>5199.8</v>
      </c>
      <c r="U2459" t="s">
        <v>24</v>
      </c>
      <c r="V2459">
        <f>IF(Table1[[#This Row],[Churn]]="Yes",1,0)</f>
        <v>0</v>
      </c>
      <c r="W2459" t="str">
        <f t="shared" si="38"/>
        <v>Loyal (49-72 Months)</v>
      </c>
    </row>
    <row r="2460" spans="1:23" x14ac:dyDescent="0.25">
      <c r="A2460" t="s">
        <v>2494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 s="1">
        <v>105.05</v>
      </c>
      <c r="T2460" s="1">
        <v>5163.3</v>
      </c>
      <c r="U2460" t="s">
        <v>24</v>
      </c>
      <c r="V2460">
        <f>IF(Table1[[#This Row],[Churn]]="Yes",1,0)</f>
        <v>0</v>
      </c>
      <c r="W2460" t="str">
        <f t="shared" si="38"/>
        <v>Loyal (49-72 Months)</v>
      </c>
    </row>
    <row r="2461" spans="1:23" x14ac:dyDescent="0.25">
      <c r="A2461" t="s">
        <v>2495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 s="1">
        <v>20.45</v>
      </c>
      <c r="T2461" s="1">
        <v>162.30000000000001</v>
      </c>
      <c r="U2461" t="s">
        <v>24</v>
      </c>
      <c r="V2461">
        <f>IF(Table1[[#This Row],[Churn]]="Yes",1,0)</f>
        <v>0</v>
      </c>
      <c r="W2461" t="str">
        <f t="shared" si="38"/>
        <v>New (0-12 Months)</v>
      </c>
    </row>
    <row r="2462" spans="1:23" x14ac:dyDescent="0.25">
      <c r="A2462" t="s">
        <v>2496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 s="1">
        <v>19.55</v>
      </c>
      <c r="T2462" s="1">
        <v>883.35</v>
      </c>
      <c r="U2462" t="s">
        <v>24</v>
      </c>
      <c r="V2462">
        <f>IF(Table1[[#This Row],[Churn]]="Yes",1,0)</f>
        <v>0</v>
      </c>
      <c r="W2462" t="str">
        <f t="shared" si="38"/>
        <v>Established (25-48 Months)</v>
      </c>
    </row>
    <row r="2463" spans="1:23" x14ac:dyDescent="0.25">
      <c r="A2463" t="s">
        <v>2497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 s="1">
        <v>19.7</v>
      </c>
      <c r="T2463" s="1">
        <v>1341.5</v>
      </c>
      <c r="U2463" t="s">
        <v>24</v>
      </c>
      <c r="V2463">
        <f>IF(Table1[[#This Row],[Churn]]="Yes",1,0)</f>
        <v>0</v>
      </c>
      <c r="W2463" t="str">
        <f t="shared" si="38"/>
        <v>Loyal (49-72 Months)</v>
      </c>
    </row>
    <row r="2464" spans="1:23" x14ac:dyDescent="0.25">
      <c r="A2464" t="s">
        <v>2498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 s="1">
        <v>70.45</v>
      </c>
      <c r="T2464" s="1">
        <v>70.45</v>
      </c>
      <c r="U2464" t="s">
        <v>24</v>
      </c>
      <c r="V2464">
        <f>IF(Table1[[#This Row],[Churn]]="Yes",1,0)</f>
        <v>0</v>
      </c>
      <c r="W2464" t="str">
        <f t="shared" si="38"/>
        <v>New (0-12 Months)</v>
      </c>
    </row>
    <row r="2465" spans="1:23" x14ac:dyDescent="0.25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 s="1">
        <v>85.65</v>
      </c>
      <c r="T2465" s="1">
        <v>659.45</v>
      </c>
      <c r="U2465" t="s">
        <v>24</v>
      </c>
      <c r="V2465">
        <f>IF(Table1[[#This Row],[Churn]]="Yes",1,0)</f>
        <v>0</v>
      </c>
      <c r="W2465" t="str">
        <f t="shared" si="38"/>
        <v>New (0-12 Months)</v>
      </c>
    </row>
    <row r="2466" spans="1:23" x14ac:dyDescent="0.25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 s="1">
        <v>77.150000000000006</v>
      </c>
      <c r="T2466" s="1">
        <v>77.150000000000006</v>
      </c>
      <c r="U2466" t="s">
        <v>23</v>
      </c>
      <c r="V2466">
        <f>IF(Table1[[#This Row],[Churn]]="Yes",1,0)</f>
        <v>1</v>
      </c>
      <c r="W2466" t="str">
        <f t="shared" si="38"/>
        <v>New (0-12 Months)</v>
      </c>
    </row>
    <row r="2467" spans="1:23" x14ac:dyDescent="0.25">
      <c r="A2467" t="s">
        <v>2501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 s="1">
        <v>35.25</v>
      </c>
      <c r="T2467" s="1">
        <v>35.25</v>
      </c>
      <c r="U2467" t="s">
        <v>23</v>
      </c>
      <c r="V2467">
        <f>IF(Table1[[#This Row],[Churn]]="Yes",1,0)</f>
        <v>1</v>
      </c>
      <c r="W2467" t="str">
        <f t="shared" si="38"/>
        <v>New (0-12 Months)</v>
      </c>
    </row>
    <row r="2468" spans="1:23" x14ac:dyDescent="0.25">
      <c r="A2468" t="s">
        <v>2502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 s="1">
        <v>20.55</v>
      </c>
      <c r="T2468" s="1">
        <v>1205.05</v>
      </c>
      <c r="U2468" t="s">
        <v>24</v>
      </c>
      <c r="V2468">
        <f>IF(Table1[[#This Row],[Churn]]="Yes",1,0)</f>
        <v>0</v>
      </c>
      <c r="W2468" t="str">
        <f t="shared" si="38"/>
        <v>Loyal (49-72 Months)</v>
      </c>
    </row>
    <row r="2469" spans="1:23" x14ac:dyDescent="0.25">
      <c r="A2469" t="s">
        <v>2503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 s="1">
        <v>97.95</v>
      </c>
      <c r="T2469" s="1">
        <v>4917.8999999999996</v>
      </c>
      <c r="U2469" t="s">
        <v>24</v>
      </c>
      <c r="V2469">
        <f>IF(Table1[[#This Row],[Churn]]="Yes",1,0)</f>
        <v>0</v>
      </c>
      <c r="W2469" t="str">
        <f t="shared" si="38"/>
        <v>Loyal (49-72 Months)</v>
      </c>
    </row>
    <row r="2470" spans="1:23" x14ac:dyDescent="0.25">
      <c r="A2470" t="s">
        <v>2504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 s="1">
        <v>48.55</v>
      </c>
      <c r="T2470" s="1">
        <v>201</v>
      </c>
      <c r="U2470" t="s">
        <v>23</v>
      </c>
      <c r="V2470">
        <f>IF(Table1[[#This Row],[Churn]]="Yes",1,0)</f>
        <v>1</v>
      </c>
      <c r="W2470" t="str">
        <f t="shared" si="38"/>
        <v>New (0-12 Months)</v>
      </c>
    </row>
    <row r="2471" spans="1:23" x14ac:dyDescent="0.25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 s="1">
        <v>20</v>
      </c>
      <c r="T2471" s="1">
        <v>599.29999999999995</v>
      </c>
      <c r="U2471" t="s">
        <v>24</v>
      </c>
      <c r="V2471">
        <f>IF(Table1[[#This Row],[Churn]]="Yes",1,0)</f>
        <v>0</v>
      </c>
      <c r="W2471" t="str">
        <f t="shared" si="38"/>
        <v>Established (25-48 Months)</v>
      </c>
    </row>
    <row r="2472" spans="1:23" x14ac:dyDescent="0.25">
      <c r="A2472" t="s">
        <v>2506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 s="1">
        <v>25.25</v>
      </c>
      <c r="T2472" s="1">
        <v>1733.15</v>
      </c>
      <c r="U2472" t="s">
        <v>24</v>
      </c>
      <c r="V2472">
        <f>IF(Table1[[#This Row],[Churn]]="Yes",1,0)</f>
        <v>0</v>
      </c>
      <c r="W2472" t="str">
        <f t="shared" si="38"/>
        <v>Loyal (49-72 Months)</v>
      </c>
    </row>
    <row r="2473" spans="1:23" x14ac:dyDescent="0.25">
      <c r="A2473" t="s">
        <v>2507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 s="1">
        <v>98.4</v>
      </c>
      <c r="T2473" s="1">
        <v>5149.5</v>
      </c>
      <c r="U2473" t="s">
        <v>23</v>
      </c>
      <c r="V2473">
        <f>IF(Table1[[#This Row],[Churn]]="Yes",1,0)</f>
        <v>1</v>
      </c>
      <c r="W2473" t="str">
        <f t="shared" si="38"/>
        <v>Loyal (49-72 Months)</v>
      </c>
    </row>
    <row r="2474" spans="1:23" x14ac:dyDescent="0.25">
      <c r="A2474" t="s">
        <v>2508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 s="1">
        <v>70.900000000000006</v>
      </c>
      <c r="T2474" s="1">
        <v>4677.1000000000004</v>
      </c>
      <c r="U2474" t="s">
        <v>24</v>
      </c>
      <c r="V2474">
        <f>IF(Table1[[#This Row],[Churn]]="Yes",1,0)</f>
        <v>0</v>
      </c>
      <c r="W2474" t="str">
        <f t="shared" si="38"/>
        <v>Loyal (49-72 Months)</v>
      </c>
    </row>
    <row r="2475" spans="1:23" x14ac:dyDescent="0.25">
      <c r="A2475" t="s">
        <v>2509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 s="1">
        <v>19.850000000000001</v>
      </c>
      <c r="T2475" s="1">
        <v>119.3</v>
      </c>
      <c r="U2475" t="s">
        <v>24</v>
      </c>
      <c r="V2475">
        <f>IF(Table1[[#This Row],[Churn]]="Yes",1,0)</f>
        <v>0</v>
      </c>
      <c r="W2475" t="str">
        <f t="shared" si="38"/>
        <v>New (0-12 Months)</v>
      </c>
    </row>
    <row r="2476" spans="1:23" x14ac:dyDescent="0.25">
      <c r="A2476" t="s">
        <v>2510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 s="1">
        <v>106.35</v>
      </c>
      <c r="T2476" s="1">
        <v>4849.1000000000004</v>
      </c>
      <c r="U2476" t="s">
        <v>24</v>
      </c>
      <c r="V2476">
        <f>IF(Table1[[#This Row],[Churn]]="Yes",1,0)</f>
        <v>0</v>
      </c>
      <c r="W2476" t="str">
        <f t="shared" si="38"/>
        <v>Established (25-48 Months)</v>
      </c>
    </row>
    <row r="2477" spans="1:23" x14ac:dyDescent="0.25">
      <c r="A2477" t="s">
        <v>2511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 s="1">
        <v>99.5</v>
      </c>
      <c r="T2477" s="1">
        <v>5424.25</v>
      </c>
      <c r="U2477" t="s">
        <v>24</v>
      </c>
      <c r="V2477">
        <f>IF(Table1[[#This Row],[Churn]]="Yes",1,0)</f>
        <v>0</v>
      </c>
      <c r="W2477" t="str">
        <f t="shared" si="38"/>
        <v>Loyal (49-72 Months)</v>
      </c>
    </row>
    <row r="2478" spans="1:23" x14ac:dyDescent="0.25">
      <c r="A2478" t="s">
        <v>2512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 s="1">
        <v>84.7</v>
      </c>
      <c r="T2478" s="1">
        <v>5878.9</v>
      </c>
      <c r="U2478" t="s">
        <v>24</v>
      </c>
      <c r="V2478">
        <f>IF(Table1[[#This Row],[Churn]]="Yes",1,0)</f>
        <v>0</v>
      </c>
      <c r="W2478" t="str">
        <f t="shared" si="38"/>
        <v>Loyal (49-72 Months)</v>
      </c>
    </row>
    <row r="2479" spans="1:23" x14ac:dyDescent="0.25">
      <c r="A2479" t="s">
        <v>2513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 s="1">
        <v>86.05</v>
      </c>
      <c r="T2479" s="1">
        <v>244.85</v>
      </c>
      <c r="U2479" t="s">
        <v>24</v>
      </c>
      <c r="V2479">
        <f>IF(Table1[[#This Row],[Churn]]="Yes",1,0)</f>
        <v>0</v>
      </c>
      <c r="W2479" t="str">
        <f t="shared" si="38"/>
        <v>New (0-12 Months)</v>
      </c>
    </row>
    <row r="2480" spans="1:23" x14ac:dyDescent="0.25">
      <c r="A2480" t="s">
        <v>2514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 s="1">
        <v>44.55</v>
      </c>
      <c r="T2480" s="1">
        <v>220.75</v>
      </c>
      <c r="U2480" t="s">
        <v>24</v>
      </c>
      <c r="V2480">
        <f>IF(Table1[[#This Row],[Churn]]="Yes",1,0)</f>
        <v>0</v>
      </c>
      <c r="W2480" t="str">
        <f t="shared" si="38"/>
        <v>New (0-12 Months)</v>
      </c>
    </row>
    <row r="2481" spans="1:23" x14ac:dyDescent="0.25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 s="1">
        <v>75.849999999999994</v>
      </c>
      <c r="T2481" s="1">
        <v>4261.2</v>
      </c>
      <c r="U2481" t="s">
        <v>24</v>
      </c>
      <c r="V2481">
        <f>IF(Table1[[#This Row],[Churn]]="Yes",1,0)</f>
        <v>0</v>
      </c>
      <c r="W2481" t="str">
        <f t="shared" si="38"/>
        <v>Loyal (49-72 Months)</v>
      </c>
    </row>
    <row r="2482" spans="1:23" x14ac:dyDescent="0.25">
      <c r="A2482" t="s">
        <v>2516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 s="1">
        <v>93.85</v>
      </c>
      <c r="T2482" s="1">
        <v>5574.75</v>
      </c>
      <c r="U2482" t="s">
        <v>23</v>
      </c>
      <c r="V2482">
        <f>IF(Table1[[#This Row],[Churn]]="Yes",1,0)</f>
        <v>1</v>
      </c>
      <c r="W2482" t="str">
        <f t="shared" si="38"/>
        <v>Loyal (49-72 Months)</v>
      </c>
    </row>
    <row r="2483" spans="1:23" x14ac:dyDescent="0.25">
      <c r="A2483" t="s">
        <v>2517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 s="1">
        <v>25</v>
      </c>
      <c r="T2483" s="1">
        <v>1501.75</v>
      </c>
      <c r="U2483" t="s">
        <v>24</v>
      </c>
      <c r="V2483">
        <f>IF(Table1[[#This Row],[Churn]]="Yes",1,0)</f>
        <v>0</v>
      </c>
      <c r="W2483" t="str">
        <f t="shared" si="38"/>
        <v>Loyal (49-72 Months)</v>
      </c>
    </row>
    <row r="2484" spans="1:23" x14ac:dyDescent="0.25">
      <c r="A2484" t="s">
        <v>2518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 s="1">
        <v>45</v>
      </c>
      <c r="T2484" s="1">
        <v>89.75</v>
      </c>
      <c r="U2484" t="s">
        <v>24</v>
      </c>
      <c r="V2484">
        <f>IF(Table1[[#This Row],[Churn]]="Yes",1,0)</f>
        <v>0</v>
      </c>
      <c r="W2484" t="str">
        <f t="shared" si="38"/>
        <v>New (0-12 Months)</v>
      </c>
    </row>
    <row r="2485" spans="1:23" x14ac:dyDescent="0.25">
      <c r="A2485" t="s">
        <v>2519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 s="1">
        <v>100.7</v>
      </c>
      <c r="T2485" s="1">
        <v>4541.2</v>
      </c>
      <c r="U2485" t="s">
        <v>23</v>
      </c>
      <c r="V2485">
        <f>IF(Table1[[#This Row],[Churn]]="Yes",1,0)</f>
        <v>1</v>
      </c>
      <c r="W2485" t="str">
        <f t="shared" si="38"/>
        <v>Established (25-48 Months)</v>
      </c>
    </row>
    <row r="2486" spans="1:23" x14ac:dyDescent="0.25">
      <c r="A2486" t="s">
        <v>2520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 s="1">
        <v>20.5</v>
      </c>
      <c r="T2486" s="1">
        <v>255.5</v>
      </c>
      <c r="U2486" t="s">
        <v>24</v>
      </c>
      <c r="V2486">
        <f>IF(Table1[[#This Row],[Churn]]="Yes",1,0)</f>
        <v>0</v>
      </c>
      <c r="W2486" t="str">
        <f t="shared" si="38"/>
        <v>New (0-12 Months)</v>
      </c>
    </row>
    <row r="2487" spans="1:23" x14ac:dyDescent="0.25">
      <c r="A2487" t="s">
        <v>2521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 s="1">
        <v>80.45</v>
      </c>
      <c r="T2487" s="1">
        <v>1072</v>
      </c>
      <c r="U2487" t="s">
        <v>23</v>
      </c>
      <c r="V2487">
        <f>IF(Table1[[#This Row],[Churn]]="Yes",1,0)</f>
        <v>1</v>
      </c>
      <c r="W2487" t="str">
        <f t="shared" si="38"/>
        <v>Developing (13-24 Months)</v>
      </c>
    </row>
    <row r="2488" spans="1:23" x14ac:dyDescent="0.25">
      <c r="A2488" t="s">
        <v>2522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 s="1">
        <v>90.45</v>
      </c>
      <c r="T2488" s="1">
        <v>2509.25</v>
      </c>
      <c r="U2488" t="s">
        <v>24</v>
      </c>
      <c r="V2488">
        <f>IF(Table1[[#This Row],[Churn]]="Yes",1,0)</f>
        <v>0</v>
      </c>
      <c r="W2488" t="str">
        <f t="shared" si="38"/>
        <v>Established (25-48 Months)</v>
      </c>
    </row>
    <row r="2489" spans="1:23" x14ac:dyDescent="0.25">
      <c r="A2489" t="s">
        <v>2523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 s="1">
        <v>60.45</v>
      </c>
      <c r="T2489" s="1">
        <v>1440.75</v>
      </c>
      <c r="U2489" t="s">
        <v>24</v>
      </c>
      <c r="V2489">
        <f>IF(Table1[[#This Row],[Churn]]="Yes",1,0)</f>
        <v>0</v>
      </c>
      <c r="W2489" t="str">
        <f t="shared" si="38"/>
        <v>Developing (13-24 Months)</v>
      </c>
    </row>
    <row r="2490" spans="1:23" x14ac:dyDescent="0.25">
      <c r="A2490" t="s">
        <v>2524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 s="1">
        <v>55.25</v>
      </c>
      <c r="T2490" s="1">
        <v>1715.65</v>
      </c>
      <c r="U2490" t="s">
        <v>23</v>
      </c>
      <c r="V2490">
        <f>IF(Table1[[#This Row],[Churn]]="Yes",1,0)</f>
        <v>1</v>
      </c>
      <c r="W2490" t="str">
        <f t="shared" si="38"/>
        <v>Established (25-48 Months)</v>
      </c>
    </row>
    <row r="2491" spans="1:23" x14ac:dyDescent="0.25">
      <c r="A2491" t="s">
        <v>2525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 s="1">
        <v>78.45</v>
      </c>
      <c r="T2491" s="1">
        <v>5333.35</v>
      </c>
      <c r="U2491" t="s">
        <v>24</v>
      </c>
      <c r="V2491">
        <f>IF(Table1[[#This Row],[Churn]]="Yes",1,0)</f>
        <v>0</v>
      </c>
      <c r="W2491" t="str">
        <f t="shared" si="38"/>
        <v>Loyal (49-72 Months)</v>
      </c>
    </row>
    <row r="2492" spans="1:23" x14ac:dyDescent="0.25">
      <c r="A2492" t="s">
        <v>2526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 s="1">
        <v>100.55</v>
      </c>
      <c r="T2492" s="1">
        <v>3895.35</v>
      </c>
      <c r="U2492" t="s">
        <v>24</v>
      </c>
      <c r="V2492">
        <f>IF(Table1[[#This Row],[Churn]]="Yes",1,0)</f>
        <v>0</v>
      </c>
      <c r="W2492" t="str">
        <f t="shared" si="38"/>
        <v>Established (25-48 Months)</v>
      </c>
    </row>
    <row r="2493" spans="1:23" x14ac:dyDescent="0.25">
      <c r="A2493" t="s">
        <v>2527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 s="1">
        <v>20.350000000000001</v>
      </c>
      <c r="T2493" s="1">
        <v>869.9</v>
      </c>
      <c r="U2493" t="s">
        <v>24</v>
      </c>
      <c r="V2493">
        <f>IF(Table1[[#This Row],[Churn]]="Yes",1,0)</f>
        <v>0</v>
      </c>
      <c r="W2493" t="str">
        <f t="shared" si="38"/>
        <v>Established (25-48 Months)</v>
      </c>
    </row>
    <row r="2494" spans="1:23" x14ac:dyDescent="0.25">
      <c r="A2494" t="s">
        <v>2528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 s="1">
        <v>54.45</v>
      </c>
      <c r="T2494" s="1">
        <v>706.85</v>
      </c>
      <c r="U2494" t="s">
        <v>23</v>
      </c>
      <c r="V2494">
        <f>IF(Table1[[#This Row],[Churn]]="Yes",1,0)</f>
        <v>1</v>
      </c>
      <c r="W2494" t="str">
        <f t="shared" si="38"/>
        <v>Developing (13-24 Months)</v>
      </c>
    </row>
    <row r="2495" spans="1:23" x14ac:dyDescent="0.25">
      <c r="A2495" t="s">
        <v>2529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 s="1">
        <v>90.75</v>
      </c>
      <c r="T2495" s="1">
        <v>512.25</v>
      </c>
      <c r="U2495" t="s">
        <v>24</v>
      </c>
      <c r="V2495">
        <f>IF(Table1[[#This Row],[Churn]]="Yes",1,0)</f>
        <v>0</v>
      </c>
      <c r="W2495" t="str">
        <f t="shared" si="38"/>
        <v>New (0-12 Months)</v>
      </c>
    </row>
    <row r="2496" spans="1:23" x14ac:dyDescent="0.25">
      <c r="A2496" t="s">
        <v>2530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 s="1">
        <v>75.349999999999994</v>
      </c>
      <c r="T2496" s="1">
        <v>2636.05</v>
      </c>
      <c r="U2496" t="s">
        <v>23</v>
      </c>
      <c r="V2496">
        <f>IF(Table1[[#This Row],[Churn]]="Yes",1,0)</f>
        <v>1</v>
      </c>
      <c r="W2496" t="str">
        <f t="shared" si="38"/>
        <v>Established (25-48 Months)</v>
      </c>
    </row>
    <row r="2497" spans="1:23" x14ac:dyDescent="0.25">
      <c r="A2497" t="s">
        <v>2531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 s="1">
        <v>20.25</v>
      </c>
      <c r="T2497" s="1">
        <v>814.75</v>
      </c>
      <c r="U2497" t="s">
        <v>24</v>
      </c>
      <c r="V2497">
        <f>IF(Table1[[#This Row],[Churn]]="Yes",1,0)</f>
        <v>0</v>
      </c>
      <c r="W2497" t="str">
        <f t="shared" si="38"/>
        <v>Established (25-48 Months)</v>
      </c>
    </row>
    <row r="2498" spans="1:23" x14ac:dyDescent="0.25">
      <c r="A2498" t="s">
        <v>2532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 s="1">
        <v>20.05</v>
      </c>
      <c r="T2498" s="1">
        <v>388.6</v>
      </c>
      <c r="U2498" t="s">
        <v>24</v>
      </c>
      <c r="V2498">
        <f>IF(Table1[[#This Row],[Churn]]="Yes",1,0)</f>
        <v>0</v>
      </c>
      <c r="W2498" t="str">
        <f t="shared" ref="W2498:W2561" si="39">IF(F2498&lt;=12,"New (0-12 Months)",IF(F2498&lt;=24,"Developing (13-24 Months)",IF(F2498&lt;=48,"Established (25-48 Months)","Loyal (49-72 Months)")))</f>
        <v>Developing (13-24 Months)</v>
      </c>
    </row>
    <row r="2499" spans="1:23" x14ac:dyDescent="0.25">
      <c r="A2499" t="s">
        <v>2533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 s="1">
        <v>19.600000000000001</v>
      </c>
      <c r="T2499" s="1">
        <v>93.45</v>
      </c>
      <c r="U2499" t="s">
        <v>24</v>
      </c>
      <c r="V2499">
        <f>IF(Table1[[#This Row],[Churn]]="Yes",1,0)</f>
        <v>0</v>
      </c>
      <c r="W2499" t="str">
        <f t="shared" si="39"/>
        <v>New (0-12 Months)</v>
      </c>
    </row>
    <row r="2500" spans="1:23" x14ac:dyDescent="0.25">
      <c r="A2500" t="s">
        <v>2534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 s="1">
        <v>53.8</v>
      </c>
      <c r="T2500" s="1">
        <v>1389.85</v>
      </c>
      <c r="U2500" t="s">
        <v>24</v>
      </c>
      <c r="V2500">
        <f>IF(Table1[[#This Row],[Churn]]="Yes",1,0)</f>
        <v>0</v>
      </c>
      <c r="W2500" t="str">
        <f t="shared" si="39"/>
        <v>Established (25-48 Months)</v>
      </c>
    </row>
    <row r="2501" spans="1:23" x14ac:dyDescent="0.25">
      <c r="A2501" t="s">
        <v>2535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 s="1">
        <v>70.2</v>
      </c>
      <c r="T2501" s="1">
        <v>2894.55</v>
      </c>
      <c r="U2501" t="s">
        <v>24</v>
      </c>
      <c r="V2501">
        <f>IF(Table1[[#This Row],[Churn]]="Yes",1,0)</f>
        <v>0</v>
      </c>
      <c r="W2501" t="str">
        <f t="shared" si="39"/>
        <v>Established (25-48 Months)</v>
      </c>
    </row>
    <row r="2502" spans="1:23" x14ac:dyDescent="0.25">
      <c r="A2502" t="s">
        <v>2536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 s="1">
        <v>75.5</v>
      </c>
      <c r="T2502" s="1">
        <v>4025.6</v>
      </c>
      <c r="U2502" t="s">
        <v>24</v>
      </c>
      <c r="V2502">
        <f>IF(Table1[[#This Row],[Churn]]="Yes",1,0)</f>
        <v>0</v>
      </c>
      <c r="W2502" t="str">
        <f t="shared" si="39"/>
        <v>Loyal (49-72 Months)</v>
      </c>
    </row>
    <row r="2503" spans="1:23" x14ac:dyDescent="0.25">
      <c r="A2503" t="s">
        <v>2537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 s="1">
        <v>20.350000000000001</v>
      </c>
      <c r="T2503" s="1">
        <v>1354.4</v>
      </c>
      <c r="U2503" t="s">
        <v>24</v>
      </c>
      <c r="V2503">
        <f>IF(Table1[[#This Row],[Churn]]="Yes",1,0)</f>
        <v>0</v>
      </c>
      <c r="W2503" t="str">
        <f t="shared" si="39"/>
        <v>Loyal (49-72 Months)</v>
      </c>
    </row>
    <row r="2504" spans="1:23" x14ac:dyDescent="0.25">
      <c r="A2504" t="s">
        <v>2538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 s="1">
        <v>26.05</v>
      </c>
      <c r="T2504" s="1">
        <v>1856.4</v>
      </c>
      <c r="U2504" t="s">
        <v>24</v>
      </c>
      <c r="V2504">
        <f>IF(Table1[[#This Row],[Churn]]="Yes",1,0)</f>
        <v>0</v>
      </c>
      <c r="W2504" t="str">
        <f t="shared" si="39"/>
        <v>Loyal (49-72 Months)</v>
      </c>
    </row>
    <row r="2505" spans="1:23" x14ac:dyDescent="0.25">
      <c r="A2505" t="s">
        <v>2539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 s="1">
        <v>20.6</v>
      </c>
      <c r="T2505" s="1">
        <v>926</v>
      </c>
      <c r="U2505" t="s">
        <v>24</v>
      </c>
      <c r="V2505">
        <f>IF(Table1[[#This Row],[Churn]]="Yes",1,0)</f>
        <v>0</v>
      </c>
      <c r="W2505" t="str">
        <f t="shared" si="39"/>
        <v>Established (25-48 Months)</v>
      </c>
    </row>
    <row r="2506" spans="1:23" x14ac:dyDescent="0.25">
      <c r="A2506" t="s">
        <v>2540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 s="1">
        <v>75.7</v>
      </c>
      <c r="T2506" s="1">
        <v>189.2</v>
      </c>
      <c r="U2506" t="s">
        <v>23</v>
      </c>
      <c r="V2506">
        <f>IF(Table1[[#This Row],[Churn]]="Yes",1,0)</f>
        <v>1</v>
      </c>
      <c r="W2506" t="str">
        <f t="shared" si="39"/>
        <v>New (0-12 Months)</v>
      </c>
    </row>
    <row r="2507" spans="1:23" x14ac:dyDescent="0.25">
      <c r="A2507" t="s">
        <v>2541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 s="1">
        <v>20.100000000000001</v>
      </c>
      <c r="T2507" s="1">
        <v>682.1</v>
      </c>
      <c r="U2507" t="s">
        <v>24</v>
      </c>
      <c r="V2507">
        <f>IF(Table1[[#This Row],[Churn]]="Yes",1,0)</f>
        <v>0</v>
      </c>
      <c r="W2507" t="str">
        <f t="shared" si="39"/>
        <v>Established (25-48 Months)</v>
      </c>
    </row>
    <row r="2508" spans="1:23" x14ac:dyDescent="0.25">
      <c r="A2508" t="s">
        <v>2542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 s="1">
        <v>24.3</v>
      </c>
      <c r="T2508" s="1">
        <v>1778.7</v>
      </c>
      <c r="U2508" t="s">
        <v>24</v>
      </c>
      <c r="V2508">
        <f>IF(Table1[[#This Row],[Churn]]="Yes",1,0)</f>
        <v>0</v>
      </c>
      <c r="W2508" t="str">
        <f t="shared" si="39"/>
        <v>Loyal (49-72 Months)</v>
      </c>
    </row>
    <row r="2509" spans="1:23" x14ac:dyDescent="0.25">
      <c r="A2509" t="s">
        <v>2543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 s="1">
        <v>24.5</v>
      </c>
      <c r="T2509" s="1">
        <v>1816.2</v>
      </c>
      <c r="U2509" t="s">
        <v>24</v>
      </c>
      <c r="V2509">
        <f>IF(Table1[[#This Row],[Churn]]="Yes",1,0)</f>
        <v>0</v>
      </c>
      <c r="W2509" t="str">
        <f t="shared" si="39"/>
        <v>Loyal (49-72 Months)</v>
      </c>
    </row>
    <row r="2510" spans="1:23" x14ac:dyDescent="0.25">
      <c r="A2510" t="s">
        <v>2544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 s="1">
        <v>110.5</v>
      </c>
      <c r="T2510" s="1">
        <v>7069.25</v>
      </c>
      <c r="U2510" t="s">
        <v>24</v>
      </c>
      <c r="V2510">
        <f>IF(Table1[[#This Row],[Churn]]="Yes",1,0)</f>
        <v>0</v>
      </c>
      <c r="W2510" t="str">
        <f t="shared" si="39"/>
        <v>Loyal (49-72 Months)</v>
      </c>
    </row>
    <row r="2511" spans="1:23" x14ac:dyDescent="0.25">
      <c r="A2511" t="s">
        <v>2545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 s="1">
        <v>25.25</v>
      </c>
      <c r="T2511" s="1">
        <v>1841.2</v>
      </c>
      <c r="U2511" t="s">
        <v>24</v>
      </c>
      <c r="V2511">
        <f>IF(Table1[[#This Row],[Churn]]="Yes",1,0)</f>
        <v>0</v>
      </c>
      <c r="W2511" t="str">
        <f t="shared" si="39"/>
        <v>Loyal (49-72 Months)</v>
      </c>
    </row>
    <row r="2512" spans="1:23" x14ac:dyDescent="0.25">
      <c r="A2512" t="s">
        <v>2546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 s="1">
        <v>74.25</v>
      </c>
      <c r="T2512" s="1">
        <v>74.25</v>
      </c>
      <c r="U2512" t="s">
        <v>23</v>
      </c>
      <c r="V2512">
        <f>IF(Table1[[#This Row],[Churn]]="Yes",1,0)</f>
        <v>1</v>
      </c>
      <c r="W2512" t="str">
        <f t="shared" si="39"/>
        <v>New (0-12 Months)</v>
      </c>
    </row>
    <row r="2513" spans="1:23" x14ac:dyDescent="0.25">
      <c r="A2513" t="s">
        <v>2547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 s="1">
        <v>90.1</v>
      </c>
      <c r="T2513" s="1">
        <v>2656.7</v>
      </c>
      <c r="U2513" t="s">
        <v>24</v>
      </c>
      <c r="V2513">
        <f>IF(Table1[[#This Row],[Churn]]="Yes",1,0)</f>
        <v>0</v>
      </c>
      <c r="W2513" t="str">
        <f t="shared" si="39"/>
        <v>Established (25-48 Months)</v>
      </c>
    </row>
    <row r="2514" spans="1:23" x14ac:dyDescent="0.25">
      <c r="A2514" t="s">
        <v>2548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 s="1">
        <v>68.75</v>
      </c>
      <c r="T2514" s="1">
        <v>1689.45</v>
      </c>
      <c r="U2514" t="s">
        <v>24</v>
      </c>
      <c r="V2514">
        <f>IF(Table1[[#This Row],[Churn]]="Yes",1,0)</f>
        <v>0</v>
      </c>
      <c r="W2514" t="str">
        <f t="shared" si="39"/>
        <v>Developing (13-24 Months)</v>
      </c>
    </row>
    <row r="2515" spans="1:23" x14ac:dyDescent="0.25">
      <c r="A2515" t="s">
        <v>2549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 s="1">
        <v>19.2</v>
      </c>
      <c r="T2515" s="1">
        <v>1054.75</v>
      </c>
      <c r="U2515" t="s">
        <v>24</v>
      </c>
      <c r="V2515">
        <f>IF(Table1[[#This Row],[Churn]]="Yes",1,0)</f>
        <v>0</v>
      </c>
      <c r="W2515" t="str">
        <f t="shared" si="39"/>
        <v>Loyal (49-72 Months)</v>
      </c>
    </row>
    <row r="2516" spans="1:23" x14ac:dyDescent="0.25">
      <c r="A2516" t="s">
        <v>2550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 s="1">
        <v>89.7</v>
      </c>
      <c r="T2516" s="1">
        <v>2187.5500000000002</v>
      </c>
      <c r="U2516" t="s">
        <v>23</v>
      </c>
      <c r="V2516">
        <f>IF(Table1[[#This Row],[Churn]]="Yes",1,0)</f>
        <v>1</v>
      </c>
      <c r="W2516" t="str">
        <f t="shared" si="39"/>
        <v>Established (25-48 Months)</v>
      </c>
    </row>
    <row r="2517" spans="1:23" x14ac:dyDescent="0.25">
      <c r="A2517" t="s">
        <v>2551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 s="1">
        <v>115.1</v>
      </c>
      <c r="T2517" s="1">
        <v>7334.05</v>
      </c>
      <c r="U2517" t="s">
        <v>24</v>
      </c>
      <c r="V2517">
        <f>IF(Table1[[#This Row],[Churn]]="Yes",1,0)</f>
        <v>0</v>
      </c>
      <c r="W2517" t="str">
        <f t="shared" si="39"/>
        <v>Loyal (49-72 Months)</v>
      </c>
    </row>
    <row r="2518" spans="1:23" x14ac:dyDescent="0.25">
      <c r="A2518" t="s">
        <v>2552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 s="1">
        <v>96.4</v>
      </c>
      <c r="T2518" s="1">
        <v>1581.2</v>
      </c>
      <c r="U2518" t="s">
        <v>23</v>
      </c>
      <c r="V2518">
        <f>IF(Table1[[#This Row],[Churn]]="Yes",1,0)</f>
        <v>1</v>
      </c>
      <c r="W2518" t="str">
        <f t="shared" si="39"/>
        <v>Developing (13-24 Months)</v>
      </c>
    </row>
    <row r="2519" spans="1:23" x14ac:dyDescent="0.25">
      <c r="A2519" t="s">
        <v>2553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 s="1">
        <v>69.5</v>
      </c>
      <c r="T2519" s="1">
        <v>69.5</v>
      </c>
      <c r="U2519" t="s">
        <v>23</v>
      </c>
      <c r="V2519">
        <f>IF(Table1[[#This Row],[Churn]]="Yes",1,0)</f>
        <v>1</v>
      </c>
      <c r="W2519" t="str">
        <f t="shared" si="39"/>
        <v>New (0-12 Months)</v>
      </c>
    </row>
    <row r="2520" spans="1:23" x14ac:dyDescent="0.25">
      <c r="A2520" t="s">
        <v>2554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 s="1">
        <v>99.65</v>
      </c>
      <c r="T2520" s="1">
        <v>2404.85</v>
      </c>
      <c r="U2520" t="s">
        <v>24</v>
      </c>
      <c r="V2520">
        <f>IF(Table1[[#This Row],[Churn]]="Yes",1,0)</f>
        <v>0</v>
      </c>
      <c r="W2520" t="str">
        <f t="shared" si="39"/>
        <v>Developing (13-24 Months)</v>
      </c>
    </row>
    <row r="2521" spans="1:23" x14ac:dyDescent="0.25">
      <c r="A2521" t="s">
        <v>2555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 s="1">
        <v>91.45</v>
      </c>
      <c r="T2521" s="1">
        <v>171.45</v>
      </c>
      <c r="U2521" t="s">
        <v>24</v>
      </c>
      <c r="V2521">
        <f>IF(Table1[[#This Row],[Churn]]="Yes",1,0)</f>
        <v>0</v>
      </c>
      <c r="W2521" t="str">
        <f t="shared" si="39"/>
        <v>New (0-12 Months)</v>
      </c>
    </row>
    <row r="2522" spans="1:23" x14ac:dyDescent="0.25">
      <c r="A2522" t="s">
        <v>2556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 s="1">
        <v>84.75</v>
      </c>
      <c r="T2522" s="1">
        <v>2839.45</v>
      </c>
      <c r="U2522" t="s">
        <v>24</v>
      </c>
      <c r="V2522">
        <f>IF(Table1[[#This Row],[Churn]]="Yes",1,0)</f>
        <v>0</v>
      </c>
      <c r="W2522" t="str">
        <f t="shared" si="39"/>
        <v>Established (25-48 Months)</v>
      </c>
    </row>
    <row r="2523" spans="1:23" x14ac:dyDescent="0.25">
      <c r="A2523" t="s">
        <v>2557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 s="1">
        <v>85.25</v>
      </c>
      <c r="T2523" s="1">
        <v>3132.75</v>
      </c>
      <c r="U2523" t="s">
        <v>23</v>
      </c>
      <c r="V2523">
        <f>IF(Table1[[#This Row],[Churn]]="Yes",1,0)</f>
        <v>1</v>
      </c>
      <c r="W2523" t="str">
        <f t="shared" si="39"/>
        <v>Established (25-48 Months)</v>
      </c>
    </row>
    <row r="2524" spans="1:23" x14ac:dyDescent="0.25">
      <c r="A2524" t="s">
        <v>2558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 s="1">
        <v>78.75</v>
      </c>
      <c r="T2524" s="1">
        <v>3942.45</v>
      </c>
      <c r="U2524" t="s">
        <v>24</v>
      </c>
      <c r="V2524">
        <f>IF(Table1[[#This Row],[Churn]]="Yes",1,0)</f>
        <v>0</v>
      </c>
      <c r="W2524" t="str">
        <f t="shared" si="39"/>
        <v>Loyal (49-72 Months)</v>
      </c>
    </row>
    <row r="2525" spans="1:23" x14ac:dyDescent="0.25">
      <c r="A2525" t="s">
        <v>2559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 s="1">
        <v>20.25</v>
      </c>
      <c r="T2525" s="1">
        <v>873.4</v>
      </c>
      <c r="U2525" t="s">
        <v>24</v>
      </c>
      <c r="V2525">
        <f>IF(Table1[[#This Row],[Churn]]="Yes",1,0)</f>
        <v>0</v>
      </c>
      <c r="W2525" t="str">
        <f t="shared" si="39"/>
        <v>Established (25-48 Months)</v>
      </c>
    </row>
    <row r="2526" spans="1:23" x14ac:dyDescent="0.25">
      <c r="A2526" t="s">
        <v>2560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 s="1">
        <v>19.899999999999999</v>
      </c>
      <c r="T2526" s="1">
        <v>1529.65</v>
      </c>
      <c r="U2526" t="s">
        <v>24</v>
      </c>
      <c r="V2526">
        <f>IF(Table1[[#This Row],[Churn]]="Yes",1,0)</f>
        <v>0</v>
      </c>
      <c r="W2526" t="str">
        <f t="shared" si="39"/>
        <v>Loyal (49-72 Months)</v>
      </c>
    </row>
    <row r="2527" spans="1:23" x14ac:dyDescent="0.25">
      <c r="A2527" t="s">
        <v>2561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 s="1">
        <v>97.75</v>
      </c>
      <c r="T2527" s="1">
        <v>6991.6</v>
      </c>
      <c r="U2527" t="s">
        <v>24</v>
      </c>
      <c r="V2527">
        <f>IF(Table1[[#This Row],[Churn]]="Yes",1,0)</f>
        <v>0</v>
      </c>
      <c r="W2527" t="str">
        <f t="shared" si="39"/>
        <v>Loyal (49-72 Months)</v>
      </c>
    </row>
    <row r="2528" spans="1:23" x14ac:dyDescent="0.25">
      <c r="A2528" t="s">
        <v>2562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 s="1">
        <v>19.399999999999999</v>
      </c>
      <c r="T2528" s="1">
        <v>19.399999999999999</v>
      </c>
      <c r="U2528" t="s">
        <v>23</v>
      </c>
      <c r="V2528">
        <f>IF(Table1[[#This Row],[Churn]]="Yes",1,0)</f>
        <v>1</v>
      </c>
      <c r="W2528" t="str">
        <f t="shared" si="39"/>
        <v>New (0-12 Months)</v>
      </c>
    </row>
    <row r="2529" spans="1:23" x14ac:dyDescent="0.25">
      <c r="A2529" t="s">
        <v>2563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 s="1">
        <v>83.3</v>
      </c>
      <c r="T2529" s="1">
        <v>803.3</v>
      </c>
      <c r="U2529" t="s">
        <v>23</v>
      </c>
      <c r="V2529">
        <f>IF(Table1[[#This Row],[Churn]]="Yes",1,0)</f>
        <v>1</v>
      </c>
      <c r="W2529" t="str">
        <f t="shared" si="39"/>
        <v>New (0-12 Months)</v>
      </c>
    </row>
    <row r="2530" spans="1:23" x14ac:dyDescent="0.25">
      <c r="A2530" t="s">
        <v>2564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 s="1">
        <v>80.099999999999994</v>
      </c>
      <c r="T2530" s="1">
        <v>679.3</v>
      </c>
      <c r="U2530" t="s">
        <v>23</v>
      </c>
      <c r="V2530">
        <f>IF(Table1[[#This Row],[Churn]]="Yes",1,0)</f>
        <v>1</v>
      </c>
      <c r="W2530" t="str">
        <f t="shared" si="39"/>
        <v>New (0-12 Months)</v>
      </c>
    </row>
    <row r="2531" spans="1:23" x14ac:dyDescent="0.25">
      <c r="A2531" t="s">
        <v>2565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 s="1">
        <v>62.7</v>
      </c>
      <c r="T2531" s="1">
        <v>2791.5</v>
      </c>
      <c r="U2531" t="s">
        <v>23</v>
      </c>
      <c r="V2531">
        <f>IF(Table1[[#This Row],[Churn]]="Yes",1,0)</f>
        <v>1</v>
      </c>
      <c r="W2531" t="str">
        <f t="shared" si="39"/>
        <v>Established (25-48 Months)</v>
      </c>
    </row>
    <row r="2532" spans="1:23" x14ac:dyDescent="0.25">
      <c r="A2532" t="s">
        <v>2566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 s="1">
        <v>100.4</v>
      </c>
      <c r="T2532" s="1">
        <v>715</v>
      </c>
      <c r="U2532" t="s">
        <v>24</v>
      </c>
      <c r="V2532">
        <f>IF(Table1[[#This Row],[Churn]]="Yes",1,0)</f>
        <v>0</v>
      </c>
      <c r="W2532" t="str">
        <f t="shared" si="39"/>
        <v>New (0-12 Months)</v>
      </c>
    </row>
    <row r="2533" spans="1:23" x14ac:dyDescent="0.25">
      <c r="A2533" t="s">
        <v>2567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 s="1">
        <v>24.45</v>
      </c>
      <c r="T2533" s="1">
        <v>1681.6</v>
      </c>
      <c r="U2533" t="s">
        <v>24</v>
      </c>
      <c r="V2533">
        <f>IF(Table1[[#This Row],[Churn]]="Yes",1,0)</f>
        <v>0</v>
      </c>
      <c r="W2533" t="str">
        <f t="shared" si="39"/>
        <v>Loyal (49-72 Months)</v>
      </c>
    </row>
    <row r="2534" spans="1:23" x14ac:dyDescent="0.25">
      <c r="A2534" t="s">
        <v>2568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 s="1">
        <v>101.1</v>
      </c>
      <c r="T2534" s="1">
        <v>4016.2</v>
      </c>
      <c r="U2534" t="s">
        <v>24</v>
      </c>
      <c r="V2534">
        <f>IF(Table1[[#This Row],[Churn]]="Yes",1,0)</f>
        <v>0</v>
      </c>
      <c r="W2534" t="str">
        <f t="shared" si="39"/>
        <v>Established (25-48 Months)</v>
      </c>
    </row>
    <row r="2535" spans="1:23" x14ac:dyDescent="0.25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 s="1">
        <v>50.9</v>
      </c>
      <c r="T2535" s="1">
        <v>3281.65</v>
      </c>
      <c r="U2535" t="s">
        <v>24</v>
      </c>
      <c r="V2535">
        <f>IF(Table1[[#This Row],[Churn]]="Yes",1,0)</f>
        <v>0</v>
      </c>
      <c r="W2535" t="str">
        <f t="shared" si="39"/>
        <v>Loyal (49-72 Months)</v>
      </c>
    </row>
    <row r="2536" spans="1:23" x14ac:dyDescent="0.25">
      <c r="A2536" t="s">
        <v>2570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 s="1">
        <v>107.2</v>
      </c>
      <c r="T2536" s="1">
        <v>7317.1</v>
      </c>
      <c r="U2536" t="s">
        <v>24</v>
      </c>
      <c r="V2536">
        <f>IF(Table1[[#This Row],[Churn]]="Yes",1,0)</f>
        <v>0</v>
      </c>
      <c r="W2536" t="str">
        <f t="shared" si="39"/>
        <v>Loyal (49-72 Months)</v>
      </c>
    </row>
    <row r="2537" spans="1:23" x14ac:dyDescent="0.25">
      <c r="A2537" t="s">
        <v>2571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 s="1">
        <v>92.2</v>
      </c>
      <c r="T2537" s="1">
        <v>6474.45</v>
      </c>
      <c r="U2537" t="s">
        <v>24</v>
      </c>
      <c r="V2537">
        <f>IF(Table1[[#This Row],[Churn]]="Yes",1,0)</f>
        <v>0</v>
      </c>
      <c r="W2537" t="str">
        <f t="shared" si="39"/>
        <v>Loyal (49-72 Months)</v>
      </c>
    </row>
    <row r="2538" spans="1:23" x14ac:dyDescent="0.25">
      <c r="A2538" t="s">
        <v>2572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 s="1">
        <v>25.3</v>
      </c>
      <c r="T2538" s="1">
        <v>676.35</v>
      </c>
      <c r="U2538" t="s">
        <v>23</v>
      </c>
      <c r="V2538">
        <f>IF(Table1[[#This Row],[Churn]]="Yes",1,0)</f>
        <v>1</v>
      </c>
      <c r="W2538" t="str">
        <f t="shared" si="39"/>
        <v>Established (25-48 Months)</v>
      </c>
    </row>
    <row r="2539" spans="1:23" x14ac:dyDescent="0.25">
      <c r="A2539" t="s">
        <v>2573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 s="1">
        <v>113.4</v>
      </c>
      <c r="T2539" s="1">
        <v>8164.1</v>
      </c>
      <c r="U2539" t="s">
        <v>24</v>
      </c>
      <c r="V2539">
        <f>IF(Table1[[#This Row],[Churn]]="Yes",1,0)</f>
        <v>0</v>
      </c>
      <c r="W2539" t="str">
        <f t="shared" si="39"/>
        <v>Loyal (49-72 Months)</v>
      </c>
    </row>
    <row r="2540" spans="1:23" x14ac:dyDescent="0.25">
      <c r="A2540" t="s">
        <v>2574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 s="1">
        <v>40.549999999999997</v>
      </c>
      <c r="T2540" s="1">
        <v>1325.85</v>
      </c>
      <c r="U2540" t="s">
        <v>24</v>
      </c>
      <c r="V2540">
        <f>IF(Table1[[#This Row],[Churn]]="Yes",1,0)</f>
        <v>0</v>
      </c>
      <c r="W2540" t="str">
        <f t="shared" si="39"/>
        <v>Established (25-48 Months)</v>
      </c>
    </row>
    <row r="2541" spans="1:23" x14ac:dyDescent="0.25">
      <c r="A2541" t="s">
        <v>2575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 s="1">
        <v>26</v>
      </c>
      <c r="T2541" s="1">
        <v>1654.85</v>
      </c>
      <c r="U2541" t="s">
        <v>24</v>
      </c>
      <c r="V2541">
        <f>IF(Table1[[#This Row],[Churn]]="Yes",1,0)</f>
        <v>0</v>
      </c>
      <c r="W2541" t="str">
        <f t="shared" si="39"/>
        <v>Loyal (49-72 Months)</v>
      </c>
    </row>
    <row r="2542" spans="1:23" x14ac:dyDescent="0.25">
      <c r="A2542" t="s">
        <v>2576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 s="1">
        <v>111.95</v>
      </c>
      <c r="T2542" s="1">
        <v>7795.95</v>
      </c>
      <c r="U2542" t="s">
        <v>24</v>
      </c>
      <c r="V2542">
        <f>IF(Table1[[#This Row],[Churn]]="Yes",1,0)</f>
        <v>0</v>
      </c>
      <c r="W2542" t="str">
        <f t="shared" si="39"/>
        <v>Loyal (49-72 Months)</v>
      </c>
    </row>
    <row r="2543" spans="1:23" x14ac:dyDescent="0.25">
      <c r="A2543" t="s">
        <v>2577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 s="1">
        <v>53.8</v>
      </c>
      <c r="T2543" s="1">
        <v>3952.45</v>
      </c>
      <c r="U2543" t="s">
        <v>24</v>
      </c>
      <c r="V2543">
        <f>IF(Table1[[#This Row],[Churn]]="Yes",1,0)</f>
        <v>0</v>
      </c>
      <c r="W2543" t="str">
        <f t="shared" si="39"/>
        <v>Loyal (49-72 Months)</v>
      </c>
    </row>
    <row r="2544" spans="1:23" x14ac:dyDescent="0.25">
      <c r="A2544" t="s">
        <v>2578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 s="1">
        <v>72.099999999999994</v>
      </c>
      <c r="T2544" s="1">
        <v>2495.15</v>
      </c>
      <c r="U2544" t="s">
        <v>24</v>
      </c>
      <c r="V2544">
        <f>IF(Table1[[#This Row],[Churn]]="Yes",1,0)</f>
        <v>0</v>
      </c>
      <c r="W2544" t="str">
        <f t="shared" si="39"/>
        <v>Established (25-48 Months)</v>
      </c>
    </row>
    <row r="2545" spans="1:23" x14ac:dyDescent="0.25">
      <c r="A2545" t="s">
        <v>2579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 s="1">
        <v>98.15</v>
      </c>
      <c r="T2545" s="1">
        <v>1230.25</v>
      </c>
      <c r="U2545" t="s">
        <v>23</v>
      </c>
      <c r="V2545">
        <f>IF(Table1[[#This Row],[Churn]]="Yes",1,0)</f>
        <v>1</v>
      </c>
      <c r="W2545" t="str">
        <f t="shared" si="39"/>
        <v>Developing (13-24 Months)</v>
      </c>
    </row>
    <row r="2546" spans="1:23" x14ac:dyDescent="0.25">
      <c r="A2546" t="s">
        <v>2580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 s="1">
        <v>78.849999999999994</v>
      </c>
      <c r="T2546" s="1">
        <v>876.75</v>
      </c>
      <c r="U2546" t="s">
        <v>24</v>
      </c>
      <c r="V2546">
        <f>IF(Table1[[#This Row],[Churn]]="Yes",1,0)</f>
        <v>0</v>
      </c>
      <c r="W2546" t="str">
        <f t="shared" si="39"/>
        <v>New (0-12 Months)</v>
      </c>
    </row>
    <row r="2547" spans="1:23" x14ac:dyDescent="0.25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 s="1">
        <v>70.75</v>
      </c>
      <c r="T2547" s="1">
        <v>4263.45</v>
      </c>
      <c r="U2547" t="s">
        <v>24</v>
      </c>
      <c r="V2547">
        <f>IF(Table1[[#This Row],[Churn]]="Yes",1,0)</f>
        <v>0</v>
      </c>
      <c r="W2547" t="str">
        <f t="shared" si="39"/>
        <v>Loyal (49-72 Months)</v>
      </c>
    </row>
    <row r="2548" spans="1:23" x14ac:dyDescent="0.25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 s="1">
        <v>76.150000000000006</v>
      </c>
      <c r="T2548" s="1">
        <v>1992.95</v>
      </c>
      <c r="U2548" t="s">
        <v>24</v>
      </c>
      <c r="V2548">
        <f>IF(Table1[[#This Row],[Churn]]="Yes",1,0)</f>
        <v>0</v>
      </c>
      <c r="W2548" t="str">
        <f t="shared" si="39"/>
        <v>Established (25-48 Months)</v>
      </c>
    </row>
    <row r="2549" spans="1:23" x14ac:dyDescent="0.25">
      <c r="A2549" t="s">
        <v>2583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 s="1">
        <v>39.1</v>
      </c>
      <c r="T2549" s="1">
        <v>1982.1</v>
      </c>
      <c r="U2549" t="s">
        <v>24</v>
      </c>
      <c r="V2549">
        <f>IF(Table1[[#This Row],[Churn]]="Yes",1,0)</f>
        <v>0</v>
      </c>
      <c r="W2549" t="str">
        <f t="shared" si="39"/>
        <v>Loyal (49-72 Months)</v>
      </c>
    </row>
    <row r="2550" spans="1:23" x14ac:dyDescent="0.25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 s="1">
        <v>69.95</v>
      </c>
      <c r="T2550" s="1">
        <v>562.70000000000005</v>
      </c>
      <c r="U2550" t="s">
        <v>24</v>
      </c>
      <c r="V2550">
        <f>IF(Table1[[#This Row],[Churn]]="Yes",1,0)</f>
        <v>0</v>
      </c>
      <c r="W2550" t="str">
        <f t="shared" si="39"/>
        <v>New (0-12 Months)</v>
      </c>
    </row>
    <row r="2551" spans="1:23" x14ac:dyDescent="0.25">
      <c r="A2551" t="s">
        <v>2585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 s="1">
        <v>20.05</v>
      </c>
      <c r="T2551" s="1">
        <v>33.700000000000003</v>
      </c>
      <c r="U2551" t="s">
        <v>24</v>
      </c>
      <c r="V2551">
        <f>IF(Table1[[#This Row],[Churn]]="Yes",1,0)</f>
        <v>0</v>
      </c>
      <c r="W2551" t="str">
        <f t="shared" si="39"/>
        <v>New (0-12 Months)</v>
      </c>
    </row>
    <row r="2552" spans="1:23" x14ac:dyDescent="0.25">
      <c r="A2552" t="s">
        <v>2586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 s="1">
        <v>20.05</v>
      </c>
      <c r="T2552" s="1">
        <v>1090.0999999999999</v>
      </c>
      <c r="U2552" t="s">
        <v>24</v>
      </c>
      <c r="V2552">
        <f>IF(Table1[[#This Row],[Churn]]="Yes",1,0)</f>
        <v>0</v>
      </c>
      <c r="W2552" t="str">
        <f t="shared" si="39"/>
        <v>Loyal (49-72 Months)</v>
      </c>
    </row>
    <row r="2553" spans="1:23" x14ac:dyDescent="0.25">
      <c r="A2553" t="s">
        <v>2587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 s="1">
        <v>19.45</v>
      </c>
      <c r="T2553" s="1">
        <v>227.45</v>
      </c>
      <c r="U2553" t="s">
        <v>24</v>
      </c>
      <c r="V2553">
        <f>IF(Table1[[#This Row],[Churn]]="Yes",1,0)</f>
        <v>0</v>
      </c>
      <c r="W2553" t="str">
        <f t="shared" si="39"/>
        <v>New (0-12 Months)</v>
      </c>
    </row>
    <row r="2554" spans="1:23" x14ac:dyDescent="0.25">
      <c r="A2554" t="s">
        <v>2588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 s="1">
        <v>26.9</v>
      </c>
      <c r="T2554" s="1">
        <v>1250.8499999999999</v>
      </c>
      <c r="U2554" t="s">
        <v>24</v>
      </c>
      <c r="V2554">
        <f>IF(Table1[[#This Row],[Churn]]="Yes",1,0)</f>
        <v>0</v>
      </c>
      <c r="W2554" t="str">
        <f t="shared" si="39"/>
        <v>Established (25-48 Months)</v>
      </c>
    </row>
    <row r="2555" spans="1:23" x14ac:dyDescent="0.25">
      <c r="A2555" t="s">
        <v>2589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 s="1">
        <v>19.2</v>
      </c>
      <c r="T2555" s="1">
        <v>37.200000000000003</v>
      </c>
      <c r="U2555" t="s">
        <v>24</v>
      </c>
      <c r="V2555">
        <f>IF(Table1[[#This Row],[Churn]]="Yes",1,0)</f>
        <v>0</v>
      </c>
      <c r="W2555" t="str">
        <f t="shared" si="39"/>
        <v>New (0-12 Months)</v>
      </c>
    </row>
    <row r="2556" spans="1:23" x14ac:dyDescent="0.25">
      <c r="A2556" t="s">
        <v>2590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 s="1">
        <v>50</v>
      </c>
      <c r="T2556" s="1">
        <v>892.7</v>
      </c>
      <c r="U2556" t="s">
        <v>24</v>
      </c>
      <c r="V2556">
        <f>IF(Table1[[#This Row],[Churn]]="Yes",1,0)</f>
        <v>0</v>
      </c>
      <c r="W2556" t="str">
        <f t="shared" si="39"/>
        <v>Developing (13-24 Months)</v>
      </c>
    </row>
    <row r="2557" spans="1:23" x14ac:dyDescent="0.25">
      <c r="A2557" t="s">
        <v>2591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 s="1">
        <v>60</v>
      </c>
      <c r="T2557" s="1">
        <v>487.75</v>
      </c>
      <c r="U2557" t="s">
        <v>24</v>
      </c>
      <c r="V2557">
        <f>IF(Table1[[#This Row],[Churn]]="Yes",1,0)</f>
        <v>0</v>
      </c>
      <c r="W2557" t="str">
        <f t="shared" si="39"/>
        <v>New (0-12 Months)</v>
      </c>
    </row>
    <row r="2558" spans="1:23" x14ac:dyDescent="0.25">
      <c r="A2558" t="s">
        <v>2592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 s="1">
        <v>84.55</v>
      </c>
      <c r="T2558" s="1">
        <v>3713.95</v>
      </c>
      <c r="U2558" t="s">
        <v>24</v>
      </c>
      <c r="V2558">
        <f>IF(Table1[[#This Row],[Churn]]="Yes",1,0)</f>
        <v>0</v>
      </c>
      <c r="W2558" t="str">
        <f t="shared" si="39"/>
        <v>Established (25-48 Months)</v>
      </c>
    </row>
    <row r="2559" spans="1:23" x14ac:dyDescent="0.25">
      <c r="A2559" t="s">
        <v>2593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 s="1">
        <v>45.45</v>
      </c>
      <c r="T2559" s="1">
        <v>141.69999999999999</v>
      </c>
      <c r="U2559" t="s">
        <v>24</v>
      </c>
      <c r="V2559">
        <f>IF(Table1[[#This Row],[Churn]]="Yes",1,0)</f>
        <v>0</v>
      </c>
      <c r="W2559" t="str">
        <f t="shared" si="39"/>
        <v>New (0-12 Months)</v>
      </c>
    </row>
    <row r="2560" spans="1:23" x14ac:dyDescent="0.25">
      <c r="A2560" t="s">
        <v>2594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 s="1">
        <v>20.05</v>
      </c>
      <c r="T2560" s="1">
        <v>678.2</v>
      </c>
      <c r="U2560" t="s">
        <v>24</v>
      </c>
      <c r="V2560">
        <f>IF(Table1[[#This Row],[Churn]]="Yes",1,0)</f>
        <v>0</v>
      </c>
      <c r="W2560" t="str">
        <f t="shared" si="39"/>
        <v>Established (25-48 Months)</v>
      </c>
    </row>
    <row r="2561" spans="1:23" x14ac:dyDescent="0.25">
      <c r="A2561" t="s">
        <v>2595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 s="1">
        <v>115.55</v>
      </c>
      <c r="T2561" s="1">
        <v>8425.2999999999993</v>
      </c>
      <c r="U2561" t="s">
        <v>24</v>
      </c>
      <c r="V2561">
        <f>IF(Table1[[#This Row],[Churn]]="Yes",1,0)</f>
        <v>0</v>
      </c>
      <c r="W2561" t="str">
        <f t="shared" si="39"/>
        <v>Loyal (49-72 Months)</v>
      </c>
    </row>
    <row r="2562" spans="1:23" x14ac:dyDescent="0.25">
      <c r="A2562" t="s">
        <v>2596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 s="1">
        <v>93.7</v>
      </c>
      <c r="T2562" s="1">
        <v>4154.8</v>
      </c>
      <c r="U2562" t="s">
        <v>23</v>
      </c>
      <c r="V2562">
        <f>IF(Table1[[#This Row],[Churn]]="Yes",1,0)</f>
        <v>1</v>
      </c>
      <c r="W2562" t="str">
        <f t="shared" ref="W2562:W2625" si="40">IF(F2562&lt;=12,"New (0-12 Months)",IF(F2562&lt;=24,"Developing (13-24 Months)",IF(F2562&lt;=48,"Established (25-48 Months)","Loyal (49-72 Months)")))</f>
        <v>Established (25-48 Months)</v>
      </c>
    </row>
    <row r="2563" spans="1:23" x14ac:dyDescent="0.25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 s="1">
        <v>99</v>
      </c>
      <c r="T2563" s="1">
        <v>7061.65</v>
      </c>
      <c r="U2563" t="s">
        <v>24</v>
      </c>
      <c r="V2563">
        <f>IF(Table1[[#This Row],[Churn]]="Yes",1,0)</f>
        <v>0</v>
      </c>
      <c r="W2563" t="str">
        <f t="shared" si="40"/>
        <v>Loyal (49-72 Months)</v>
      </c>
    </row>
    <row r="2564" spans="1:23" x14ac:dyDescent="0.25">
      <c r="A2564" t="s">
        <v>2598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 s="1">
        <v>50.55</v>
      </c>
      <c r="T2564" s="1">
        <v>3364.55</v>
      </c>
      <c r="U2564" t="s">
        <v>24</v>
      </c>
      <c r="V2564">
        <f>IF(Table1[[#This Row],[Churn]]="Yes",1,0)</f>
        <v>0</v>
      </c>
      <c r="W2564" t="str">
        <f t="shared" si="40"/>
        <v>Loyal (49-72 Months)</v>
      </c>
    </row>
    <row r="2565" spans="1:23" x14ac:dyDescent="0.25">
      <c r="A2565" t="s">
        <v>2599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 s="1">
        <v>105.95</v>
      </c>
      <c r="T2565" s="1">
        <v>2655.25</v>
      </c>
      <c r="U2565" t="s">
        <v>23</v>
      </c>
      <c r="V2565">
        <f>IF(Table1[[#This Row],[Churn]]="Yes",1,0)</f>
        <v>1</v>
      </c>
      <c r="W2565" t="str">
        <f t="shared" si="40"/>
        <v>Established (25-48 Months)</v>
      </c>
    </row>
    <row r="2566" spans="1:23" x14ac:dyDescent="0.25">
      <c r="A2566" t="s">
        <v>2600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 s="1">
        <v>82</v>
      </c>
      <c r="T2566" s="1">
        <v>1425.45</v>
      </c>
      <c r="U2566" t="s">
        <v>23</v>
      </c>
      <c r="V2566">
        <f>IF(Table1[[#This Row],[Churn]]="Yes",1,0)</f>
        <v>1</v>
      </c>
      <c r="W2566" t="str">
        <f t="shared" si="40"/>
        <v>Developing (13-24 Months)</v>
      </c>
    </row>
    <row r="2567" spans="1:23" x14ac:dyDescent="0.25">
      <c r="A2567" t="s">
        <v>2601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 s="1">
        <v>25</v>
      </c>
      <c r="T2567" s="1">
        <v>332.5</v>
      </c>
      <c r="U2567" t="s">
        <v>24</v>
      </c>
      <c r="V2567">
        <f>IF(Table1[[#This Row],[Churn]]="Yes",1,0)</f>
        <v>0</v>
      </c>
      <c r="W2567" t="str">
        <f t="shared" si="40"/>
        <v>Developing (13-24 Months)</v>
      </c>
    </row>
    <row r="2568" spans="1:23" x14ac:dyDescent="0.25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 s="1">
        <v>91.55</v>
      </c>
      <c r="T2568" s="1">
        <v>5963.95</v>
      </c>
      <c r="U2568" t="s">
        <v>24</v>
      </c>
      <c r="V2568">
        <f>IF(Table1[[#This Row],[Churn]]="Yes",1,0)</f>
        <v>0</v>
      </c>
      <c r="W2568" t="str">
        <f t="shared" si="40"/>
        <v>Loyal (49-72 Months)</v>
      </c>
    </row>
    <row r="2569" spans="1:23" x14ac:dyDescent="0.25">
      <c r="A2569" t="s">
        <v>2603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 s="1">
        <v>95.75</v>
      </c>
      <c r="T2569" s="1">
        <v>5742.9</v>
      </c>
      <c r="U2569" t="s">
        <v>23</v>
      </c>
      <c r="V2569">
        <f>IF(Table1[[#This Row],[Churn]]="Yes",1,0)</f>
        <v>1</v>
      </c>
      <c r="W2569" t="str">
        <f t="shared" si="40"/>
        <v>Loyal (49-72 Months)</v>
      </c>
    </row>
    <row r="2570" spans="1:23" x14ac:dyDescent="0.25">
      <c r="A2570" t="s">
        <v>2604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 s="1">
        <v>19.350000000000001</v>
      </c>
      <c r="T2570" s="1">
        <v>278.85000000000002</v>
      </c>
      <c r="U2570" t="s">
        <v>24</v>
      </c>
      <c r="V2570">
        <f>IF(Table1[[#This Row],[Churn]]="Yes",1,0)</f>
        <v>0</v>
      </c>
      <c r="W2570" t="str">
        <f t="shared" si="40"/>
        <v>Developing (13-24 Months)</v>
      </c>
    </row>
    <row r="2571" spans="1:23" x14ac:dyDescent="0.25">
      <c r="A2571" t="s">
        <v>2605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 s="1">
        <v>24.85</v>
      </c>
      <c r="T2571" s="1">
        <v>1871.85</v>
      </c>
      <c r="U2571" t="s">
        <v>24</v>
      </c>
      <c r="V2571">
        <f>IF(Table1[[#This Row],[Churn]]="Yes",1,0)</f>
        <v>0</v>
      </c>
      <c r="W2571" t="str">
        <f t="shared" si="40"/>
        <v>Loyal (49-72 Months)</v>
      </c>
    </row>
    <row r="2572" spans="1:23" x14ac:dyDescent="0.25">
      <c r="A2572" t="s">
        <v>2606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 s="1">
        <v>94.05</v>
      </c>
      <c r="T2572" s="1">
        <v>2866.45</v>
      </c>
      <c r="U2572" t="s">
        <v>23</v>
      </c>
      <c r="V2572">
        <f>IF(Table1[[#This Row],[Churn]]="Yes",1,0)</f>
        <v>1</v>
      </c>
      <c r="W2572" t="str">
        <f t="shared" si="40"/>
        <v>Established (25-48 Months)</v>
      </c>
    </row>
    <row r="2573" spans="1:23" x14ac:dyDescent="0.25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 s="1">
        <v>100.4</v>
      </c>
      <c r="T2573" s="1">
        <v>4303.6499999999996</v>
      </c>
      <c r="U2573" t="s">
        <v>24</v>
      </c>
      <c r="V2573">
        <f>IF(Table1[[#This Row],[Churn]]="Yes",1,0)</f>
        <v>0</v>
      </c>
      <c r="W2573" t="str">
        <f t="shared" si="40"/>
        <v>Established (25-48 Months)</v>
      </c>
    </row>
    <row r="2574" spans="1:23" x14ac:dyDescent="0.25">
      <c r="A2574" t="s">
        <v>2608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 s="1">
        <v>25</v>
      </c>
      <c r="T2574" s="1">
        <v>1753</v>
      </c>
      <c r="U2574" t="s">
        <v>24</v>
      </c>
      <c r="V2574">
        <f>IF(Table1[[#This Row],[Churn]]="Yes",1,0)</f>
        <v>0</v>
      </c>
      <c r="W2574" t="str">
        <f t="shared" si="40"/>
        <v>Loyal (49-72 Months)</v>
      </c>
    </row>
    <row r="2575" spans="1:23" x14ac:dyDescent="0.25">
      <c r="A2575" t="s">
        <v>2609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 s="1">
        <v>54.75</v>
      </c>
      <c r="T2575" s="1">
        <v>54.75</v>
      </c>
      <c r="U2575" t="s">
        <v>23</v>
      </c>
      <c r="V2575">
        <f>IF(Table1[[#This Row],[Churn]]="Yes",1,0)</f>
        <v>1</v>
      </c>
      <c r="W2575" t="str">
        <f t="shared" si="40"/>
        <v>New (0-12 Months)</v>
      </c>
    </row>
    <row r="2576" spans="1:23" x14ac:dyDescent="0.25">
      <c r="A2576" t="s">
        <v>2610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 s="1">
        <v>95.65</v>
      </c>
      <c r="T2576" s="1">
        <v>3759.05</v>
      </c>
      <c r="U2576" t="s">
        <v>23</v>
      </c>
      <c r="V2576">
        <f>IF(Table1[[#This Row],[Churn]]="Yes",1,0)</f>
        <v>1</v>
      </c>
      <c r="W2576" t="str">
        <f t="shared" si="40"/>
        <v>Established (25-48 Months)</v>
      </c>
    </row>
    <row r="2577" spans="1:23" x14ac:dyDescent="0.25">
      <c r="A2577" t="s">
        <v>2611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 s="1">
        <v>19.25</v>
      </c>
      <c r="T2577" s="1">
        <v>617.65</v>
      </c>
      <c r="U2577" t="s">
        <v>24</v>
      </c>
      <c r="V2577">
        <f>IF(Table1[[#This Row],[Churn]]="Yes",1,0)</f>
        <v>0</v>
      </c>
      <c r="W2577" t="str">
        <f t="shared" si="40"/>
        <v>Established (25-48 Months)</v>
      </c>
    </row>
    <row r="2578" spans="1:23" x14ac:dyDescent="0.25">
      <c r="A2578" t="s">
        <v>2612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 s="1">
        <v>108.25</v>
      </c>
      <c r="T2578" s="1">
        <v>5935.1</v>
      </c>
      <c r="U2578" t="s">
        <v>24</v>
      </c>
      <c r="V2578">
        <f>IF(Table1[[#This Row],[Churn]]="Yes",1,0)</f>
        <v>0</v>
      </c>
      <c r="W2578" t="str">
        <f t="shared" si="40"/>
        <v>Loyal (49-72 Months)</v>
      </c>
    </row>
    <row r="2579" spans="1:23" x14ac:dyDescent="0.25">
      <c r="A2579" t="s">
        <v>2613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 s="1">
        <v>94.6</v>
      </c>
      <c r="T2579" s="1">
        <v>94.6</v>
      </c>
      <c r="U2579" t="s">
        <v>23</v>
      </c>
      <c r="V2579">
        <f>IF(Table1[[#This Row],[Churn]]="Yes",1,0)</f>
        <v>1</v>
      </c>
      <c r="W2579" t="str">
        <f t="shared" si="40"/>
        <v>New (0-12 Months)</v>
      </c>
    </row>
    <row r="2580" spans="1:23" x14ac:dyDescent="0.25">
      <c r="A2580" t="s">
        <v>2614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 s="1">
        <v>98.9</v>
      </c>
      <c r="T2580" s="1">
        <v>2911.3</v>
      </c>
      <c r="U2580" t="s">
        <v>23</v>
      </c>
      <c r="V2580">
        <f>IF(Table1[[#This Row],[Churn]]="Yes",1,0)</f>
        <v>1</v>
      </c>
      <c r="W2580" t="str">
        <f t="shared" si="40"/>
        <v>Established (25-48 Months)</v>
      </c>
    </row>
    <row r="2581" spans="1:23" x14ac:dyDescent="0.25">
      <c r="A2581" t="s">
        <v>2615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 s="1">
        <v>20.149999999999999</v>
      </c>
      <c r="T2581" s="1">
        <v>982.95</v>
      </c>
      <c r="U2581" t="s">
        <v>24</v>
      </c>
      <c r="V2581">
        <f>IF(Table1[[#This Row],[Churn]]="Yes",1,0)</f>
        <v>0</v>
      </c>
      <c r="W2581" t="str">
        <f t="shared" si="40"/>
        <v>Established (25-48 Months)</v>
      </c>
    </row>
    <row r="2582" spans="1:23" x14ac:dyDescent="0.25">
      <c r="A2582" t="s">
        <v>2616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 s="1">
        <v>101.3</v>
      </c>
      <c r="T2582" s="1">
        <v>2974.5</v>
      </c>
      <c r="U2582" t="s">
        <v>24</v>
      </c>
      <c r="V2582">
        <f>IF(Table1[[#This Row],[Churn]]="Yes",1,0)</f>
        <v>0</v>
      </c>
      <c r="W2582" t="str">
        <f t="shared" si="40"/>
        <v>Established (25-48 Months)</v>
      </c>
    </row>
    <row r="2583" spans="1:23" x14ac:dyDescent="0.25">
      <c r="A2583" t="s">
        <v>2617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 s="1">
        <v>20</v>
      </c>
      <c r="T2583" s="1">
        <v>198.7</v>
      </c>
      <c r="U2583" t="s">
        <v>24</v>
      </c>
      <c r="V2583">
        <f>IF(Table1[[#This Row],[Churn]]="Yes",1,0)</f>
        <v>0</v>
      </c>
      <c r="W2583" t="str">
        <f t="shared" si="40"/>
        <v>New (0-12 Months)</v>
      </c>
    </row>
    <row r="2584" spans="1:23" x14ac:dyDescent="0.25">
      <c r="A2584" t="s">
        <v>2618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 s="1">
        <v>105.3</v>
      </c>
      <c r="T2584" s="1">
        <v>1275.6500000000001</v>
      </c>
      <c r="U2584" t="s">
        <v>24</v>
      </c>
      <c r="V2584">
        <f>IF(Table1[[#This Row],[Churn]]="Yes",1,0)</f>
        <v>0</v>
      </c>
      <c r="W2584" t="str">
        <f t="shared" si="40"/>
        <v>New (0-12 Months)</v>
      </c>
    </row>
    <row r="2585" spans="1:23" x14ac:dyDescent="0.25">
      <c r="A2585" t="s">
        <v>2619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 s="1">
        <v>69.849999999999994</v>
      </c>
      <c r="T2585" s="1">
        <v>4003</v>
      </c>
      <c r="U2585" t="s">
        <v>24</v>
      </c>
      <c r="V2585">
        <f>IF(Table1[[#This Row],[Churn]]="Yes",1,0)</f>
        <v>0</v>
      </c>
      <c r="W2585" t="str">
        <f t="shared" si="40"/>
        <v>Loyal (49-72 Months)</v>
      </c>
    </row>
    <row r="2586" spans="1:23" x14ac:dyDescent="0.25">
      <c r="A2586" t="s">
        <v>2620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 s="1">
        <v>65.25</v>
      </c>
      <c r="T2586" s="1">
        <v>3791.6</v>
      </c>
      <c r="U2586" t="s">
        <v>24</v>
      </c>
      <c r="V2586">
        <f>IF(Table1[[#This Row],[Churn]]="Yes",1,0)</f>
        <v>0</v>
      </c>
      <c r="W2586" t="str">
        <f t="shared" si="40"/>
        <v>Loyal (49-72 Months)</v>
      </c>
    </row>
    <row r="2587" spans="1:23" x14ac:dyDescent="0.25">
      <c r="A2587" t="s">
        <v>2621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 s="1">
        <v>19.8</v>
      </c>
      <c r="T2587" s="1">
        <v>813.3</v>
      </c>
      <c r="U2587" t="s">
        <v>24</v>
      </c>
      <c r="V2587">
        <f>IF(Table1[[#This Row],[Churn]]="Yes",1,0)</f>
        <v>0</v>
      </c>
      <c r="W2587" t="str">
        <f t="shared" si="40"/>
        <v>Established (25-48 Months)</v>
      </c>
    </row>
    <row r="2588" spans="1:23" x14ac:dyDescent="0.25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 s="1">
        <v>19.600000000000001</v>
      </c>
      <c r="T2588" s="1">
        <v>780.25</v>
      </c>
      <c r="U2588" t="s">
        <v>24</v>
      </c>
      <c r="V2588">
        <f>IF(Table1[[#This Row],[Churn]]="Yes",1,0)</f>
        <v>0</v>
      </c>
      <c r="W2588" t="str">
        <f t="shared" si="40"/>
        <v>Established (25-48 Months)</v>
      </c>
    </row>
    <row r="2589" spans="1:23" x14ac:dyDescent="0.25">
      <c r="A2589" t="s">
        <v>2623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 s="1">
        <v>20.05</v>
      </c>
      <c r="T2589" s="1">
        <v>552.9</v>
      </c>
      <c r="U2589" t="s">
        <v>24</v>
      </c>
      <c r="V2589">
        <f>IF(Table1[[#This Row],[Churn]]="Yes",1,0)</f>
        <v>0</v>
      </c>
      <c r="W2589" t="str">
        <f t="shared" si="40"/>
        <v>Established (25-48 Months)</v>
      </c>
    </row>
    <row r="2590" spans="1:23" x14ac:dyDescent="0.25">
      <c r="A2590" t="s">
        <v>2624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 s="1">
        <v>49.4</v>
      </c>
      <c r="T2590" s="1">
        <v>408.25</v>
      </c>
      <c r="U2590" t="s">
        <v>24</v>
      </c>
      <c r="V2590">
        <f>IF(Table1[[#This Row],[Churn]]="Yes",1,0)</f>
        <v>0</v>
      </c>
      <c r="W2590" t="str">
        <f t="shared" si="40"/>
        <v>New (0-12 Months)</v>
      </c>
    </row>
    <row r="2591" spans="1:23" x14ac:dyDescent="0.25">
      <c r="A2591" t="s">
        <v>2625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 s="1">
        <v>76.05</v>
      </c>
      <c r="T2591" s="1">
        <v>231.8</v>
      </c>
      <c r="U2591" t="s">
        <v>23</v>
      </c>
      <c r="V2591">
        <f>IF(Table1[[#This Row],[Churn]]="Yes",1,0)</f>
        <v>1</v>
      </c>
      <c r="W2591" t="str">
        <f t="shared" si="40"/>
        <v>New (0-12 Months)</v>
      </c>
    </row>
    <row r="2592" spans="1:23" x14ac:dyDescent="0.25">
      <c r="A2592" t="s">
        <v>2626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 s="1">
        <v>88.4</v>
      </c>
      <c r="T2592" s="1">
        <v>2191.15</v>
      </c>
      <c r="U2592" t="s">
        <v>24</v>
      </c>
      <c r="V2592">
        <f>IF(Table1[[#This Row],[Churn]]="Yes",1,0)</f>
        <v>0</v>
      </c>
      <c r="W2592" t="str">
        <f t="shared" si="40"/>
        <v>Established (25-48 Months)</v>
      </c>
    </row>
    <row r="2593" spans="1:23" x14ac:dyDescent="0.25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 s="1">
        <v>100.6</v>
      </c>
      <c r="T2593" s="1">
        <v>5611.7</v>
      </c>
      <c r="U2593" t="s">
        <v>24</v>
      </c>
      <c r="V2593">
        <f>IF(Table1[[#This Row],[Churn]]="Yes",1,0)</f>
        <v>0</v>
      </c>
      <c r="W2593" t="str">
        <f t="shared" si="40"/>
        <v>Loyal (49-72 Months)</v>
      </c>
    </row>
    <row r="2594" spans="1:23" x14ac:dyDescent="0.25">
      <c r="A2594" t="s">
        <v>2628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 s="1">
        <v>19.45</v>
      </c>
      <c r="T2594" s="1">
        <v>246.25</v>
      </c>
      <c r="U2594" t="s">
        <v>24</v>
      </c>
      <c r="V2594">
        <f>IF(Table1[[#This Row],[Churn]]="Yes",1,0)</f>
        <v>0</v>
      </c>
      <c r="W2594" t="str">
        <f t="shared" si="40"/>
        <v>New (0-12 Months)</v>
      </c>
    </row>
    <row r="2595" spans="1:23" x14ac:dyDescent="0.25">
      <c r="A2595" t="s">
        <v>2629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 s="1">
        <v>20.3</v>
      </c>
      <c r="T2595" s="1">
        <v>1296.1500000000001</v>
      </c>
      <c r="U2595" t="s">
        <v>24</v>
      </c>
      <c r="V2595">
        <f>IF(Table1[[#This Row],[Churn]]="Yes",1,0)</f>
        <v>0</v>
      </c>
      <c r="W2595" t="str">
        <f t="shared" si="40"/>
        <v>Loyal (49-72 Months)</v>
      </c>
    </row>
    <row r="2596" spans="1:23" x14ac:dyDescent="0.25">
      <c r="A2596" t="s">
        <v>2630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 s="1">
        <v>107.65</v>
      </c>
      <c r="T2596" s="1">
        <v>7082.85</v>
      </c>
      <c r="U2596" t="s">
        <v>24</v>
      </c>
      <c r="V2596">
        <f>IF(Table1[[#This Row],[Churn]]="Yes",1,0)</f>
        <v>0</v>
      </c>
      <c r="W2596" t="str">
        <f t="shared" si="40"/>
        <v>Loyal (49-72 Months)</v>
      </c>
    </row>
    <row r="2597" spans="1:23" x14ac:dyDescent="0.25">
      <c r="A2597" t="s">
        <v>2631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 s="1">
        <v>80.45</v>
      </c>
      <c r="T2597" s="1">
        <v>5662.25</v>
      </c>
      <c r="U2597" t="s">
        <v>24</v>
      </c>
      <c r="V2597">
        <f>IF(Table1[[#This Row],[Churn]]="Yes",1,0)</f>
        <v>0</v>
      </c>
      <c r="W2597" t="str">
        <f t="shared" si="40"/>
        <v>Loyal (49-72 Months)</v>
      </c>
    </row>
    <row r="2598" spans="1:23" x14ac:dyDescent="0.25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 s="1">
        <v>58.85</v>
      </c>
      <c r="T2598" s="1">
        <v>1215.45</v>
      </c>
      <c r="U2598" t="s">
        <v>24</v>
      </c>
      <c r="V2598">
        <f>IF(Table1[[#This Row],[Churn]]="Yes",1,0)</f>
        <v>0</v>
      </c>
      <c r="W2598" t="str">
        <f t="shared" si="40"/>
        <v>Developing (13-24 Months)</v>
      </c>
    </row>
    <row r="2599" spans="1:23" x14ac:dyDescent="0.25">
      <c r="A2599" t="s">
        <v>2633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 s="1">
        <v>109.6</v>
      </c>
      <c r="T2599" s="1">
        <v>7854.15</v>
      </c>
      <c r="U2599" t="s">
        <v>24</v>
      </c>
      <c r="V2599">
        <f>IF(Table1[[#This Row],[Churn]]="Yes",1,0)</f>
        <v>0</v>
      </c>
      <c r="W2599" t="str">
        <f t="shared" si="40"/>
        <v>Loyal (49-72 Months)</v>
      </c>
    </row>
    <row r="2600" spans="1:23" x14ac:dyDescent="0.25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 s="1">
        <v>75.150000000000006</v>
      </c>
      <c r="T2600" s="1">
        <v>525</v>
      </c>
      <c r="U2600" t="s">
        <v>24</v>
      </c>
      <c r="V2600">
        <f>IF(Table1[[#This Row],[Churn]]="Yes",1,0)</f>
        <v>0</v>
      </c>
      <c r="W2600" t="str">
        <f t="shared" si="40"/>
        <v>New (0-12 Months)</v>
      </c>
    </row>
    <row r="2601" spans="1:23" x14ac:dyDescent="0.25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 s="1">
        <v>73</v>
      </c>
      <c r="T2601" s="1">
        <v>5265.2</v>
      </c>
      <c r="U2601" t="s">
        <v>24</v>
      </c>
      <c r="V2601">
        <f>IF(Table1[[#This Row],[Churn]]="Yes",1,0)</f>
        <v>0</v>
      </c>
      <c r="W2601" t="str">
        <f t="shared" si="40"/>
        <v>Loyal (49-72 Months)</v>
      </c>
    </row>
    <row r="2602" spans="1:23" x14ac:dyDescent="0.25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 s="1">
        <v>70.099999999999994</v>
      </c>
      <c r="T2602" s="1">
        <v>70.099999999999994</v>
      </c>
      <c r="U2602" t="s">
        <v>24</v>
      </c>
      <c r="V2602">
        <f>IF(Table1[[#This Row],[Churn]]="Yes",1,0)</f>
        <v>0</v>
      </c>
      <c r="W2602" t="str">
        <f t="shared" si="40"/>
        <v>New (0-12 Months)</v>
      </c>
    </row>
    <row r="2603" spans="1:23" x14ac:dyDescent="0.25">
      <c r="A2603" t="s">
        <v>2637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 s="1">
        <v>98.65</v>
      </c>
      <c r="T2603" s="1">
        <v>7129.45</v>
      </c>
      <c r="U2603" t="s">
        <v>24</v>
      </c>
      <c r="V2603">
        <f>IF(Table1[[#This Row],[Churn]]="Yes",1,0)</f>
        <v>0</v>
      </c>
      <c r="W2603" t="str">
        <f t="shared" si="40"/>
        <v>Loyal (49-72 Months)</v>
      </c>
    </row>
    <row r="2604" spans="1:23" x14ac:dyDescent="0.25">
      <c r="A2604" t="s">
        <v>2638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 s="1">
        <v>111.45</v>
      </c>
      <c r="T2604" s="1">
        <v>7266.95</v>
      </c>
      <c r="U2604" t="s">
        <v>24</v>
      </c>
      <c r="V2604">
        <f>IF(Table1[[#This Row],[Churn]]="Yes",1,0)</f>
        <v>0</v>
      </c>
      <c r="W2604" t="str">
        <f t="shared" si="40"/>
        <v>Loyal (49-72 Months)</v>
      </c>
    </row>
    <row r="2605" spans="1:23" x14ac:dyDescent="0.25">
      <c r="A2605" t="s">
        <v>2639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 s="1">
        <v>114.9</v>
      </c>
      <c r="T2605" s="1">
        <v>8496.7000000000007</v>
      </c>
      <c r="U2605" t="s">
        <v>24</v>
      </c>
      <c r="V2605">
        <f>IF(Table1[[#This Row],[Churn]]="Yes",1,0)</f>
        <v>0</v>
      </c>
      <c r="W2605" t="str">
        <f t="shared" si="40"/>
        <v>Loyal (49-72 Months)</v>
      </c>
    </row>
    <row r="2606" spans="1:23" x14ac:dyDescent="0.25">
      <c r="A2606" t="s">
        <v>2640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 s="1">
        <v>100.55</v>
      </c>
      <c r="T2606" s="1">
        <v>2878.75</v>
      </c>
      <c r="U2606" t="s">
        <v>24</v>
      </c>
      <c r="V2606">
        <f>IF(Table1[[#This Row],[Churn]]="Yes",1,0)</f>
        <v>0</v>
      </c>
      <c r="W2606" t="str">
        <f t="shared" si="40"/>
        <v>Established (25-48 Months)</v>
      </c>
    </row>
    <row r="2607" spans="1:23" x14ac:dyDescent="0.25">
      <c r="A2607" t="s">
        <v>2641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 s="1">
        <v>20.399999999999999</v>
      </c>
      <c r="T2607" s="1">
        <v>261.3</v>
      </c>
      <c r="U2607" t="s">
        <v>24</v>
      </c>
      <c r="V2607">
        <f>IF(Table1[[#This Row],[Churn]]="Yes",1,0)</f>
        <v>0</v>
      </c>
      <c r="W2607" t="str">
        <f t="shared" si="40"/>
        <v>Developing (13-24 Months)</v>
      </c>
    </row>
    <row r="2608" spans="1:23" x14ac:dyDescent="0.25">
      <c r="A2608" t="s">
        <v>2642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 s="1">
        <v>104.35</v>
      </c>
      <c r="T2608" s="1">
        <v>3205.6</v>
      </c>
      <c r="U2608" t="s">
        <v>24</v>
      </c>
      <c r="V2608">
        <f>IF(Table1[[#This Row],[Churn]]="Yes",1,0)</f>
        <v>0</v>
      </c>
      <c r="W2608" t="str">
        <f t="shared" si="40"/>
        <v>Established (25-48 Months)</v>
      </c>
    </row>
    <row r="2609" spans="1:23" x14ac:dyDescent="0.25">
      <c r="A2609" t="s">
        <v>2643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 s="1">
        <v>69.75</v>
      </c>
      <c r="T2609" s="1">
        <v>69.75</v>
      </c>
      <c r="U2609" t="s">
        <v>23</v>
      </c>
      <c r="V2609">
        <f>IF(Table1[[#This Row],[Churn]]="Yes",1,0)</f>
        <v>1</v>
      </c>
      <c r="W2609" t="str">
        <f t="shared" si="40"/>
        <v>New (0-12 Months)</v>
      </c>
    </row>
    <row r="2610" spans="1:23" x14ac:dyDescent="0.25">
      <c r="A2610" t="s">
        <v>2644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 s="1">
        <v>34.5</v>
      </c>
      <c r="T2610" s="1">
        <v>279.25</v>
      </c>
      <c r="U2610" t="s">
        <v>23</v>
      </c>
      <c r="V2610">
        <f>IF(Table1[[#This Row],[Churn]]="Yes",1,0)</f>
        <v>1</v>
      </c>
      <c r="W2610" t="str">
        <f t="shared" si="40"/>
        <v>New (0-12 Months)</v>
      </c>
    </row>
    <row r="2611" spans="1:23" x14ac:dyDescent="0.25">
      <c r="A2611" t="s">
        <v>2645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 s="1">
        <v>105.55</v>
      </c>
      <c r="T2611" s="1">
        <v>6281.45</v>
      </c>
      <c r="U2611" t="s">
        <v>23</v>
      </c>
      <c r="V2611">
        <f>IF(Table1[[#This Row],[Churn]]="Yes",1,0)</f>
        <v>1</v>
      </c>
      <c r="W2611" t="str">
        <f t="shared" si="40"/>
        <v>Loyal (49-72 Months)</v>
      </c>
    </row>
    <row r="2612" spans="1:23" x14ac:dyDescent="0.25">
      <c r="A2612" t="s">
        <v>2646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 s="1">
        <v>30.1</v>
      </c>
      <c r="T2612" s="1">
        <v>1131.3</v>
      </c>
      <c r="U2612" t="s">
        <v>23</v>
      </c>
      <c r="V2612">
        <f>IF(Table1[[#This Row],[Churn]]="Yes",1,0)</f>
        <v>1</v>
      </c>
      <c r="W2612" t="str">
        <f t="shared" si="40"/>
        <v>Established (25-48 Months)</v>
      </c>
    </row>
    <row r="2613" spans="1:23" x14ac:dyDescent="0.25">
      <c r="A2613" t="s">
        <v>2647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 s="1">
        <v>70.3</v>
      </c>
      <c r="T2613" s="1">
        <v>738.2</v>
      </c>
      <c r="U2613" t="s">
        <v>23</v>
      </c>
      <c r="V2613">
        <f>IF(Table1[[#This Row],[Churn]]="Yes",1,0)</f>
        <v>1</v>
      </c>
      <c r="W2613" t="str">
        <f t="shared" si="40"/>
        <v>New (0-12 Months)</v>
      </c>
    </row>
    <row r="2614" spans="1:23" x14ac:dyDescent="0.25">
      <c r="A2614" t="s">
        <v>2648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 s="1">
        <v>80.45</v>
      </c>
      <c r="T2614" s="1">
        <v>1137.05</v>
      </c>
      <c r="U2614" t="s">
        <v>24</v>
      </c>
      <c r="V2614">
        <f>IF(Table1[[#This Row],[Churn]]="Yes",1,0)</f>
        <v>0</v>
      </c>
      <c r="W2614" t="str">
        <f t="shared" si="40"/>
        <v>Developing (13-24 Months)</v>
      </c>
    </row>
    <row r="2615" spans="1:23" x14ac:dyDescent="0.25">
      <c r="A2615" t="s">
        <v>2649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 s="1">
        <v>80.2</v>
      </c>
      <c r="T2615" s="1">
        <v>80.2</v>
      </c>
      <c r="U2615" t="s">
        <v>23</v>
      </c>
      <c r="V2615">
        <f>IF(Table1[[#This Row],[Churn]]="Yes",1,0)</f>
        <v>1</v>
      </c>
      <c r="W2615" t="str">
        <f t="shared" si="40"/>
        <v>New (0-12 Months)</v>
      </c>
    </row>
    <row r="2616" spans="1:23" x14ac:dyDescent="0.25">
      <c r="A2616" t="s">
        <v>2650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 s="1">
        <v>94.35</v>
      </c>
      <c r="T2616" s="1">
        <v>6341.45</v>
      </c>
      <c r="U2616" t="s">
        <v>23</v>
      </c>
      <c r="V2616">
        <f>IF(Table1[[#This Row],[Churn]]="Yes",1,0)</f>
        <v>1</v>
      </c>
      <c r="W2616" t="str">
        <f t="shared" si="40"/>
        <v>Loyal (49-72 Months)</v>
      </c>
    </row>
    <row r="2617" spans="1:23" x14ac:dyDescent="0.25">
      <c r="A2617" t="s">
        <v>2651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 s="1">
        <v>91.35</v>
      </c>
      <c r="T2617" s="1">
        <v>6697.2</v>
      </c>
      <c r="U2617" t="s">
        <v>24</v>
      </c>
      <c r="V2617">
        <f>IF(Table1[[#This Row],[Churn]]="Yes",1,0)</f>
        <v>0</v>
      </c>
      <c r="W2617" t="str">
        <f t="shared" si="40"/>
        <v>Loyal (49-72 Months)</v>
      </c>
    </row>
    <row r="2618" spans="1:23" x14ac:dyDescent="0.25">
      <c r="A2618" t="s">
        <v>2652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 s="1">
        <v>44.6</v>
      </c>
      <c r="T2618" s="1">
        <v>260.8</v>
      </c>
      <c r="U2618" t="s">
        <v>23</v>
      </c>
      <c r="V2618">
        <f>IF(Table1[[#This Row],[Churn]]="Yes",1,0)</f>
        <v>1</v>
      </c>
      <c r="W2618" t="str">
        <f t="shared" si="40"/>
        <v>New (0-12 Months)</v>
      </c>
    </row>
    <row r="2619" spans="1:23" x14ac:dyDescent="0.25">
      <c r="A2619" t="s">
        <v>2653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 s="1">
        <v>19.600000000000001</v>
      </c>
      <c r="T2619" s="1">
        <v>19.600000000000001</v>
      </c>
      <c r="U2619" t="s">
        <v>23</v>
      </c>
      <c r="V2619">
        <f>IF(Table1[[#This Row],[Churn]]="Yes",1,0)</f>
        <v>1</v>
      </c>
      <c r="W2619" t="str">
        <f t="shared" si="40"/>
        <v>New (0-12 Months)</v>
      </c>
    </row>
    <row r="2620" spans="1:23" x14ac:dyDescent="0.25">
      <c r="A2620" t="s">
        <v>2654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 s="1">
        <v>19.899999999999999</v>
      </c>
      <c r="T2620" s="1">
        <v>505.45</v>
      </c>
      <c r="U2620" t="s">
        <v>24</v>
      </c>
      <c r="V2620">
        <f>IF(Table1[[#This Row],[Churn]]="Yes",1,0)</f>
        <v>0</v>
      </c>
      <c r="W2620" t="str">
        <f t="shared" si="40"/>
        <v>Established (25-48 Months)</v>
      </c>
    </row>
    <row r="2621" spans="1:23" x14ac:dyDescent="0.25">
      <c r="A2621" t="s">
        <v>2655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 s="1">
        <v>110.45</v>
      </c>
      <c r="T2621" s="1">
        <v>3655.45</v>
      </c>
      <c r="U2621" t="s">
        <v>23</v>
      </c>
      <c r="V2621">
        <f>IF(Table1[[#This Row],[Churn]]="Yes",1,0)</f>
        <v>1</v>
      </c>
      <c r="W2621" t="str">
        <f t="shared" si="40"/>
        <v>Established (25-48 Months)</v>
      </c>
    </row>
    <row r="2622" spans="1:23" x14ac:dyDescent="0.25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 s="1">
        <v>68.349999999999994</v>
      </c>
      <c r="T2622" s="1">
        <v>1299.8</v>
      </c>
      <c r="U2622" t="s">
        <v>24</v>
      </c>
      <c r="V2622">
        <f>IF(Table1[[#This Row],[Churn]]="Yes",1,0)</f>
        <v>0</v>
      </c>
      <c r="W2622" t="str">
        <f t="shared" si="40"/>
        <v>Developing (13-24 Months)</v>
      </c>
    </row>
    <row r="2623" spans="1:23" x14ac:dyDescent="0.25">
      <c r="A2623" t="s">
        <v>2657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 s="1">
        <v>79.099999999999994</v>
      </c>
      <c r="T2623" s="1">
        <v>5564.85</v>
      </c>
      <c r="U2623" t="s">
        <v>24</v>
      </c>
      <c r="V2623">
        <f>IF(Table1[[#This Row],[Churn]]="Yes",1,0)</f>
        <v>0</v>
      </c>
      <c r="W2623" t="str">
        <f t="shared" si="40"/>
        <v>Loyal (49-72 Months)</v>
      </c>
    </row>
    <row r="2624" spans="1:23" x14ac:dyDescent="0.25">
      <c r="A2624" t="s">
        <v>2658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 s="1">
        <v>51</v>
      </c>
      <c r="T2624" s="1">
        <v>1381.8</v>
      </c>
      <c r="U2624" t="s">
        <v>24</v>
      </c>
      <c r="V2624">
        <f>IF(Table1[[#This Row],[Churn]]="Yes",1,0)</f>
        <v>0</v>
      </c>
      <c r="W2624" t="str">
        <f t="shared" si="40"/>
        <v>Established (25-48 Months)</v>
      </c>
    </row>
    <row r="2625" spans="1:23" x14ac:dyDescent="0.25">
      <c r="A2625" t="s">
        <v>2659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 s="1">
        <v>80.55</v>
      </c>
      <c r="T2625" s="1">
        <v>188.1</v>
      </c>
      <c r="U2625" t="s">
        <v>24</v>
      </c>
      <c r="V2625">
        <f>IF(Table1[[#This Row],[Churn]]="Yes",1,0)</f>
        <v>0</v>
      </c>
      <c r="W2625" t="str">
        <f t="shared" si="40"/>
        <v>New (0-12 Months)</v>
      </c>
    </row>
    <row r="2626" spans="1:23" x14ac:dyDescent="0.25">
      <c r="A2626" t="s">
        <v>2660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 s="1">
        <v>66.7</v>
      </c>
      <c r="T2626" s="1">
        <v>1077.05</v>
      </c>
      <c r="U2626" t="s">
        <v>24</v>
      </c>
      <c r="V2626">
        <f>IF(Table1[[#This Row],[Churn]]="Yes",1,0)</f>
        <v>0</v>
      </c>
      <c r="W2626" t="str">
        <f t="shared" ref="W2626:W2689" si="41">IF(F2626&lt;=12,"New (0-12 Months)",IF(F2626&lt;=24,"Developing (13-24 Months)",IF(F2626&lt;=48,"Established (25-48 Months)","Loyal (49-72 Months)")))</f>
        <v>Developing (13-24 Months)</v>
      </c>
    </row>
    <row r="2627" spans="1:23" x14ac:dyDescent="0.25">
      <c r="A2627" t="s">
        <v>2661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 s="1">
        <v>86.4</v>
      </c>
      <c r="T2627" s="1">
        <v>4922.3999999999996</v>
      </c>
      <c r="U2627" t="s">
        <v>24</v>
      </c>
      <c r="V2627">
        <f>IF(Table1[[#This Row],[Churn]]="Yes",1,0)</f>
        <v>0</v>
      </c>
      <c r="W2627" t="str">
        <f t="shared" si="41"/>
        <v>Loyal (49-72 Months)</v>
      </c>
    </row>
    <row r="2628" spans="1:23" x14ac:dyDescent="0.25">
      <c r="A2628" t="s">
        <v>2662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 s="1">
        <v>50.05</v>
      </c>
      <c r="T2628" s="1">
        <v>2911.5</v>
      </c>
      <c r="U2628" t="s">
        <v>24</v>
      </c>
      <c r="V2628">
        <f>IF(Table1[[#This Row],[Churn]]="Yes",1,0)</f>
        <v>0</v>
      </c>
      <c r="W2628" t="str">
        <f t="shared" si="41"/>
        <v>Loyal (49-72 Months)</v>
      </c>
    </row>
    <row r="2629" spans="1:23" x14ac:dyDescent="0.25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 s="1">
        <v>25.7</v>
      </c>
      <c r="T2629" s="1">
        <v>826.1</v>
      </c>
      <c r="U2629" t="s">
        <v>24</v>
      </c>
      <c r="V2629">
        <f>IF(Table1[[#This Row],[Churn]]="Yes",1,0)</f>
        <v>0</v>
      </c>
      <c r="W2629" t="str">
        <f t="shared" si="41"/>
        <v>Established (25-48 Months)</v>
      </c>
    </row>
    <row r="2630" spans="1:23" x14ac:dyDescent="0.25">
      <c r="A2630" t="s">
        <v>2664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 s="1">
        <v>83.4</v>
      </c>
      <c r="T2630" s="1">
        <v>83.4</v>
      </c>
      <c r="U2630" t="s">
        <v>24</v>
      </c>
      <c r="V2630">
        <f>IF(Table1[[#This Row],[Churn]]="Yes",1,0)</f>
        <v>0</v>
      </c>
      <c r="W2630" t="str">
        <f t="shared" si="41"/>
        <v>New (0-12 Months)</v>
      </c>
    </row>
    <row r="2631" spans="1:23" x14ac:dyDescent="0.25">
      <c r="A2631" t="s">
        <v>2665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 s="1">
        <v>70.7</v>
      </c>
      <c r="T2631" s="1">
        <v>140.69999999999999</v>
      </c>
      <c r="U2631" t="s">
        <v>23</v>
      </c>
      <c r="V2631">
        <f>IF(Table1[[#This Row],[Churn]]="Yes",1,0)</f>
        <v>1</v>
      </c>
      <c r="W2631" t="str">
        <f t="shared" si="41"/>
        <v>New (0-12 Months)</v>
      </c>
    </row>
    <row r="2632" spans="1:23" x14ac:dyDescent="0.25">
      <c r="A2632" t="s">
        <v>2666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 s="1">
        <v>84.65</v>
      </c>
      <c r="T2632" s="1">
        <v>5377.8</v>
      </c>
      <c r="U2632" t="s">
        <v>24</v>
      </c>
      <c r="V2632">
        <f>IF(Table1[[#This Row],[Churn]]="Yes",1,0)</f>
        <v>0</v>
      </c>
      <c r="W2632" t="str">
        <f t="shared" si="41"/>
        <v>Loyal (49-72 Months)</v>
      </c>
    </row>
    <row r="2633" spans="1:23" x14ac:dyDescent="0.25">
      <c r="A2633" t="s">
        <v>2667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 s="1">
        <v>99.25</v>
      </c>
      <c r="T2633" s="1">
        <v>665.45</v>
      </c>
      <c r="U2633" t="s">
        <v>23</v>
      </c>
      <c r="V2633">
        <f>IF(Table1[[#This Row],[Churn]]="Yes",1,0)</f>
        <v>1</v>
      </c>
      <c r="W2633" t="str">
        <f t="shared" si="41"/>
        <v>New (0-12 Months)</v>
      </c>
    </row>
    <row r="2634" spans="1:23" x14ac:dyDescent="0.25">
      <c r="A2634" t="s">
        <v>2668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 s="1">
        <v>64.75</v>
      </c>
      <c r="T2634" s="1">
        <v>3617.1</v>
      </c>
      <c r="U2634" t="s">
        <v>24</v>
      </c>
      <c r="V2634">
        <f>IF(Table1[[#This Row],[Churn]]="Yes",1,0)</f>
        <v>0</v>
      </c>
      <c r="W2634" t="str">
        <f t="shared" si="41"/>
        <v>Loyal (49-72 Months)</v>
      </c>
    </row>
    <row r="2635" spans="1:23" x14ac:dyDescent="0.25">
      <c r="A2635" t="s">
        <v>2669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 s="1">
        <v>100.15</v>
      </c>
      <c r="T2635" s="1">
        <v>6643.5</v>
      </c>
      <c r="U2635" t="s">
        <v>24</v>
      </c>
      <c r="V2635">
        <f>IF(Table1[[#This Row],[Churn]]="Yes",1,0)</f>
        <v>0</v>
      </c>
      <c r="W2635" t="str">
        <f t="shared" si="41"/>
        <v>Loyal (49-72 Months)</v>
      </c>
    </row>
    <row r="2636" spans="1:23" x14ac:dyDescent="0.25">
      <c r="A2636" t="s">
        <v>2670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 s="1">
        <v>84.8</v>
      </c>
      <c r="T2636" s="1">
        <v>84.8</v>
      </c>
      <c r="U2636" t="s">
        <v>23</v>
      </c>
      <c r="V2636">
        <f>IF(Table1[[#This Row],[Churn]]="Yes",1,0)</f>
        <v>1</v>
      </c>
      <c r="W2636" t="str">
        <f t="shared" si="41"/>
        <v>New (0-12 Months)</v>
      </c>
    </row>
    <row r="2637" spans="1:23" x14ac:dyDescent="0.25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 s="1">
        <v>25.25</v>
      </c>
      <c r="T2637" s="1">
        <v>1559.3</v>
      </c>
      <c r="U2637" t="s">
        <v>24</v>
      </c>
      <c r="V2637">
        <f>IF(Table1[[#This Row],[Churn]]="Yes",1,0)</f>
        <v>0</v>
      </c>
      <c r="W2637" t="str">
        <f t="shared" si="41"/>
        <v>Loyal (49-72 Months)</v>
      </c>
    </row>
    <row r="2638" spans="1:23" x14ac:dyDescent="0.25">
      <c r="A2638" t="s">
        <v>2672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 s="1">
        <v>113</v>
      </c>
      <c r="T2638" s="1">
        <v>7987.6</v>
      </c>
      <c r="U2638" t="s">
        <v>24</v>
      </c>
      <c r="V2638">
        <f>IF(Table1[[#This Row],[Churn]]="Yes",1,0)</f>
        <v>0</v>
      </c>
      <c r="W2638" t="str">
        <f t="shared" si="41"/>
        <v>Loyal (49-72 Months)</v>
      </c>
    </row>
    <row r="2639" spans="1:23" x14ac:dyDescent="0.25">
      <c r="A2639" t="s">
        <v>2673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 s="1">
        <v>40.65</v>
      </c>
      <c r="T2639" s="1">
        <v>1547.35</v>
      </c>
      <c r="U2639" t="s">
        <v>24</v>
      </c>
      <c r="V2639">
        <f>IF(Table1[[#This Row],[Churn]]="Yes",1,0)</f>
        <v>0</v>
      </c>
      <c r="W2639" t="str">
        <f t="shared" si="41"/>
        <v>Established (25-48 Months)</v>
      </c>
    </row>
    <row r="2640" spans="1:23" x14ac:dyDescent="0.25">
      <c r="A2640" t="s">
        <v>2674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 s="1">
        <v>105</v>
      </c>
      <c r="T2640" s="1">
        <v>5426.85</v>
      </c>
      <c r="U2640" t="s">
        <v>23</v>
      </c>
      <c r="V2640">
        <f>IF(Table1[[#This Row],[Churn]]="Yes",1,0)</f>
        <v>1</v>
      </c>
      <c r="W2640" t="str">
        <f t="shared" si="41"/>
        <v>Loyal (49-72 Months)</v>
      </c>
    </row>
    <row r="2641" spans="1:23" x14ac:dyDescent="0.25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 s="1">
        <v>54.45</v>
      </c>
      <c r="T2641" s="1">
        <v>1127.3499999999999</v>
      </c>
      <c r="U2641" t="s">
        <v>23</v>
      </c>
      <c r="V2641">
        <f>IF(Table1[[#This Row],[Churn]]="Yes",1,0)</f>
        <v>1</v>
      </c>
      <c r="W2641" t="str">
        <f t="shared" si="41"/>
        <v>Developing (13-24 Months)</v>
      </c>
    </row>
    <row r="2642" spans="1:23" x14ac:dyDescent="0.25">
      <c r="A2642" t="s">
        <v>2676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 s="1">
        <v>94.95</v>
      </c>
      <c r="T2642" s="1">
        <v>2142.8000000000002</v>
      </c>
      <c r="U2642" t="s">
        <v>24</v>
      </c>
      <c r="V2642">
        <f>IF(Table1[[#This Row],[Churn]]="Yes",1,0)</f>
        <v>0</v>
      </c>
      <c r="W2642" t="str">
        <f t="shared" si="41"/>
        <v>Developing (13-24 Months)</v>
      </c>
    </row>
    <row r="2643" spans="1:23" x14ac:dyDescent="0.25">
      <c r="A2643" t="s">
        <v>2677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 s="1">
        <v>59.9</v>
      </c>
      <c r="T2643" s="1">
        <v>287.85000000000002</v>
      </c>
      <c r="U2643" t="s">
        <v>24</v>
      </c>
      <c r="V2643">
        <f>IF(Table1[[#This Row],[Churn]]="Yes",1,0)</f>
        <v>0</v>
      </c>
      <c r="W2643" t="str">
        <f t="shared" si="41"/>
        <v>New (0-12 Months)</v>
      </c>
    </row>
    <row r="2644" spans="1:23" x14ac:dyDescent="0.25">
      <c r="A2644" t="s">
        <v>2678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 s="1">
        <v>85.3</v>
      </c>
      <c r="T2644" s="1">
        <v>4045.65</v>
      </c>
      <c r="U2644" t="s">
        <v>23</v>
      </c>
      <c r="V2644">
        <f>IF(Table1[[#This Row],[Churn]]="Yes",1,0)</f>
        <v>1</v>
      </c>
      <c r="W2644" t="str">
        <f t="shared" si="41"/>
        <v>Established (25-48 Months)</v>
      </c>
    </row>
    <row r="2645" spans="1:23" x14ac:dyDescent="0.25">
      <c r="A2645" t="s">
        <v>2679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 s="1">
        <v>83.35</v>
      </c>
      <c r="T2645" s="1">
        <v>2757.85</v>
      </c>
      <c r="U2645" t="s">
        <v>23</v>
      </c>
      <c r="V2645">
        <f>IF(Table1[[#This Row],[Churn]]="Yes",1,0)</f>
        <v>1</v>
      </c>
      <c r="W2645" t="str">
        <f t="shared" si="41"/>
        <v>Established (25-48 Months)</v>
      </c>
    </row>
    <row r="2646" spans="1:23" x14ac:dyDescent="0.25">
      <c r="A2646" t="s">
        <v>2680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 s="1">
        <v>33.5</v>
      </c>
      <c r="T2646" s="1">
        <v>600</v>
      </c>
      <c r="U2646" t="s">
        <v>23</v>
      </c>
      <c r="V2646">
        <f>IF(Table1[[#This Row],[Churn]]="Yes",1,0)</f>
        <v>1</v>
      </c>
      <c r="W2646" t="str">
        <f t="shared" si="41"/>
        <v>Developing (13-24 Months)</v>
      </c>
    </row>
    <row r="2647" spans="1:23" x14ac:dyDescent="0.25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 s="1">
        <v>19.8</v>
      </c>
      <c r="T2647" s="1">
        <v>19.8</v>
      </c>
      <c r="U2647" t="s">
        <v>24</v>
      </c>
      <c r="V2647">
        <f>IF(Table1[[#This Row],[Churn]]="Yes",1,0)</f>
        <v>0</v>
      </c>
      <c r="W2647" t="str">
        <f t="shared" si="41"/>
        <v>New (0-12 Months)</v>
      </c>
    </row>
    <row r="2648" spans="1:23" x14ac:dyDescent="0.25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 s="1">
        <v>81.8</v>
      </c>
      <c r="T2648" s="1">
        <v>4534.45</v>
      </c>
      <c r="U2648" t="s">
        <v>24</v>
      </c>
      <c r="V2648">
        <f>IF(Table1[[#This Row],[Churn]]="Yes",1,0)</f>
        <v>0</v>
      </c>
      <c r="W2648" t="str">
        <f t="shared" si="41"/>
        <v>Loyal (49-72 Months)</v>
      </c>
    </row>
    <row r="2649" spans="1:23" x14ac:dyDescent="0.25">
      <c r="A2649" t="s">
        <v>2683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 s="1">
        <v>20</v>
      </c>
      <c r="T2649" s="1">
        <v>40.9</v>
      </c>
      <c r="U2649" t="s">
        <v>24</v>
      </c>
      <c r="V2649">
        <f>IF(Table1[[#This Row],[Churn]]="Yes",1,0)</f>
        <v>0</v>
      </c>
      <c r="W2649" t="str">
        <f t="shared" si="41"/>
        <v>New (0-12 Months)</v>
      </c>
    </row>
    <row r="2650" spans="1:23" x14ac:dyDescent="0.25">
      <c r="A2650" t="s">
        <v>2684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 s="1">
        <v>59.6</v>
      </c>
      <c r="T2650" s="1">
        <v>2094.9</v>
      </c>
      <c r="U2650" t="s">
        <v>24</v>
      </c>
      <c r="V2650">
        <f>IF(Table1[[#This Row],[Churn]]="Yes",1,0)</f>
        <v>0</v>
      </c>
      <c r="W2650" t="str">
        <f t="shared" si="41"/>
        <v>Established (25-48 Months)</v>
      </c>
    </row>
    <row r="2651" spans="1:23" x14ac:dyDescent="0.25">
      <c r="A2651" t="s">
        <v>2685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 s="1">
        <v>25</v>
      </c>
      <c r="T2651" s="1">
        <v>1584.8</v>
      </c>
      <c r="U2651" t="s">
        <v>24</v>
      </c>
      <c r="V2651">
        <f>IF(Table1[[#This Row],[Churn]]="Yes",1,0)</f>
        <v>0</v>
      </c>
      <c r="W2651" t="str">
        <f t="shared" si="41"/>
        <v>Loyal (49-72 Months)</v>
      </c>
    </row>
    <row r="2652" spans="1:23" x14ac:dyDescent="0.25">
      <c r="A2652" t="s">
        <v>2686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 s="1">
        <v>84.35</v>
      </c>
      <c r="T2652" s="1">
        <v>1302.6500000000001</v>
      </c>
      <c r="U2652" t="s">
        <v>24</v>
      </c>
      <c r="V2652">
        <f>IF(Table1[[#This Row],[Churn]]="Yes",1,0)</f>
        <v>0</v>
      </c>
      <c r="W2652" t="str">
        <f t="shared" si="41"/>
        <v>Developing (13-24 Months)</v>
      </c>
    </row>
    <row r="2653" spans="1:23" x14ac:dyDescent="0.25">
      <c r="A2653" t="s">
        <v>2687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 s="1">
        <v>90.35</v>
      </c>
      <c r="T2653" s="1">
        <v>2238.5</v>
      </c>
      <c r="U2653" t="s">
        <v>23</v>
      </c>
      <c r="V2653">
        <f>IF(Table1[[#This Row],[Churn]]="Yes",1,0)</f>
        <v>1</v>
      </c>
      <c r="W2653" t="str">
        <f t="shared" si="41"/>
        <v>Developing (13-24 Months)</v>
      </c>
    </row>
    <row r="2654" spans="1:23" x14ac:dyDescent="0.25">
      <c r="A2654" t="s">
        <v>2688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 s="1">
        <v>55.55</v>
      </c>
      <c r="T2654" s="1">
        <v>55.55</v>
      </c>
      <c r="U2654" t="s">
        <v>24</v>
      </c>
      <c r="V2654">
        <f>IF(Table1[[#This Row],[Churn]]="Yes",1,0)</f>
        <v>0</v>
      </c>
      <c r="W2654" t="str">
        <f t="shared" si="41"/>
        <v>New (0-12 Months)</v>
      </c>
    </row>
    <row r="2655" spans="1:23" x14ac:dyDescent="0.25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 s="1">
        <v>75.349999999999994</v>
      </c>
      <c r="T2655" s="1">
        <v>5437.75</v>
      </c>
      <c r="U2655" t="s">
        <v>24</v>
      </c>
      <c r="V2655">
        <f>IF(Table1[[#This Row],[Churn]]="Yes",1,0)</f>
        <v>0</v>
      </c>
      <c r="W2655" t="str">
        <f t="shared" si="41"/>
        <v>Loyal (49-72 Months)</v>
      </c>
    </row>
    <row r="2656" spans="1:23" x14ac:dyDescent="0.25">
      <c r="A2656" t="s">
        <v>2690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 s="1">
        <v>90.75</v>
      </c>
      <c r="T2656" s="1">
        <v>90.75</v>
      </c>
      <c r="U2656" t="s">
        <v>23</v>
      </c>
      <c r="V2656">
        <f>IF(Table1[[#This Row],[Churn]]="Yes",1,0)</f>
        <v>1</v>
      </c>
      <c r="W2656" t="str">
        <f t="shared" si="41"/>
        <v>New (0-12 Months)</v>
      </c>
    </row>
    <row r="2657" spans="1:23" x14ac:dyDescent="0.25">
      <c r="A2657" t="s">
        <v>2691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 s="1">
        <v>89.6</v>
      </c>
      <c r="T2657" s="1">
        <v>365.65</v>
      </c>
      <c r="U2657" t="s">
        <v>23</v>
      </c>
      <c r="V2657">
        <f>IF(Table1[[#This Row],[Churn]]="Yes",1,0)</f>
        <v>1</v>
      </c>
      <c r="W2657" t="str">
        <f t="shared" si="41"/>
        <v>New (0-12 Months)</v>
      </c>
    </row>
    <row r="2658" spans="1:23" x14ac:dyDescent="0.25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 s="1">
        <v>59.3</v>
      </c>
      <c r="T2658" s="1">
        <v>2209.15</v>
      </c>
      <c r="U2658" t="s">
        <v>24</v>
      </c>
      <c r="V2658">
        <f>IF(Table1[[#This Row],[Churn]]="Yes",1,0)</f>
        <v>0</v>
      </c>
      <c r="W2658" t="str">
        <f t="shared" si="41"/>
        <v>Established (25-48 Months)</v>
      </c>
    </row>
    <row r="2659" spans="1:23" x14ac:dyDescent="0.25">
      <c r="A2659" t="s">
        <v>2693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 s="1">
        <v>66.099999999999994</v>
      </c>
      <c r="T2659" s="1">
        <v>1912.15</v>
      </c>
      <c r="U2659" t="s">
        <v>24</v>
      </c>
      <c r="V2659">
        <f>IF(Table1[[#This Row],[Churn]]="Yes",1,0)</f>
        <v>0</v>
      </c>
      <c r="W2659" t="str">
        <f t="shared" si="41"/>
        <v>Established (25-48 Months)</v>
      </c>
    </row>
    <row r="2660" spans="1:23" x14ac:dyDescent="0.25">
      <c r="A2660" t="s">
        <v>2694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 s="1">
        <v>18.8</v>
      </c>
      <c r="T2660" s="1">
        <v>255.55</v>
      </c>
      <c r="U2660" t="s">
        <v>24</v>
      </c>
      <c r="V2660">
        <f>IF(Table1[[#This Row],[Churn]]="Yes",1,0)</f>
        <v>0</v>
      </c>
      <c r="W2660" t="str">
        <f t="shared" si="41"/>
        <v>Developing (13-24 Months)</v>
      </c>
    </row>
    <row r="2661" spans="1:23" x14ac:dyDescent="0.25">
      <c r="A2661" t="s">
        <v>2695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 s="1">
        <v>86.45</v>
      </c>
      <c r="T2661" s="1">
        <v>5175.3</v>
      </c>
      <c r="U2661" t="s">
        <v>24</v>
      </c>
      <c r="V2661">
        <f>IF(Table1[[#This Row],[Churn]]="Yes",1,0)</f>
        <v>0</v>
      </c>
      <c r="W2661" t="str">
        <f t="shared" si="41"/>
        <v>Loyal (49-72 Months)</v>
      </c>
    </row>
    <row r="2662" spans="1:23" x14ac:dyDescent="0.25">
      <c r="A2662" t="s">
        <v>2696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 s="1">
        <v>52.1</v>
      </c>
      <c r="T2662" s="1">
        <v>670.65</v>
      </c>
      <c r="U2662" t="s">
        <v>24</v>
      </c>
      <c r="V2662">
        <f>IF(Table1[[#This Row],[Churn]]="Yes",1,0)</f>
        <v>0</v>
      </c>
      <c r="W2662" t="str">
        <f t="shared" si="41"/>
        <v>Developing (13-24 Months)</v>
      </c>
    </row>
    <row r="2663" spans="1:23" x14ac:dyDescent="0.25">
      <c r="A2663" t="s">
        <v>2697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 s="1">
        <v>47.4</v>
      </c>
      <c r="T2663" s="1">
        <v>3177.25</v>
      </c>
      <c r="U2663" t="s">
        <v>24</v>
      </c>
      <c r="V2663">
        <f>IF(Table1[[#This Row],[Churn]]="Yes",1,0)</f>
        <v>0</v>
      </c>
      <c r="W2663" t="str">
        <f t="shared" si="41"/>
        <v>Loyal (49-72 Months)</v>
      </c>
    </row>
    <row r="2664" spans="1:23" x14ac:dyDescent="0.25">
      <c r="A2664" t="s">
        <v>2698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 s="1">
        <v>49.25</v>
      </c>
      <c r="T2664" s="1">
        <v>90.35</v>
      </c>
      <c r="U2664" t="s">
        <v>23</v>
      </c>
      <c r="V2664">
        <f>IF(Table1[[#This Row],[Churn]]="Yes",1,0)</f>
        <v>1</v>
      </c>
      <c r="W2664" t="str">
        <f t="shared" si="41"/>
        <v>New (0-12 Months)</v>
      </c>
    </row>
    <row r="2665" spans="1:23" x14ac:dyDescent="0.25">
      <c r="A2665" t="s">
        <v>2699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 s="1">
        <v>109.15</v>
      </c>
      <c r="T2665" s="1">
        <v>6557.75</v>
      </c>
      <c r="U2665" t="s">
        <v>24</v>
      </c>
      <c r="V2665">
        <f>IF(Table1[[#This Row],[Churn]]="Yes",1,0)</f>
        <v>0</v>
      </c>
      <c r="W2665" t="str">
        <f t="shared" si="41"/>
        <v>Loyal (49-72 Months)</v>
      </c>
    </row>
    <row r="2666" spans="1:23" x14ac:dyDescent="0.25">
      <c r="A2666" t="s">
        <v>2700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 s="1">
        <v>94.95</v>
      </c>
      <c r="T2666" s="1">
        <v>5791.85</v>
      </c>
      <c r="U2666" t="s">
        <v>24</v>
      </c>
      <c r="V2666">
        <f>IF(Table1[[#This Row],[Churn]]="Yes",1,0)</f>
        <v>0</v>
      </c>
      <c r="W2666" t="str">
        <f t="shared" si="41"/>
        <v>Loyal (49-72 Months)</v>
      </c>
    </row>
    <row r="2667" spans="1:23" x14ac:dyDescent="0.25">
      <c r="A2667" t="s">
        <v>2701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 s="1">
        <v>93.55</v>
      </c>
      <c r="T2667" s="1">
        <v>3055.5</v>
      </c>
      <c r="U2667" t="s">
        <v>24</v>
      </c>
      <c r="V2667">
        <f>IF(Table1[[#This Row],[Churn]]="Yes",1,0)</f>
        <v>0</v>
      </c>
      <c r="W2667" t="str">
        <f t="shared" si="41"/>
        <v>Established (25-48 Months)</v>
      </c>
    </row>
    <row r="2668" spans="1:23" x14ac:dyDescent="0.25">
      <c r="A2668" t="s">
        <v>2702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 s="1">
        <v>79.5</v>
      </c>
      <c r="T2668" s="1">
        <v>5196.1000000000004</v>
      </c>
      <c r="U2668" t="s">
        <v>24</v>
      </c>
      <c r="V2668">
        <f>IF(Table1[[#This Row],[Churn]]="Yes",1,0)</f>
        <v>0</v>
      </c>
      <c r="W2668" t="str">
        <f t="shared" si="41"/>
        <v>Loyal (49-72 Months)</v>
      </c>
    </row>
    <row r="2669" spans="1:23" x14ac:dyDescent="0.25">
      <c r="A2669" t="s">
        <v>2703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 s="1">
        <v>115.05</v>
      </c>
      <c r="T2669" s="1">
        <v>8405</v>
      </c>
      <c r="U2669" t="s">
        <v>24</v>
      </c>
      <c r="V2669">
        <f>IF(Table1[[#This Row],[Churn]]="Yes",1,0)</f>
        <v>0</v>
      </c>
      <c r="W2669" t="str">
        <f t="shared" si="41"/>
        <v>Loyal (49-72 Months)</v>
      </c>
    </row>
    <row r="2670" spans="1:23" x14ac:dyDescent="0.25">
      <c r="A2670" t="s">
        <v>2704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 s="1">
        <v>19.75</v>
      </c>
      <c r="T2670" s="1">
        <v>19.75</v>
      </c>
      <c r="U2670" t="s">
        <v>23</v>
      </c>
      <c r="V2670">
        <f>IF(Table1[[#This Row],[Churn]]="Yes",1,0)</f>
        <v>1</v>
      </c>
      <c r="W2670" t="str">
        <f t="shared" si="41"/>
        <v>New (0-12 Months)</v>
      </c>
    </row>
    <row r="2671" spans="1:23" x14ac:dyDescent="0.25">
      <c r="A2671" t="s">
        <v>2705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 s="1">
        <v>95.15</v>
      </c>
      <c r="T2671" s="1">
        <v>1789.25</v>
      </c>
      <c r="U2671" t="s">
        <v>23</v>
      </c>
      <c r="V2671">
        <f>IF(Table1[[#This Row],[Churn]]="Yes",1,0)</f>
        <v>1</v>
      </c>
      <c r="W2671" t="str">
        <f t="shared" si="41"/>
        <v>Developing (13-24 Months)</v>
      </c>
    </row>
    <row r="2672" spans="1:23" x14ac:dyDescent="0.25">
      <c r="A2672" t="s">
        <v>2706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 s="1">
        <v>95.15</v>
      </c>
      <c r="T2672" s="1">
        <v>5000.05</v>
      </c>
      <c r="U2672" t="s">
        <v>24</v>
      </c>
      <c r="V2672">
        <f>IF(Table1[[#This Row],[Churn]]="Yes",1,0)</f>
        <v>0</v>
      </c>
      <c r="W2672" t="str">
        <f t="shared" si="41"/>
        <v>Loyal (49-72 Months)</v>
      </c>
    </row>
    <row r="2673" spans="1:23" x14ac:dyDescent="0.25">
      <c r="A2673" t="s">
        <v>2707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 s="1">
        <v>105.4</v>
      </c>
      <c r="T2673" s="1">
        <v>6713.2</v>
      </c>
      <c r="U2673" t="s">
        <v>24</v>
      </c>
      <c r="V2673">
        <f>IF(Table1[[#This Row],[Churn]]="Yes",1,0)</f>
        <v>0</v>
      </c>
      <c r="W2673" t="str">
        <f t="shared" si="41"/>
        <v>Loyal (49-72 Months)</v>
      </c>
    </row>
    <row r="2674" spans="1:23" x14ac:dyDescent="0.25">
      <c r="A2674" t="s">
        <v>2708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 s="1">
        <v>20.100000000000001</v>
      </c>
      <c r="T2674" s="1">
        <v>562.6</v>
      </c>
      <c r="U2674" t="s">
        <v>24</v>
      </c>
      <c r="V2674">
        <f>IF(Table1[[#This Row],[Churn]]="Yes",1,0)</f>
        <v>0</v>
      </c>
      <c r="W2674" t="str">
        <f t="shared" si="41"/>
        <v>Established (25-48 Months)</v>
      </c>
    </row>
    <row r="2675" spans="1:23" x14ac:dyDescent="0.25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 s="1">
        <v>101.35</v>
      </c>
      <c r="T2675" s="1">
        <v>2317.1</v>
      </c>
      <c r="U2675" t="s">
        <v>23</v>
      </c>
      <c r="V2675">
        <f>IF(Table1[[#This Row],[Churn]]="Yes",1,0)</f>
        <v>1</v>
      </c>
      <c r="W2675" t="str">
        <f t="shared" si="41"/>
        <v>Developing (13-24 Months)</v>
      </c>
    </row>
    <row r="2676" spans="1:23" x14ac:dyDescent="0.25">
      <c r="A2676" t="s">
        <v>2710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 s="1">
        <v>20.05</v>
      </c>
      <c r="T2676" s="1">
        <v>91.45</v>
      </c>
      <c r="U2676" t="s">
        <v>24</v>
      </c>
      <c r="V2676">
        <f>IF(Table1[[#This Row],[Churn]]="Yes",1,0)</f>
        <v>0</v>
      </c>
      <c r="W2676" t="str">
        <f t="shared" si="41"/>
        <v>New (0-12 Months)</v>
      </c>
    </row>
    <row r="2677" spans="1:23" x14ac:dyDescent="0.25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 s="1">
        <v>20.7</v>
      </c>
      <c r="T2677" s="1">
        <v>828.85</v>
      </c>
      <c r="U2677" t="s">
        <v>24</v>
      </c>
      <c r="V2677">
        <f>IF(Table1[[#This Row],[Churn]]="Yes",1,0)</f>
        <v>0</v>
      </c>
      <c r="W2677" t="str">
        <f t="shared" si="41"/>
        <v>Established (25-48 Months)</v>
      </c>
    </row>
    <row r="2678" spans="1:23" x14ac:dyDescent="0.25">
      <c r="A2678" t="s">
        <v>2712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 s="1">
        <v>20.350000000000001</v>
      </c>
      <c r="T2678" s="1">
        <v>617.35</v>
      </c>
      <c r="U2678" t="s">
        <v>24</v>
      </c>
      <c r="V2678">
        <f>IF(Table1[[#This Row],[Churn]]="Yes",1,0)</f>
        <v>0</v>
      </c>
      <c r="W2678" t="str">
        <f t="shared" si="41"/>
        <v>Established (25-48 Months)</v>
      </c>
    </row>
    <row r="2679" spans="1:23" x14ac:dyDescent="0.25">
      <c r="A2679" t="s">
        <v>2713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 s="1">
        <v>70.05</v>
      </c>
      <c r="T2679" s="1">
        <v>266.89999999999998</v>
      </c>
      <c r="U2679" t="s">
        <v>23</v>
      </c>
      <c r="V2679">
        <f>IF(Table1[[#This Row],[Churn]]="Yes",1,0)</f>
        <v>1</v>
      </c>
      <c r="W2679" t="str">
        <f t="shared" si="41"/>
        <v>New (0-12 Months)</v>
      </c>
    </row>
    <row r="2680" spans="1:23" x14ac:dyDescent="0.25">
      <c r="A2680" t="s">
        <v>2714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 s="1">
        <v>19.7</v>
      </c>
      <c r="T2680" s="1">
        <v>625.04999999999995</v>
      </c>
      <c r="U2680" t="s">
        <v>24</v>
      </c>
      <c r="V2680">
        <f>IF(Table1[[#This Row],[Churn]]="Yes",1,0)</f>
        <v>0</v>
      </c>
      <c r="W2680" t="str">
        <f t="shared" si="41"/>
        <v>Established (25-48 Months)</v>
      </c>
    </row>
    <row r="2681" spans="1:23" x14ac:dyDescent="0.25">
      <c r="A2681" t="s">
        <v>2715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 s="1">
        <v>74.650000000000006</v>
      </c>
      <c r="T2681" s="1">
        <v>301.39999999999998</v>
      </c>
      <c r="U2681" t="s">
        <v>23</v>
      </c>
      <c r="V2681">
        <f>IF(Table1[[#This Row],[Churn]]="Yes",1,0)</f>
        <v>1</v>
      </c>
      <c r="W2681" t="str">
        <f t="shared" si="41"/>
        <v>New (0-12 Months)</v>
      </c>
    </row>
    <row r="2682" spans="1:23" x14ac:dyDescent="0.25">
      <c r="A2682" t="s">
        <v>2716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 s="1">
        <v>85.45</v>
      </c>
      <c r="T2682" s="1">
        <v>6029.9</v>
      </c>
      <c r="U2682" t="s">
        <v>24</v>
      </c>
      <c r="V2682">
        <f>IF(Table1[[#This Row],[Churn]]="Yes",1,0)</f>
        <v>0</v>
      </c>
      <c r="W2682" t="str">
        <f t="shared" si="41"/>
        <v>Loyal (49-72 Months)</v>
      </c>
    </row>
    <row r="2683" spans="1:23" x14ac:dyDescent="0.25">
      <c r="A2683" t="s">
        <v>2717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 s="1">
        <v>40.4</v>
      </c>
      <c r="T2683" s="1">
        <v>1842.7</v>
      </c>
      <c r="U2683" t="s">
        <v>24</v>
      </c>
      <c r="V2683">
        <f>IF(Table1[[#This Row],[Churn]]="Yes",1,0)</f>
        <v>0</v>
      </c>
      <c r="W2683" t="str">
        <f t="shared" si="41"/>
        <v>Established (25-48 Months)</v>
      </c>
    </row>
    <row r="2684" spans="1:23" x14ac:dyDescent="0.25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 s="1">
        <v>50.4</v>
      </c>
      <c r="T2684" s="1">
        <v>206.6</v>
      </c>
      <c r="U2684" t="s">
        <v>23</v>
      </c>
      <c r="V2684">
        <f>IF(Table1[[#This Row],[Churn]]="Yes",1,0)</f>
        <v>1</v>
      </c>
      <c r="W2684" t="str">
        <f t="shared" si="41"/>
        <v>New (0-12 Months)</v>
      </c>
    </row>
    <row r="2685" spans="1:23" x14ac:dyDescent="0.25">
      <c r="A2685" t="s">
        <v>2719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 s="1">
        <v>79.650000000000006</v>
      </c>
      <c r="T2685" s="1">
        <v>604.70000000000005</v>
      </c>
      <c r="U2685" t="s">
        <v>23</v>
      </c>
      <c r="V2685">
        <f>IF(Table1[[#This Row],[Churn]]="Yes",1,0)</f>
        <v>1</v>
      </c>
      <c r="W2685" t="str">
        <f t="shared" si="41"/>
        <v>New (0-12 Months)</v>
      </c>
    </row>
    <row r="2686" spans="1:23" x14ac:dyDescent="0.25">
      <c r="A2686" t="s">
        <v>2720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 s="1">
        <v>105.2</v>
      </c>
      <c r="T2686" s="1">
        <v>7386.05</v>
      </c>
      <c r="U2686" t="s">
        <v>24</v>
      </c>
      <c r="V2686">
        <f>IF(Table1[[#This Row],[Churn]]="Yes",1,0)</f>
        <v>0</v>
      </c>
      <c r="W2686" t="str">
        <f t="shared" si="41"/>
        <v>Loyal (49-72 Months)</v>
      </c>
    </row>
    <row r="2687" spans="1:23" x14ac:dyDescent="0.25">
      <c r="A2687" t="s">
        <v>2721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 s="1">
        <v>100.65</v>
      </c>
      <c r="T2687" s="1">
        <v>7334.05</v>
      </c>
      <c r="U2687" t="s">
        <v>24</v>
      </c>
      <c r="V2687">
        <f>IF(Table1[[#This Row],[Churn]]="Yes",1,0)</f>
        <v>0</v>
      </c>
      <c r="W2687" t="str">
        <f t="shared" si="41"/>
        <v>Loyal (49-72 Months)</v>
      </c>
    </row>
    <row r="2688" spans="1:23" x14ac:dyDescent="0.25">
      <c r="A2688" t="s">
        <v>2722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 s="1">
        <v>79.849999999999994</v>
      </c>
      <c r="T2688" s="1">
        <v>1471.75</v>
      </c>
      <c r="U2688" t="s">
        <v>23</v>
      </c>
      <c r="V2688">
        <f>IF(Table1[[#This Row],[Churn]]="Yes",1,0)</f>
        <v>1</v>
      </c>
      <c r="W2688" t="str">
        <f t="shared" si="41"/>
        <v>Developing (13-24 Months)</v>
      </c>
    </row>
    <row r="2689" spans="1:23" x14ac:dyDescent="0.25">
      <c r="A2689" t="s">
        <v>2723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 s="1">
        <v>91</v>
      </c>
      <c r="T2689" s="1">
        <v>2626.15</v>
      </c>
      <c r="U2689" t="s">
        <v>24</v>
      </c>
      <c r="V2689">
        <f>IF(Table1[[#This Row],[Churn]]="Yes",1,0)</f>
        <v>0</v>
      </c>
      <c r="W2689" t="str">
        <f t="shared" si="41"/>
        <v>Established (25-48 Months)</v>
      </c>
    </row>
    <row r="2690" spans="1:23" x14ac:dyDescent="0.25">
      <c r="A2690" t="s">
        <v>2724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 s="1">
        <v>78.75</v>
      </c>
      <c r="T2690" s="1">
        <v>412.1</v>
      </c>
      <c r="U2690" t="s">
        <v>23</v>
      </c>
      <c r="V2690">
        <f>IF(Table1[[#This Row],[Churn]]="Yes",1,0)</f>
        <v>1</v>
      </c>
      <c r="W2690" t="str">
        <f t="shared" ref="W2690:W2753" si="42">IF(F2690&lt;=12,"New (0-12 Months)",IF(F2690&lt;=24,"Developing (13-24 Months)",IF(F2690&lt;=48,"Established (25-48 Months)","Loyal (49-72 Months)")))</f>
        <v>New (0-12 Months)</v>
      </c>
    </row>
    <row r="2691" spans="1:23" x14ac:dyDescent="0.25">
      <c r="A2691" t="s">
        <v>2725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 s="1">
        <v>116.75</v>
      </c>
      <c r="T2691" s="1">
        <v>8277.0499999999993</v>
      </c>
      <c r="U2691" t="s">
        <v>24</v>
      </c>
      <c r="V2691">
        <f>IF(Table1[[#This Row],[Churn]]="Yes",1,0)</f>
        <v>0</v>
      </c>
      <c r="W2691" t="str">
        <f t="shared" si="42"/>
        <v>Loyal (49-72 Months)</v>
      </c>
    </row>
    <row r="2692" spans="1:23" x14ac:dyDescent="0.25">
      <c r="A2692" t="s">
        <v>2726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 s="1">
        <v>80.45</v>
      </c>
      <c r="T2692" s="1">
        <v>583.45000000000005</v>
      </c>
      <c r="U2692" t="s">
        <v>23</v>
      </c>
      <c r="V2692">
        <f>IF(Table1[[#This Row],[Churn]]="Yes",1,0)</f>
        <v>1</v>
      </c>
      <c r="W2692" t="str">
        <f t="shared" si="42"/>
        <v>New (0-12 Months)</v>
      </c>
    </row>
    <row r="2693" spans="1:23" x14ac:dyDescent="0.25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 s="1">
        <v>59.1</v>
      </c>
      <c r="T2693" s="1">
        <v>369.25</v>
      </c>
      <c r="U2693" t="s">
        <v>24</v>
      </c>
      <c r="V2693">
        <f>IF(Table1[[#This Row],[Churn]]="Yes",1,0)</f>
        <v>0</v>
      </c>
      <c r="W2693" t="str">
        <f t="shared" si="42"/>
        <v>New (0-12 Months)</v>
      </c>
    </row>
    <row r="2694" spans="1:23" x14ac:dyDescent="0.25">
      <c r="A2694" t="s">
        <v>2728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 s="1">
        <v>49.8</v>
      </c>
      <c r="T2694" s="1">
        <v>1049.05</v>
      </c>
      <c r="U2694" t="s">
        <v>24</v>
      </c>
      <c r="V2694">
        <f>IF(Table1[[#This Row],[Churn]]="Yes",1,0)</f>
        <v>0</v>
      </c>
      <c r="W2694" t="str">
        <f t="shared" si="42"/>
        <v>Developing (13-24 Months)</v>
      </c>
    </row>
    <row r="2695" spans="1:23" x14ac:dyDescent="0.25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 s="1">
        <v>19.3</v>
      </c>
      <c r="T2695" s="1">
        <v>1414.8</v>
      </c>
      <c r="U2695" t="s">
        <v>24</v>
      </c>
      <c r="V2695">
        <f>IF(Table1[[#This Row],[Churn]]="Yes",1,0)</f>
        <v>0</v>
      </c>
      <c r="W2695" t="str">
        <f t="shared" si="42"/>
        <v>Loyal (49-72 Months)</v>
      </c>
    </row>
    <row r="2696" spans="1:23" x14ac:dyDescent="0.25">
      <c r="A2696" t="s">
        <v>2730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 s="1">
        <v>19.649999999999999</v>
      </c>
      <c r="T2696" s="1">
        <v>169.75</v>
      </c>
      <c r="U2696" t="s">
        <v>24</v>
      </c>
      <c r="V2696">
        <f>IF(Table1[[#This Row],[Churn]]="Yes",1,0)</f>
        <v>0</v>
      </c>
      <c r="W2696" t="str">
        <f t="shared" si="42"/>
        <v>New (0-12 Months)</v>
      </c>
    </row>
    <row r="2697" spans="1:23" x14ac:dyDescent="0.25">
      <c r="A2697" t="s">
        <v>2731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 s="1">
        <v>81.400000000000006</v>
      </c>
      <c r="T2697" s="1">
        <v>4354.45</v>
      </c>
      <c r="U2697" t="s">
        <v>24</v>
      </c>
      <c r="V2697">
        <f>IF(Table1[[#This Row],[Churn]]="Yes",1,0)</f>
        <v>0</v>
      </c>
      <c r="W2697" t="str">
        <f t="shared" si="42"/>
        <v>Loyal (49-72 Months)</v>
      </c>
    </row>
    <row r="2698" spans="1:23" x14ac:dyDescent="0.25">
      <c r="A2698" t="s">
        <v>2732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 s="1">
        <v>38.9</v>
      </c>
      <c r="T2698" s="1">
        <v>2719.2</v>
      </c>
      <c r="U2698" t="s">
        <v>24</v>
      </c>
      <c r="V2698">
        <f>IF(Table1[[#This Row],[Churn]]="Yes",1,0)</f>
        <v>0</v>
      </c>
      <c r="W2698" t="str">
        <f t="shared" si="42"/>
        <v>Loyal (49-72 Months)</v>
      </c>
    </row>
    <row r="2699" spans="1:23" x14ac:dyDescent="0.25">
      <c r="A2699" t="s">
        <v>2733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 s="1">
        <v>87.95</v>
      </c>
      <c r="T2699" s="1">
        <v>6365.35</v>
      </c>
      <c r="U2699" t="s">
        <v>24</v>
      </c>
      <c r="V2699">
        <f>IF(Table1[[#This Row],[Churn]]="Yes",1,0)</f>
        <v>0</v>
      </c>
      <c r="W2699" t="str">
        <f t="shared" si="42"/>
        <v>Loyal (49-72 Months)</v>
      </c>
    </row>
    <row r="2700" spans="1:23" x14ac:dyDescent="0.25">
      <c r="A2700" t="s">
        <v>2734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 s="1">
        <v>19.850000000000001</v>
      </c>
      <c r="T2700" s="1">
        <v>51.6</v>
      </c>
      <c r="U2700" t="s">
        <v>24</v>
      </c>
      <c r="V2700">
        <f>IF(Table1[[#This Row],[Churn]]="Yes",1,0)</f>
        <v>0</v>
      </c>
      <c r="W2700" t="str">
        <f t="shared" si="42"/>
        <v>New (0-12 Months)</v>
      </c>
    </row>
    <row r="2701" spans="1:23" x14ac:dyDescent="0.25">
      <c r="A2701" t="s">
        <v>2735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 s="1">
        <v>96.35</v>
      </c>
      <c r="T2701" s="1">
        <v>3190.25</v>
      </c>
      <c r="U2701" t="s">
        <v>24</v>
      </c>
      <c r="V2701">
        <f>IF(Table1[[#This Row],[Churn]]="Yes",1,0)</f>
        <v>0</v>
      </c>
      <c r="W2701" t="str">
        <f t="shared" si="42"/>
        <v>Established (25-48 Months)</v>
      </c>
    </row>
    <row r="2702" spans="1:23" x14ac:dyDescent="0.25">
      <c r="A2702" t="s">
        <v>2736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 s="1">
        <v>24.15</v>
      </c>
      <c r="T2702" s="1">
        <v>812.5</v>
      </c>
      <c r="U2702" t="s">
        <v>24</v>
      </c>
      <c r="V2702">
        <f>IF(Table1[[#This Row],[Churn]]="Yes",1,0)</f>
        <v>0</v>
      </c>
      <c r="W2702" t="str">
        <f t="shared" si="42"/>
        <v>Established (25-48 Months)</v>
      </c>
    </row>
    <row r="2703" spans="1:23" x14ac:dyDescent="0.25">
      <c r="A2703" t="s">
        <v>2737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 s="1">
        <v>19.100000000000001</v>
      </c>
      <c r="T2703" s="1">
        <v>1143.8</v>
      </c>
      <c r="U2703" t="s">
        <v>24</v>
      </c>
      <c r="V2703">
        <f>IF(Table1[[#This Row],[Churn]]="Yes",1,0)</f>
        <v>0</v>
      </c>
      <c r="W2703" t="str">
        <f t="shared" si="42"/>
        <v>Loyal (49-72 Months)</v>
      </c>
    </row>
    <row r="2704" spans="1:23" x14ac:dyDescent="0.25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 s="1">
        <v>44</v>
      </c>
      <c r="T2704" s="1">
        <v>44</v>
      </c>
      <c r="U2704" t="s">
        <v>24</v>
      </c>
      <c r="V2704">
        <f>IF(Table1[[#This Row],[Churn]]="Yes",1,0)</f>
        <v>0</v>
      </c>
      <c r="W2704" t="str">
        <f t="shared" si="42"/>
        <v>New (0-12 Months)</v>
      </c>
    </row>
    <row r="2705" spans="1:23" x14ac:dyDescent="0.25">
      <c r="A2705" t="s">
        <v>2739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 s="1">
        <v>50.1</v>
      </c>
      <c r="T2705" s="1">
        <v>50.1</v>
      </c>
      <c r="U2705" t="s">
        <v>23</v>
      </c>
      <c r="V2705">
        <f>IF(Table1[[#This Row],[Churn]]="Yes",1,0)</f>
        <v>1</v>
      </c>
      <c r="W2705" t="str">
        <f t="shared" si="42"/>
        <v>New (0-12 Months)</v>
      </c>
    </row>
    <row r="2706" spans="1:23" x14ac:dyDescent="0.25">
      <c r="A2706" t="s">
        <v>2740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 s="1">
        <v>60.6</v>
      </c>
      <c r="T2706" s="1">
        <v>3297</v>
      </c>
      <c r="U2706" t="s">
        <v>24</v>
      </c>
      <c r="V2706">
        <f>IF(Table1[[#This Row],[Churn]]="Yes",1,0)</f>
        <v>0</v>
      </c>
      <c r="W2706" t="str">
        <f t="shared" si="42"/>
        <v>Loyal (49-72 Months)</v>
      </c>
    </row>
    <row r="2707" spans="1:23" x14ac:dyDescent="0.25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 s="1">
        <v>25.65</v>
      </c>
      <c r="T2707" s="1">
        <v>1887</v>
      </c>
      <c r="U2707" t="s">
        <v>24</v>
      </c>
      <c r="V2707">
        <f>IF(Table1[[#This Row],[Churn]]="Yes",1,0)</f>
        <v>0</v>
      </c>
      <c r="W2707" t="str">
        <f t="shared" si="42"/>
        <v>Loyal (49-72 Months)</v>
      </c>
    </row>
    <row r="2708" spans="1:23" x14ac:dyDescent="0.25">
      <c r="A2708" t="s">
        <v>2742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 s="1">
        <v>76.400000000000006</v>
      </c>
      <c r="T2708" s="1">
        <v>151.80000000000001</v>
      </c>
      <c r="U2708" t="s">
        <v>23</v>
      </c>
      <c r="V2708">
        <f>IF(Table1[[#This Row],[Churn]]="Yes",1,0)</f>
        <v>1</v>
      </c>
      <c r="W2708" t="str">
        <f t="shared" si="42"/>
        <v>New (0-12 Months)</v>
      </c>
    </row>
    <row r="2709" spans="1:23" x14ac:dyDescent="0.25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 s="1">
        <v>98.7</v>
      </c>
      <c r="T2709" s="1">
        <v>293.64999999999998</v>
      </c>
      <c r="U2709" t="s">
        <v>23</v>
      </c>
      <c r="V2709">
        <f>IF(Table1[[#This Row],[Churn]]="Yes",1,0)</f>
        <v>1</v>
      </c>
      <c r="W2709" t="str">
        <f t="shared" si="42"/>
        <v>New (0-12 Months)</v>
      </c>
    </row>
    <row r="2710" spans="1:23" x14ac:dyDescent="0.25">
      <c r="A2710" t="s">
        <v>2744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 s="1">
        <v>100.8</v>
      </c>
      <c r="T2710" s="1">
        <v>1308.0999999999999</v>
      </c>
      <c r="U2710" t="s">
        <v>23</v>
      </c>
      <c r="V2710">
        <f>IF(Table1[[#This Row],[Churn]]="Yes",1,0)</f>
        <v>1</v>
      </c>
      <c r="W2710" t="str">
        <f t="shared" si="42"/>
        <v>Developing (13-24 Months)</v>
      </c>
    </row>
    <row r="2711" spans="1:23" x14ac:dyDescent="0.25">
      <c r="A2711" t="s">
        <v>2745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 s="1">
        <v>53.95</v>
      </c>
      <c r="T2711" s="1">
        <v>2215.4</v>
      </c>
      <c r="U2711" t="s">
        <v>24</v>
      </c>
      <c r="V2711">
        <f>IF(Table1[[#This Row],[Churn]]="Yes",1,0)</f>
        <v>0</v>
      </c>
      <c r="W2711" t="str">
        <f t="shared" si="42"/>
        <v>Established (25-48 Months)</v>
      </c>
    </row>
    <row r="2712" spans="1:23" x14ac:dyDescent="0.25">
      <c r="A2712" t="s">
        <v>2746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 s="1">
        <v>20.399999999999999</v>
      </c>
      <c r="T2712" s="1">
        <v>482.8</v>
      </c>
      <c r="U2712" t="s">
        <v>24</v>
      </c>
      <c r="V2712">
        <f>IF(Table1[[#This Row],[Churn]]="Yes",1,0)</f>
        <v>0</v>
      </c>
      <c r="W2712" t="str">
        <f t="shared" si="42"/>
        <v>Developing (13-24 Months)</v>
      </c>
    </row>
    <row r="2713" spans="1:23" x14ac:dyDescent="0.25">
      <c r="A2713" t="s">
        <v>2747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 s="1">
        <v>90.1</v>
      </c>
      <c r="T2713" s="1">
        <v>2598.9499999999998</v>
      </c>
      <c r="U2713" t="s">
        <v>23</v>
      </c>
      <c r="V2713">
        <f>IF(Table1[[#This Row],[Churn]]="Yes",1,0)</f>
        <v>1</v>
      </c>
      <c r="W2713" t="str">
        <f t="shared" si="42"/>
        <v>Established (25-48 Months)</v>
      </c>
    </row>
    <row r="2714" spans="1:23" x14ac:dyDescent="0.25">
      <c r="A2714" t="s">
        <v>2748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 s="1">
        <v>29.35</v>
      </c>
      <c r="T2714" s="1">
        <v>216.45</v>
      </c>
      <c r="U2714" t="s">
        <v>24</v>
      </c>
      <c r="V2714">
        <f>IF(Table1[[#This Row],[Churn]]="Yes",1,0)</f>
        <v>0</v>
      </c>
      <c r="W2714" t="str">
        <f t="shared" si="42"/>
        <v>New (0-12 Months)</v>
      </c>
    </row>
    <row r="2715" spans="1:23" x14ac:dyDescent="0.25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 s="1">
        <v>20.45</v>
      </c>
      <c r="T2715" s="1">
        <v>20.45</v>
      </c>
      <c r="U2715" t="s">
        <v>24</v>
      </c>
      <c r="V2715">
        <f>IF(Table1[[#This Row],[Churn]]="Yes",1,0)</f>
        <v>0</v>
      </c>
      <c r="W2715" t="str">
        <f t="shared" si="42"/>
        <v>New (0-12 Months)</v>
      </c>
    </row>
    <row r="2716" spans="1:23" x14ac:dyDescent="0.25">
      <c r="A2716" t="s">
        <v>2750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 s="1">
        <v>95.1</v>
      </c>
      <c r="T2716" s="1">
        <v>5064.8500000000004</v>
      </c>
      <c r="U2716" t="s">
        <v>24</v>
      </c>
      <c r="V2716">
        <f>IF(Table1[[#This Row],[Churn]]="Yes",1,0)</f>
        <v>0</v>
      </c>
      <c r="W2716" t="str">
        <f t="shared" si="42"/>
        <v>Loyal (49-72 Months)</v>
      </c>
    </row>
    <row r="2717" spans="1:23" x14ac:dyDescent="0.25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 s="1">
        <v>25.25</v>
      </c>
      <c r="T2717" s="1">
        <v>996.45</v>
      </c>
      <c r="U2717" t="s">
        <v>24</v>
      </c>
      <c r="V2717">
        <f>IF(Table1[[#This Row],[Churn]]="Yes",1,0)</f>
        <v>0</v>
      </c>
      <c r="W2717" t="str">
        <f t="shared" si="42"/>
        <v>Established (25-48 Months)</v>
      </c>
    </row>
    <row r="2718" spans="1:23" x14ac:dyDescent="0.25">
      <c r="A2718" t="s">
        <v>2752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 s="1">
        <v>44.9</v>
      </c>
      <c r="T2718" s="1">
        <v>839.65</v>
      </c>
      <c r="U2718" t="s">
        <v>24</v>
      </c>
      <c r="V2718">
        <f>IF(Table1[[#This Row],[Churn]]="Yes",1,0)</f>
        <v>0</v>
      </c>
      <c r="W2718" t="str">
        <f t="shared" si="42"/>
        <v>Developing (13-24 Months)</v>
      </c>
    </row>
    <row r="2719" spans="1:23" x14ac:dyDescent="0.25">
      <c r="A2719" t="s">
        <v>2753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 s="1">
        <v>92.65</v>
      </c>
      <c r="T2719" s="1">
        <v>6733</v>
      </c>
      <c r="U2719" t="s">
        <v>24</v>
      </c>
      <c r="V2719">
        <f>IF(Table1[[#This Row],[Churn]]="Yes",1,0)</f>
        <v>0</v>
      </c>
      <c r="W2719" t="str">
        <f t="shared" si="42"/>
        <v>Loyal (49-72 Months)</v>
      </c>
    </row>
    <row r="2720" spans="1:23" x14ac:dyDescent="0.25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 s="1">
        <v>43.7</v>
      </c>
      <c r="T2720" s="1">
        <v>2618.3000000000002</v>
      </c>
      <c r="U2720" t="s">
        <v>24</v>
      </c>
      <c r="V2720">
        <f>IF(Table1[[#This Row],[Churn]]="Yes",1,0)</f>
        <v>0</v>
      </c>
      <c r="W2720" t="str">
        <f t="shared" si="42"/>
        <v>Loyal (49-72 Months)</v>
      </c>
    </row>
    <row r="2721" spans="1:23" x14ac:dyDescent="0.25">
      <c r="A2721" t="s">
        <v>2755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 s="1">
        <v>72.599999999999994</v>
      </c>
      <c r="T2721" s="1">
        <v>4084.35</v>
      </c>
      <c r="U2721" t="s">
        <v>24</v>
      </c>
      <c r="V2721">
        <f>IF(Table1[[#This Row],[Churn]]="Yes",1,0)</f>
        <v>0</v>
      </c>
      <c r="W2721" t="str">
        <f t="shared" si="42"/>
        <v>Loyal (49-72 Months)</v>
      </c>
    </row>
    <row r="2722" spans="1:23" x14ac:dyDescent="0.25">
      <c r="A2722" t="s">
        <v>2756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 s="1">
        <v>51.55</v>
      </c>
      <c r="T2722" s="1">
        <v>765.5</v>
      </c>
      <c r="U2722" t="s">
        <v>23</v>
      </c>
      <c r="V2722">
        <f>IF(Table1[[#This Row],[Churn]]="Yes",1,0)</f>
        <v>1</v>
      </c>
      <c r="W2722" t="str">
        <f t="shared" si="42"/>
        <v>Developing (13-24 Months)</v>
      </c>
    </row>
    <row r="2723" spans="1:23" x14ac:dyDescent="0.25">
      <c r="A2723" t="s">
        <v>2757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 s="1">
        <v>79.25</v>
      </c>
      <c r="T2723" s="1">
        <v>793.55</v>
      </c>
      <c r="U2723" t="s">
        <v>23</v>
      </c>
      <c r="V2723">
        <f>IF(Table1[[#This Row],[Churn]]="Yes",1,0)</f>
        <v>1</v>
      </c>
      <c r="W2723" t="str">
        <f t="shared" si="42"/>
        <v>New (0-12 Months)</v>
      </c>
    </row>
    <row r="2724" spans="1:23" x14ac:dyDescent="0.25">
      <c r="A2724" t="s">
        <v>2758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 s="1">
        <v>18.95</v>
      </c>
      <c r="T2724" s="1">
        <v>613.95000000000005</v>
      </c>
      <c r="U2724" t="s">
        <v>24</v>
      </c>
      <c r="V2724">
        <f>IF(Table1[[#This Row],[Churn]]="Yes",1,0)</f>
        <v>0</v>
      </c>
      <c r="W2724" t="str">
        <f t="shared" si="42"/>
        <v>Established (25-48 Months)</v>
      </c>
    </row>
    <row r="2725" spans="1:23" x14ac:dyDescent="0.25">
      <c r="A2725" t="s">
        <v>2759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 s="1">
        <v>20.5</v>
      </c>
      <c r="T2725" s="1">
        <v>402.85</v>
      </c>
      <c r="U2725" t="s">
        <v>24</v>
      </c>
      <c r="V2725">
        <f>IF(Table1[[#This Row],[Churn]]="Yes",1,0)</f>
        <v>0</v>
      </c>
      <c r="W2725" t="str">
        <f t="shared" si="42"/>
        <v>Developing (13-24 Months)</v>
      </c>
    </row>
    <row r="2726" spans="1:23" x14ac:dyDescent="0.25">
      <c r="A2726" t="s">
        <v>2760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 s="1">
        <v>19.95</v>
      </c>
      <c r="T2726" s="1">
        <v>1244.8</v>
      </c>
      <c r="U2726" t="s">
        <v>24</v>
      </c>
      <c r="V2726">
        <f>IF(Table1[[#This Row],[Churn]]="Yes",1,0)</f>
        <v>0</v>
      </c>
      <c r="W2726" t="str">
        <f t="shared" si="42"/>
        <v>Loyal (49-72 Months)</v>
      </c>
    </row>
    <row r="2727" spans="1:23" x14ac:dyDescent="0.25">
      <c r="A2727" t="s">
        <v>2761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 s="1">
        <v>24.5</v>
      </c>
      <c r="T2727" s="1">
        <v>46.4</v>
      </c>
      <c r="U2727" t="s">
        <v>24</v>
      </c>
      <c r="V2727">
        <f>IF(Table1[[#This Row],[Churn]]="Yes",1,0)</f>
        <v>0</v>
      </c>
      <c r="W2727" t="str">
        <f t="shared" si="42"/>
        <v>New (0-12 Months)</v>
      </c>
    </row>
    <row r="2728" spans="1:23" x14ac:dyDescent="0.25">
      <c r="A2728" t="s">
        <v>2762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 s="1">
        <v>20.6</v>
      </c>
      <c r="T2728" s="1">
        <v>581.85</v>
      </c>
      <c r="U2728" t="s">
        <v>24</v>
      </c>
      <c r="V2728">
        <f>IF(Table1[[#This Row],[Churn]]="Yes",1,0)</f>
        <v>0</v>
      </c>
      <c r="W2728" t="str">
        <f t="shared" si="42"/>
        <v>Established (25-48 Months)</v>
      </c>
    </row>
    <row r="2729" spans="1:23" x14ac:dyDescent="0.25">
      <c r="A2729" t="s">
        <v>2763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 s="1">
        <v>94.85</v>
      </c>
      <c r="T2729" s="1">
        <v>462.8</v>
      </c>
      <c r="U2729" t="s">
        <v>23</v>
      </c>
      <c r="V2729">
        <f>IF(Table1[[#This Row],[Churn]]="Yes",1,0)</f>
        <v>1</v>
      </c>
      <c r="W2729" t="str">
        <f t="shared" si="42"/>
        <v>New (0-12 Months)</v>
      </c>
    </row>
    <row r="2730" spans="1:23" x14ac:dyDescent="0.25">
      <c r="A2730" t="s">
        <v>2764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 s="1">
        <v>61.05</v>
      </c>
      <c r="T2730" s="1">
        <v>1540.2</v>
      </c>
      <c r="U2730" t="s">
        <v>24</v>
      </c>
      <c r="V2730">
        <f>IF(Table1[[#This Row],[Churn]]="Yes",1,0)</f>
        <v>0</v>
      </c>
      <c r="W2730" t="str">
        <f t="shared" si="42"/>
        <v>Established (25-48 Months)</v>
      </c>
    </row>
    <row r="2731" spans="1:23" x14ac:dyDescent="0.25">
      <c r="A2731" t="s">
        <v>2765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 s="1">
        <v>85.7</v>
      </c>
      <c r="T2731" s="1">
        <v>169.8</v>
      </c>
      <c r="U2731" t="s">
        <v>23</v>
      </c>
      <c r="V2731">
        <f>IF(Table1[[#This Row],[Churn]]="Yes",1,0)</f>
        <v>1</v>
      </c>
      <c r="W2731" t="str">
        <f t="shared" si="42"/>
        <v>New (0-12 Months)</v>
      </c>
    </row>
    <row r="2732" spans="1:23" x14ac:dyDescent="0.25">
      <c r="A2732" t="s">
        <v>2766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 s="1">
        <v>106.65</v>
      </c>
      <c r="T2732" s="1">
        <v>5168.1000000000004</v>
      </c>
      <c r="U2732" t="s">
        <v>24</v>
      </c>
      <c r="V2732">
        <f>IF(Table1[[#This Row],[Churn]]="Yes",1,0)</f>
        <v>0</v>
      </c>
      <c r="W2732" t="str">
        <f t="shared" si="42"/>
        <v>Loyal (49-72 Months)</v>
      </c>
    </row>
    <row r="2733" spans="1:23" x14ac:dyDescent="0.25">
      <c r="A2733" t="s">
        <v>2767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 s="1">
        <v>108.25</v>
      </c>
      <c r="T2733" s="1">
        <v>6780.1</v>
      </c>
      <c r="U2733" t="s">
        <v>24</v>
      </c>
      <c r="V2733">
        <f>IF(Table1[[#This Row],[Churn]]="Yes",1,0)</f>
        <v>0</v>
      </c>
      <c r="W2733" t="str">
        <f t="shared" si="42"/>
        <v>Loyal (49-72 Months)</v>
      </c>
    </row>
    <row r="2734" spans="1:23" x14ac:dyDescent="0.25">
      <c r="A2734" t="s">
        <v>2768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 s="1">
        <v>20.399999999999999</v>
      </c>
      <c r="T2734" s="1">
        <v>94.5</v>
      </c>
      <c r="U2734" t="s">
        <v>24</v>
      </c>
      <c r="V2734">
        <f>IF(Table1[[#This Row],[Churn]]="Yes",1,0)</f>
        <v>0</v>
      </c>
      <c r="W2734" t="str">
        <f t="shared" si="42"/>
        <v>New (0-12 Months)</v>
      </c>
    </row>
    <row r="2735" spans="1:23" x14ac:dyDescent="0.25">
      <c r="A2735" t="s">
        <v>2769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 s="1">
        <v>55.3</v>
      </c>
      <c r="T2735" s="1">
        <v>55.3</v>
      </c>
      <c r="U2735" t="s">
        <v>24</v>
      </c>
      <c r="V2735">
        <f>IF(Table1[[#This Row],[Churn]]="Yes",1,0)</f>
        <v>0</v>
      </c>
      <c r="W2735" t="str">
        <f t="shared" si="42"/>
        <v>New (0-12 Months)</v>
      </c>
    </row>
    <row r="2736" spans="1:23" x14ac:dyDescent="0.25">
      <c r="A2736" t="s">
        <v>2770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 s="1">
        <v>20.25</v>
      </c>
      <c r="T2736" s="1">
        <v>208</v>
      </c>
      <c r="U2736" t="s">
        <v>24</v>
      </c>
      <c r="V2736">
        <f>IF(Table1[[#This Row],[Churn]]="Yes",1,0)</f>
        <v>0</v>
      </c>
      <c r="W2736" t="str">
        <f t="shared" si="42"/>
        <v>New (0-12 Months)</v>
      </c>
    </row>
    <row r="2737" spans="1:23" x14ac:dyDescent="0.25">
      <c r="A2737" t="s">
        <v>2771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 s="1">
        <v>72.95</v>
      </c>
      <c r="T2737" s="1">
        <v>3829.75</v>
      </c>
      <c r="U2737" t="s">
        <v>24</v>
      </c>
      <c r="V2737">
        <f>IF(Table1[[#This Row],[Churn]]="Yes",1,0)</f>
        <v>0</v>
      </c>
      <c r="W2737" t="str">
        <f t="shared" si="42"/>
        <v>Loyal (49-72 Months)</v>
      </c>
    </row>
    <row r="2738" spans="1:23" x14ac:dyDescent="0.25">
      <c r="A2738" t="s">
        <v>2772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 s="1">
        <v>89.45</v>
      </c>
      <c r="T2738" s="1">
        <v>5294.6</v>
      </c>
      <c r="U2738" t="s">
        <v>24</v>
      </c>
      <c r="V2738">
        <f>IF(Table1[[#This Row],[Churn]]="Yes",1,0)</f>
        <v>0</v>
      </c>
      <c r="W2738" t="str">
        <f t="shared" si="42"/>
        <v>Loyal (49-72 Months)</v>
      </c>
    </row>
    <row r="2739" spans="1:23" x14ac:dyDescent="0.25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 s="1">
        <v>104.65</v>
      </c>
      <c r="T2739" s="1">
        <v>6889.8</v>
      </c>
      <c r="U2739" t="s">
        <v>24</v>
      </c>
      <c r="V2739">
        <f>IF(Table1[[#This Row],[Churn]]="Yes",1,0)</f>
        <v>0</v>
      </c>
      <c r="W2739" t="str">
        <f t="shared" si="42"/>
        <v>Loyal (49-72 Months)</v>
      </c>
    </row>
    <row r="2740" spans="1:23" x14ac:dyDescent="0.25">
      <c r="A2740" t="s">
        <v>2774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 s="1">
        <v>75.2</v>
      </c>
      <c r="T2740" s="1">
        <v>3254.35</v>
      </c>
      <c r="U2740" t="s">
        <v>24</v>
      </c>
      <c r="V2740">
        <f>IF(Table1[[#This Row],[Churn]]="Yes",1,0)</f>
        <v>0</v>
      </c>
      <c r="W2740" t="str">
        <f t="shared" si="42"/>
        <v>Established (25-48 Months)</v>
      </c>
    </row>
    <row r="2741" spans="1:23" x14ac:dyDescent="0.25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 s="1">
        <v>101.15</v>
      </c>
      <c r="T2741" s="1">
        <v>6383.9</v>
      </c>
      <c r="U2741" t="s">
        <v>24</v>
      </c>
      <c r="V2741">
        <f>IF(Table1[[#This Row],[Churn]]="Yes",1,0)</f>
        <v>0</v>
      </c>
      <c r="W2741" t="str">
        <f t="shared" si="42"/>
        <v>Loyal (49-72 Months)</v>
      </c>
    </row>
    <row r="2742" spans="1:23" x14ac:dyDescent="0.25">
      <c r="A2742" t="s">
        <v>2776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 s="1">
        <v>44.4</v>
      </c>
      <c r="T2742" s="1">
        <v>44.4</v>
      </c>
      <c r="U2742" t="s">
        <v>23</v>
      </c>
      <c r="V2742">
        <f>IF(Table1[[#This Row],[Churn]]="Yes",1,0)</f>
        <v>1</v>
      </c>
      <c r="W2742" t="str">
        <f t="shared" si="42"/>
        <v>New (0-12 Months)</v>
      </c>
    </row>
    <row r="2743" spans="1:23" x14ac:dyDescent="0.25">
      <c r="A2743" t="s">
        <v>2777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 s="1">
        <v>89.5</v>
      </c>
      <c r="T2743" s="1">
        <v>477.7</v>
      </c>
      <c r="U2743" t="s">
        <v>23</v>
      </c>
      <c r="V2743">
        <f>IF(Table1[[#This Row],[Churn]]="Yes",1,0)</f>
        <v>1</v>
      </c>
      <c r="W2743" t="str">
        <f t="shared" si="42"/>
        <v>New (0-12 Months)</v>
      </c>
    </row>
    <row r="2744" spans="1:23" x14ac:dyDescent="0.25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 s="1">
        <v>68.75</v>
      </c>
      <c r="T2744" s="1">
        <v>4447.55</v>
      </c>
      <c r="U2744" t="s">
        <v>24</v>
      </c>
      <c r="V2744">
        <f>IF(Table1[[#This Row],[Churn]]="Yes",1,0)</f>
        <v>0</v>
      </c>
      <c r="W2744" t="str">
        <f t="shared" si="42"/>
        <v>Loyal (49-72 Months)</v>
      </c>
    </row>
    <row r="2745" spans="1:23" x14ac:dyDescent="0.25">
      <c r="A2745" t="s">
        <v>2779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 s="1">
        <v>111.05</v>
      </c>
      <c r="T2745" s="1">
        <v>7321.05</v>
      </c>
      <c r="U2745" t="s">
        <v>24</v>
      </c>
      <c r="V2745">
        <f>IF(Table1[[#This Row],[Churn]]="Yes",1,0)</f>
        <v>0</v>
      </c>
      <c r="W2745" t="str">
        <f t="shared" si="42"/>
        <v>Loyal (49-72 Months)</v>
      </c>
    </row>
    <row r="2746" spans="1:23" x14ac:dyDescent="0.25">
      <c r="A2746" t="s">
        <v>2780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 s="1">
        <v>99</v>
      </c>
      <c r="T2746" s="1">
        <v>4135</v>
      </c>
      <c r="U2746" t="s">
        <v>24</v>
      </c>
      <c r="V2746">
        <f>IF(Table1[[#This Row],[Churn]]="Yes",1,0)</f>
        <v>0</v>
      </c>
      <c r="W2746" t="str">
        <f t="shared" si="42"/>
        <v>Established (25-48 Months)</v>
      </c>
    </row>
    <row r="2747" spans="1:23" x14ac:dyDescent="0.25">
      <c r="A2747" t="s">
        <v>2781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 s="1">
        <v>86.05</v>
      </c>
      <c r="T2747" s="1">
        <v>86.05</v>
      </c>
      <c r="U2747" t="s">
        <v>23</v>
      </c>
      <c r="V2747">
        <f>IF(Table1[[#This Row],[Churn]]="Yes",1,0)</f>
        <v>1</v>
      </c>
      <c r="W2747" t="str">
        <f t="shared" si="42"/>
        <v>New (0-12 Months)</v>
      </c>
    </row>
    <row r="2748" spans="1:23" x14ac:dyDescent="0.25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 s="1">
        <v>21</v>
      </c>
      <c r="T2748" s="1">
        <v>697.7</v>
      </c>
      <c r="U2748" t="s">
        <v>24</v>
      </c>
      <c r="V2748">
        <f>IF(Table1[[#This Row],[Churn]]="Yes",1,0)</f>
        <v>0</v>
      </c>
      <c r="W2748" t="str">
        <f t="shared" si="42"/>
        <v>Established (25-48 Months)</v>
      </c>
    </row>
    <row r="2749" spans="1:23" x14ac:dyDescent="0.25">
      <c r="A2749" t="s">
        <v>2783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 s="1">
        <v>19.399999999999999</v>
      </c>
      <c r="T2749" s="1">
        <v>168.65</v>
      </c>
      <c r="U2749" t="s">
        <v>24</v>
      </c>
      <c r="V2749">
        <f>IF(Table1[[#This Row],[Churn]]="Yes",1,0)</f>
        <v>0</v>
      </c>
      <c r="W2749" t="str">
        <f t="shared" si="42"/>
        <v>New (0-12 Months)</v>
      </c>
    </row>
    <row r="2750" spans="1:23" x14ac:dyDescent="0.25">
      <c r="A2750" t="s">
        <v>2784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 s="1">
        <v>44.55</v>
      </c>
      <c r="T2750" s="1">
        <v>174.3</v>
      </c>
      <c r="U2750" t="s">
        <v>23</v>
      </c>
      <c r="V2750">
        <f>IF(Table1[[#This Row],[Churn]]="Yes",1,0)</f>
        <v>1</v>
      </c>
      <c r="W2750" t="str">
        <f t="shared" si="42"/>
        <v>New (0-12 Months)</v>
      </c>
    </row>
    <row r="2751" spans="1:23" x14ac:dyDescent="0.25">
      <c r="A2751" t="s">
        <v>2785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 s="1">
        <v>77.2</v>
      </c>
      <c r="T2751" s="1">
        <v>2753.8</v>
      </c>
      <c r="U2751" t="s">
        <v>24</v>
      </c>
      <c r="V2751">
        <f>IF(Table1[[#This Row],[Churn]]="Yes",1,0)</f>
        <v>0</v>
      </c>
      <c r="W2751" t="str">
        <f t="shared" si="42"/>
        <v>Established (25-48 Months)</v>
      </c>
    </row>
    <row r="2752" spans="1:23" x14ac:dyDescent="0.25">
      <c r="A2752" t="s">
        <v>2786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 s="1">
        <v>19.45</v>
      </c>
      <c r="T2752" s="1">
        <v>69.25</v>
      </c>
      <c r="U2752" t="s">
        <v>24</v>
      </c>
      <c r="V2752">
        <f>IF(Table1[[#This Row],[Churn]]="Yes",1,0)</f>
        <v>0</v>
      </c>
      <c r="W2752" t="str">
        <f t="shared" si="42"/>
        <v>New (0-12 Months)</v>
      </c>
    </row>
    <row r="2753" spans="1:23" x14ac:dyDescent="0.25">
      <c r="A2753" t="s">
        <v>2787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 s="1">
        <v>24.85</v>
      </c>
      <c r="T2753" s="1">
        <v>434.8</v>
      </c>
      <c r="U2753" t="s">
        <v>24</v>
      </c>
      <c r="V2753">
        <f>IF(Table1[[#This Row],[Churn]]="Yes",1,0)</f>
        <v>0</v>
      </c>
      <c r="W2753" t="str">
        <f t="shared" si="42"/>
        <v>Developing (13-24 Months)</v>
      </c>
    </row>
    <row r="2754" spans="1:23" x14ac:dyDescent="0.25">
      <c r="A2754" t="s">
        <v>2788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 s="1">
        <v>35.4</v>
      </c>
      <c r="T2754" s="1">
        <v>1077.5</v>
      </c>
      <c r="U2754" t="s">
        <v>23</v>
      </c>
      <c r="V2754">
        <f>IF(Table1[[#This Row],[Churn]]="Yes",1,0)</f>
        <v>1</v>
      </c>
      <c r="W2754" t="str">
        <f t="shared" ref="W2754:W2817" si="43">IF(F2754&lt;=12,"New (0-12 Months)",IF(F2754&lt;=24,"Developing (13-24 Months)",IF(F2754&lt;=48,"Established (25-48 Months)","Loyal (49-72 Months)")))</f>
        <v>Established (25-48 Months)</v>
      </c>
    </row>
    <row r="2755" spans="1:23" x14ac:dyDescent="0.25">
      <c r="A2755" t="s">
        <v>2789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 s="1">
        <v>95.65</v>
      </c>
      <c r="T2755" s="1">
        <v>95.65</v>
      </c>
      <c r="U2755" t="s">
        <v>23</v>
      </c>
      <c r="V2755">
        <f>IF(Table1[[#This Row],[Churn]]="Yes",1,0)</f>
        <v>1</v>
      </c>
      <c r="W2755" t="str">
        <f t="shared" si="43"/>
        <v>New (0-12 Months)</v>
      </c>
    </row>
    <row r="2756" spans="1:23" x14ac:dyDescent="0.25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 s="1">
        <v>41.35</v>
      </c>
      <c r="T2756" s="1">
        <v>107.25</v>
      </c>
      <c r="U2756" t="s">
        <v>24</v>
      </c>
      <c r="V2756">
        <f>IF(Table1[[#This Row],[Churn]]="Yes",1,0)</f>
        <v>0</v>
      </c>
      <c r="W2756" t="str">
        <f t="shared" si="43"/>
        <v>New (0-12 Months)</v>
      </c>
    </row>
    <row r="2757" spans="1:23" x14ac:dyDescent="0.25">
      <c r="A2757" t="s">
        <v>2791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 s="1">
        <v>19.600000000000001</v>
      </c>
      <c r="T2757" s="1">
        <v>851.2</v>
      </c>
      <c r="U2757" t="s">
        <v>24</v>
      </c>
      <c r="V2757">
        <f>IF(Table1[[#This Row],[Churn]]="Yes",1,0)</f>
        <v>0</v>
      </c>
      <c r="W2757" t="str">
        <f t="shared" si="43"/>
        <v>Established (25-48 Months)</v>
      </c>
    </row>
    <row r="2758" spans="1:23" x14ac:dyDescent="0.25">
      <c r="A2758" t="s">
        <v>2792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 s="1">
        <v>20.95</v>
      </c>
      <c r="T2758" s="1">
        <v>20.95</v>
      </c>
      <c r="U2758" t="s">
        <v>23</v>
      </c>
      <c r="V2758">
        <f>IF(Table1[[#This Row],[Churn]]="Yes",1,0)</f>
        <v>1</v>
      </c>
      <c r="W2758" t="str">
        <f t="shared" si="43"/>
        <v>New (0-12 Months)</v>
      </c>
    </row>
    <row r="2759" spans="1:23" x14ac:dyDescent="0.25">
      <c r="A2759" t="s">
        <v>2793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 s="1">
        <v>84.45</v>
      </c>
      <c r="T2759" s="1">
        <v>5848.6</v>
      </c>
      <c r="U2759" t="s">
        <v>24</v>
      </c>
      <c r="V2759">
        <f>IF(Table1[[#This Row],[Churn]]="Yes",1,0)</f>
        <v>0</v>
      </c>
      <c r="W2759" t="str">
        <f t="shared" si="43"/>
        <v>Loyal (49-72 Months)</v>
      </c>
    </row>
    <row r="2760" spans="1:23" x14ac:dyDescent="0.25">
      <c r="A2760" t="s">
        <v>2794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 s="1">
        <v>20.25</v>
      </c>
      <c r="T2760" s="1">
        <v>109.8</v>
      </c>
      <c r="U2760" t="s">
        <v>24</v>
      </c>
      <c r="V2760">
        <f>IF(Table1[[#This Row],[Churn]]="Yes",1,0)</f>
        <v>0</v>
      </c>
      <c r="W2760" t="str">
        <f t="shared" si="43"/>
        <v>New (0-12 Months)</v>
      </c>
    </row>
    <row r="2761" spans="1:23" x14ac:dyDescent="0.25">
      <c r="A2761" t="s">
        <v>2795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 s="1">
        <v>19.649999999999999</v>
      </c>
      <c r="T2761" s="1">
        <v>19.649999999999999</v>
      </c>
      <c r="U2761" t="s">
        <v>24</v>
      </c>
      <c r="V2761">
        <f>IF(Table1[[#This Row],[Churn]]="Yes",1,0)</f>
        <v>0</v>
      </c>
      <c r="W2761" t="str">
        <f t="shared" si="43"/>
        <v>New (0-12 Months)</v>
      </c>
    </row>
    <row r="2762" spans="1:23" x14ac:dyDescent="0.25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 s="1">
        <v>20.65</v>
      </c>
      <c r="T2762" s="1">
        <v>595.5</v>
      </c>
      <c r="U2762" t="s">
        <v>24</v>
      </c>
      <c r="V2762">
        <f>IF(Table1[[#This Row],[Churn]]="Yes",1,0)</f>
        <v>0</v>
      </c>
      <c r="W2762" t="str">
        <f t="shared" si="43"/>
        <v>Established (25-48 Months)</v>
      </c>
    </row>
    <row r="2763" spans="1:23" x14ac:dyDescent="0.25">
      <c r="A2763" t="s">
        <v>2797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 s="1">
        <v>34.700000000000003</v>
      </c>
      <c r="T2763" s="1">
        <v>329.8</v>
      </c>
      <c r="U2763" t="s">
        <v>23</v>
      </c>
      <c r="V2763">
        <f>IF(Table1[[#This Row],[Churn]]="Yes",1,0)</f>
        <v>1</v>
      </c>
      <c r="W2763" t="str">
        <f t="shared" si="43"/>
        <v>New (0-12 Months)</v>
      </c>
    </row>
    <row r="2764" spans="1:23" x14ac:dyDescent="0.25">
      <c r="A2764" t="s">
        <v>2798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 s="1">
        <v>99.3</v>
      </c>
      <c r="T2764" s="1">
        <v>2513.5</v>
      </c>
      <c r="U2764" t="s">
        <v>24</v>
      </c>
      <c r="V2764">
        <f>IF(Table1[[#This Row],[Churn]]="Yes",1,0)</f>
        <v>0</v>
      </c>
      <c r="W2764" t="str">
        <f t="shared" si="43"/>
        <v>Established (25-48 Months)</v>
      </c>
    </row>
    <row r="2765" spans="1:23" x14ac:dyDescent="0.25">
      <c r="A2765" t="s">
        <v>2799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 s="1">
        <v>81.05</v>
      </c>
      <c r="T2765" s="1">
        <v>5135.3500000000004</v>
      </c>
      <c r="U2765" t="s">
        <v>24</v>
      </c>
      <c r="V2765">
        <f>IF(Table1[[#This Row],[Churn]]="Yes",1,0)</f>
        <v>0</v>
      </c>
      <c r="W2765" t="str">
        <f t="shared" si="43"/>
        <v>Loyal (49-72 Months)</v>
      </c>
    </row>
    <row r="2766" spans="1:23" x14ac:dyDescent="0.25">
      <c r="A2766" t="s">
        <v>2800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 s="1">
        <v>67.599999999999994</v>
      </c>
      <c r="T2766" s="1">
        <v>2000.2</v>
      </c>
      <c r="U2766" t="s">
        <v>24</v>
      </c>
      <c r="V2766">
        <f>IF(Table1[[#This Row],[Churn]]="Yes",1,0)</f>
        <v>0</v>
      </c>
      <c r="W2766" t="str">
        <f t="shared" si="43"/>
        <v>Established (25-48 Months)</v>
      </c>
    </row>
    <row r="2767" spans="1:23" x14ac:dyDescent="0.25">
      <c r="A2767" t="s">
        <v>2801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 s="1">
        <v>70.150000000000006</v>
      </c>
      <c r="T2767" s="1">
        <v>931.75</v>
      </c>
      <c r="U2767" t="s">
        <v>24</v>
      </c>
      <c r="V2767">
        <f>IF(Table1[[#This Row],[Churn]]="Yes",1,0)</f>
        <v>0</v>
      </c>
      <c r="W2767" t="str">
        <f t="shared" si="43"/>
        <v>Developing (13-24 Months)</v>
      </c>
    </row>
    <row r="2768" spans="1:23" x14ac:dyDescent="0.25">
      <c r="A2768" t="s">
        <v>2802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 s="1">
        <v>115</v>
      </c>
      <c r="T2768" s="1">
        <v>7396.15</v>
      </c>
      <c r="U2768" t="s">
        <v>24</v>
      </c>
      <c r="V2768">
        <f>IF(Table1[[#This Row],[Churn]]="Yes",1,0)</f>
        <v>0</v>
      </c>
      <c r="W2768" t="str">
        <f t="shared" si="43"/>
        <v>Loyal (49-72 Months)</v>
      </c>
    </row>
    <row r="2769" spans="1:23" x14ac:dyDescent="0.25">
      <c r="A2769" t="s">
        <v>2803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 s="1">
        <v>84.8</v>
      </c>
      <c r="T2769" s="1">
        <v>3958.85</v>
      </c>
      <c r="U2769" t="s">
        <v>24</v>
      </c>
      <c r="V2769">
        <f>IF(Table1[[#This Row],[Churn]]="Yes",1,0)</f>
        <v>0</v>
      </c>
      <c r="W2769" t="str">
        <f t="shared" si="43"/>
        <v>Established (25-48 Months)</v>
      </c>
    </row>
    <row r="2770" spans="1:23" x14ac:dyDescent="0.25">
      <c r="A2770" t="s">
        <v>2804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 s="1">
        <v>19.7</v>
      </c>
      <c r="T2770" s="1">
        <v>260.89999999999998</v>
      </c>
      <c r="U2770" t="s">
        <v>24</v>
      </c>
      <c r="V2770">
        <f>IF(Table1[[#This Row],[Churn]]="Yes",1,0)</f>
        <v>0</v>
      </c>
      <c r="W2770" t="str">
        <f t="shared" si="43"/>
        <v>New (0-12 Months)</v>
      </c>
    </row>
    <row r="2771" spans="1:23" x14ac:dyDescent="0.25">
      <c r="A2771" t="s">
        <v>2805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 s="1">
        <v>19.75</v>
      </c>
      <c r="T2771" s="1">
        <v>297.3</v>
      </c>
      <c r="U2771" t="s">
        <v>23</v>
      </c>
      <c r="V2771">
        <f>IF(Table1[[#This Row],[Churn]]="Yes",1,0)</f>
        <v>1</v>
      </c>
      <c r="W2771" t="str">
        <f t="shared" si="43"/>
        <v>Developing (13-24 Months)</v>
      </c>
    </row>
    <row r="2772" spans="1:23" x14ac:dyDescent="0.25">
      <c r="A2772" t="s">
        <v>2806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 s="1">
        <v>92.55</v>
      </c>
      <c r="T2772" s="1">
        <v>1515.1</v>
      </c>
      <c r="U2772" t="s">
        <v>23</v>
      </c>
      <c r="V2772">
        <f>IF(Table1[[#This Row],[Churn]]="Yes",1,0)</f>
        <v>1</v>
      </c>
      <c r="W2772" t="str">
        <f t="shared" si="43"/>
        <v>Developing (13-24 Months)</v>
      </c>
    </row>
    <row r="2773" spans="1:23" x14ac:dyDescent="0.25">
      <c r="A2773" t="s">
        <v>2807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 s="1">
        <v>63.15</v>
      </c>
      <c r="T2773" s="1">
        <v>816.8</v>
      </c>
      <c r="U2773" t="s">
        <v>24</v>
      </c>
      <c r="V2773">
        <f>IF(Table1[[#This Row],[Churn]]="Yes",1,0)</f>
        <v>0</v>
      </c>
      <c r="W2773" t="str">
        <f t="shared" si="43"/>
        <v>Developing (13-24 Months)</v>
      </c>
    </row>
    <row r="2774" spans="1:23" x14ac:dyDescent="0.25">
      <c r="A2774" t="s">
        <v>2808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 s="1">
        <v>74</v>
      </c>
      <c r="T2774" s="1">
        <v>4868.3999999999996</v>
      </c>
      <c r="U2774" t="s">
        <v>24</v>
      </c>
      <c r="V2774">
        <f>IF(Table1[[#This Row],[Churn]]="Yes",1,0)</f>
        <v>0</v>
      </c>
      <c r="W2774" t="str">
        <f t="shared" si="43"/>
        <v>Loyal (49-72 Months)</v>
      </c>
    </row>
    <row r="2775" spans="1:23" x14ac:dyDescent="0.25">
      <c r="A2775" t="s">
        <v>2809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 s="1">
        <v>29.1</v>
      </c>
      <c r="T2775" s="1">
        <v>688</v>
      </c>
      <c r="U2775" t="s">
        <v>24</v>
      </c>
      <c r="V2775">
        <f>IF(Table1[[#This Row],[Churn]]="Yes",1,0)</f>
        <v>0</v>
      </c>
      <c r="W2775" t="str">
        <f t="shared" si="43"/>
        <v>Developing (13-24 Months)</v>
      </c>
    </row>
    <row r="2776" spans="1:23" x14ac:dyDescent="0.25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 s="1">
        <v>50.05</v>
      </c>
      <c r="T2776" s="1">
        <v>288.35000000000002</v>
      </c>
      <c r="U2776" t="s">
        <v>24</v>
      </c>
      <c r="V2776">
        <f>IF(Table1[[#This Row],[Churn]]="Yes",1,0)</f>
        <v>0</v>
      </c>
      <c r="W2776" t="str">
        <f t="shared" si="43"/>
        <v>New (0-12 Months)</v>
      </c>
    </row>
    <row r="2777" spans="1:23" x14ac:dyDescent="0.25">
      <c r="A2777" t="s">
        <v>2811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 s="1">
        <v>60.05</v>
      </c>
      <c r="T2777" s="1">
        <v>3229.65</v>
      </c>
      <c r="U2777" t="s">
        <v>23</v>
      </c>
      <c r="V2777">
        <f>IF(Table1[[#This Row],[Churn]]="Yes",1,0)</f>
        <v>1</v>
      </c>
      <c r="W2777" t="str">
        <f t="shared" si="43"/>
        <v>Loyal (49-72 Months)</v>
      </c>
    </row>
    <row r="2778" spans="1:23" x14ac:dyDescent="0.25">
      <c r="A2778" t="s">
        <v>2812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 s="1">
        <v>74.3</v>
      </c>
      <c r="T2778" s="1">
        <v>1178.25</v>
      </c>
      <c r="U2778" t="s">
        <v>23</v>
      </c>
      <c r="V2778">
        <f>IF(Table1[[#This Row],[Churn]]="Yes",1,0)</f>
        <v>1</v>
      </c>
      <c r="W2778" t="str">
        <f t="shared" si="43"/>
        <v>Developing (13-24 Months)</v>
      </c>
    </row>
    <row r="2779" spans="1:23" x14ac:dyDescent="0.25">
      <c r="A2779" t="s">
        <v>2813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 s="1">
        <v>20</v>
      </c>
      <c r="T2779" s="1">
        <v>185.4</v>
      </c>
      <c r="U2779" t="s">
        <v>24</v>
      </c>
      <c r="V2779">
        <f>IF(Table1[[#This Row],[Churn]]="Yes",1,0)</f>
        <v>0</v>
      </c>
      <c r="W2779" t="str">
        <f t="shared" si="43"/>
        <v>New (0-12 Months)</v>
      </c>
    </row>
    <row r="2780" spans="1:23" x14ac:dyDescent="0.25">
      <c r="A2780" t="s">
        <v>2814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 s="1">
        <v>74.650000000000006</v>
      </c>
      <c r="T2780" s="1">
        <v>966.25</v>
      </c>
      <c r="U2780" t="s">
        <v>24</v>
      </c>
      <c r="V2780">
        <f>IF(Table1[[#This Row],[Churn]]="Yes",1,0)</f>
        <v>0</v>
      </c>
      <c r="W2780" t="str">
        <f t="shared" si="43"/>
        <v>Developing (13-24 Months)</v>
      </c>
    </row>
    <row r="2781" spans="1:23" x14ac:dyDescent="0.25">
      <c r="A2781" t="s">
        <v>2815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 s="1">
        <v>85.35</v>
      </c>
      <c r="T2781" s="1">
        <v>758.6</v>
      </c>
      <c r="U2781" t="s">
        <v>23</v>
      </c>
      <c r="V2781">
        <f>IF(Table1[[#This Row],[Churn]]="Yes",1,0)</f>
        <v>1</v>
      </c>
      <c r="W2781" t="str">
        <f t="shared" si="43"/>
        <v>New (0-12 Months)</v>
      </c>
    </row>
    <row r="2782" spans="1:23" x14ac:dyDescent="0.25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 s="1">
        <v>74.3</v>
      </c>
      <c r="T2782" s="1">
        <v>1863.8</v>
      </c>
      <c r="U2782" t="s">
        <v>23</v>
      </c>
      <c r="V2782">
        <f>IF(Table1[[#This Row],[Churn]]="Yes",1,0)</f>
        <v>1</v>
      </c>
      <c r="W2782" t="str">
        <f t="shared" si="43"/>
        <v>Established (25-48 Months)</v>
      </c>
    </row>
    <row r="2783" spans="1:23" x14ac:dyDescent="0.25">
      <c r="A2783" t="s">
        <v>2817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 s="1">
        <v>44.4</v>
      </c>
      <c r="T2783" s="1">
        <v>265.8</v>
      </c>
      <c r="U2783" t="s">
        <v>24</v>
      </c>
      <c r="V2783">
        <f>IF(Table1[[#This Row],[Churn]]="Yes",1,0)</f>
        <v>0</v>
      </c>
      <c r="W2783" t="str">
        <f t="shared" si="43"/>
        <v>New (0-12 Months)</v>
      </c>
    </row>
    <row r="2784" spans="1:23" x14ac:dyDescent="0.25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 s="1">
        <v>85.4</v>
      </c>
      <c r="T2784" s="1">
        <v>3297</v>
      </c>
      <c r="U2784" t="s">
        <v>24</v>
      </c>
      <c r="V2784">
        <f>IF(Table1[[#This Row],[Churn]]="Yes",1,0)</f>
        <v>0</v>
      </c>
      <c r="W2784" t="str">
        <f t="shared" si="43"/>
        <v>Established (25-48 Months)</v>
      </c>
    </row>
    <row r="2785" spans="1:23" x14ac:dyDescent="0.25">
      <c r="A2785" t="s">
        <v>2819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 s="1">
        <v>94.1</v>
      </c>
      <c r="T2785" s="1">
        <v>4107.3</v>
      </c>
      <c r="U2785" t="s">
        <v>24</v>
      </c>
      <c r="V2785">
        <f>IF(Table1[[#This Row],[Churn]]="Yes",1,0)</f>
        <v>0</v>
      </c>
      <c r="W2785" t="str">
        <f t="shared" si="43"/>
        <v>Established (25-48 Months)</v>
      </c>
    </row>
    <row r="2786" spans="1:23" x14ac:dyDescent="0.25">
      <c r="A2786" t="s">
        <v>2820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 s="1">
        <v>98.1</v>
      </c>
      <c r="T2786" s="1">
        <v>396.3</v>
      </c>
      <c r="U2786" t="s">
        <v>23</v>
      </c>
      <c r="V2786">
        <f>IF(Table1[[#This Row],[Churn]]="Yes",1,0)</f>
        <v>1</v>
      </c>
      <c r="W2786" t="str">
        <f t="shared" si="43"/>
        <v>New (0-12 Months)</v>
      </c>
    </row>
    <row r="2787" spans="1:23" x14ac:dyDescent="0.25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 s="1">
        <v>108.9</v>
      </c>
      <c r="T2787" s="1">
        <v>2809.05</v>
      </c>
      <c r="U2787" t="s">
        <v>24</v>
      </c>
      <c r="V2787">
        <f>IF(Table1[[#This Row],[Churn]]="Yes",1,0)</f>
        <v>0</v>
      </c>
      <c r="W2787" t="str">
        <f t="shared" si="43"/>
        <v>Established (25-48 Months)</v>
      </c>
    </row>
    <row r="2788" spans="1:23" x14ac:dyDescent="0.25">
      <c r="A2788" t="s">
        <v>2822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 s="1">
        <v>56.2</v>
      </c>
      <c r="T2788" s="1">
        <v>1567.55</v>
      </c>
      <c r="U2788" t="s">
        <v>24</v>
      </c>
      <c r="V2788">
        <f>IF(Table1[[#This Row],[Churn]]="Yes",1,0)</f>
        <v>0</v>
      </c>
      <c r="W2788" t="str">
        <f t="shared" si="43"/>
        <v>Established (25-48 Months)</v>
      </c>
    </row>
    <row r="2789" spans="1:23" x14ac:dyDescent="0.25">
      <c r="A2789" t="s">
        <v>2823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 s="1">
        <v>26.1</v>
      </c>
      <c r="T2789" s="1">
        <v>1851.45</v>
      </c>
      <c r="U2789" t="s">
        <v>24</v>
      </c>
      <c r="V2789">
        <f>IF(Table1[[#This Row],[Churn]]="Yes",1,0)</f>
        <v>0</v>
      </c>
      <c r="W2789" t="str">
        <f t="shared" si="43"/>
        <v>Loyal (49-72 Months)</v>
      </c>
    </row>
    <row r="2790" spans="1:23" x14ac:dyDescent="0.25">
      <c r="A2790" t="s">
        <v>2824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 s="1">
        <v>85.45</v>
      </c>
      <c r="T2790" s="1">
        <v>6028.95</v>
      </c>
      <c r="U2790" t="s">
        <v>24</v>
      </c>
      <c r="V2790">
        <f>IF(Table1[[#This Row],[Churn]]="Yes",1,0)</f>
        <v>0</v>
      </c>
      <c r="W2790" t="str">
        <f t="shared" si="43"/>
        <v>Loyal (49-72 Months)</v>
      </c>
    </row>
    <row r="2791" spans="1:23" x14ac:dyDescent="0.25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 s="1">
        <v>88.95</v>
      </c>
      <c r="T2791" s="1">
        <v>2072.75</v>
      </c>
      <c r="U2791" t="s">
        <v>24</v>
      </c>
      <c r="V2791">
        <f>IF(Table1[[#This Row],[Churn]]="Yes",1,0)</f>
        <v>0</v>
      </c>
      <c r="W2791" t="str">
        <f t="shared" si="43"/>
        <v>Developing (13-24 Months)</v>
      </c>
    </row>
    <row r="2792" spans="1:23" x14ac:dyDescent="0.25">
      <c r="A2792" t="s">
        <v>2826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 s="1">
        <v>109.65</v>
      </c>
      <c r="T2792" s="1">
        <v>5551.15</v>
      </c>
      <c r="U2792" t="s">
        <v>23</v>
      </c>
      <c r="V2792">
        <f>IF(Table1[[#This Row],[Churn]]="Yes",1,0)</f>
        <v>1</v>
      </c>
      <c r="W2792" t="str">
        <f t="shared" si="43"/>
        <v>Loyal (49-72 Months)</v>
      </c>
    </row>
    <row r="2793" spans="1:23" x14ac:dyDescent="0.25">
      <c r="A2793" t="s">
        <v>2827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 s="1">
        <v>74.349999999999994</v>
      </c>
      <c r="T2793" s="1">
        <v>4317.3500000000004</v>
      </c>
      <c r="U2793" t="s">
        <v>24</v>
      </c>
      <c r="V2793">
        <f>IF(Table1[[#This Row],[Churn]]="Yes",1,0)</f>
        <v>0</v>
      </c>
      <c r="W2793" t="str">
        <f t="shared" si="43"/>
        <v>Loyal (49-72 Months)</v>
      </c>
    </row>
    <row r="2794" spans="1:23" x14ac:dyDescent="0.25">
      <c r="A2794" t="s">
        <v>2828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 s="1">
        <v>48.85</v>
      </c>
      <c r="T2794" s="1">
        <v>736.8</v>
      </c>
      <c r="U2794" t="s">
        <v>24</v>
      </c>
      <c r="V2794">
        <f>IF(Table1[[#This Row],[Churn]]="Yes",1,0)</f>
        <v>0</v>
      </c>
      <c r="W2794" t="str">
        <f t="shared" si="43"/>
        <v>Developing (13-24 Months)</v>
      </c>
    </row>
    <row r="2795" spans="1:23" x14ac:dyDescent="0.25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 s="1">
        <v>80.099999999999994</v>
      </c>
      <c r="T2795" s="1">
        <v>336.15</v>
      </c>
      <c r="U2795" t="s">
        <v>24</v>
      </c>
      <c r="V2795">
        <f>IF(Table1[[#This Row],[Churn]]="Yes",1,0)</f>
        <v>0</v>
      </c>
      <c r="W2795" t="str">
        <f t="shared" si="43"/>
        <v>New (0-12 Months)</v>
      </c>
    </row>
    <row r="2796" spans="1:23" x14ac:dyDescent="0.25">
      <c r="A2796" t="s">
        <v>2830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 s="1">
        <v>56.05</v>
      </c>
      <c r="T2796" s="1">
        <v>1522.65</v>
      </c>
      <c r="U2796" t="s">
        <v>24</v>
      </c>
      <c r="V2796">
        <f>IF(Table1[[#This Row],[Churn]]="Yes",1,0)</f>
        <v>0</v>
      </c>
      <c r="W2796" t="str">
        <f t="shared" si="43"/>
        <v>Established (25-48 Months)</v>
      </c>
    </row>
    <row r="2797" spans="1:23" x14ac:dyDescent="0.25">
      <c r="A2797" t="s">
        <v>2831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 s="1">
        <v>74.55</v>
      </c>
      <c r="T2797" s="1">
        <v>622.9</v>
      </c>
      <c r="U2797" t="s">
        <v>23</v>
      </c>
      <c r="V2797">
        <f>IF(Table1[[#This Row],[Churn]]="Yes",1,0)</f>
        <v>1</v>
      </c>
      <c r="W2797" t="str">
        <f t="shared" si="43"/>
        <v>New (0-12 Months)</v>
      </c>
    </row>
    <row r="2798" spans="1:23" x14ac:dyDescent="0.25">
      <c r="A2798" t="s">
        <v>2832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 s="1">
        <v>89.8</v>
      </c>
      <c r="T2798" s="1">
        <v>4959.6000000000004</v>
      </c>
      <c r="U2798" t="s">
        <v>24</v>
      </c>
      <c r="V2798">
        <f>IF(Table1[[#This Row],[Churn]]="Yes",1,0)</f>
        <v>0</v>
      </c>
      <c r="W2798" t="str">
        <f t="shared" si="43"/>
        <v>Loyal (49-72 Months)</v>
      </c>
    </row>
    <row r="2799" spans="1:23" x14ac:dyDescent="0.25">
      <c r="A2799" t="s">
        <v>2833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 s="1">
        <v>100.95</v>
      </c>
      <c r="T2799" s="1">
        <v>329.95</v>
      </c>
      <c r="U2799" t="s">
        <v>23</v>
      </c>
      <c r="V2799">
        <f>IF(Table1[[#This Row],[Churn]]="Yes",1,0)</f>
        <v>1</v>
      </c>
      <c r="W2799" t="str">
        <f t="shared" si="43"/>
        <v>New (0-12 Months)</v>
      </c>
    </row>
    <row r="2800" spans="1:23" x14ac:dyDescent="0.25">
      <c r="A2800" t="s">
        <v>2834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 s="1">
        <v>94.9</v>
      </c>
      <c r="T2800" s="1">
        <v>1048.8499999999999</v>
      </c>
      <c r="U2800" t="s">
        <v>23</v>
      </c>
      <c r="V2800">
        <f>IF(Table1[[#This Row],[Churn]]="Yes",1,0)</f>
        <v>1</v>
      </c>
      <c r="W2800" t="str">
        <f t="shared" si="43"/>
        <v>New (0-12 Months)</v>
      </c>
    </row>
    <row r="2801" spans="1:23" x14ac:dyDescent="0.25">
      <c r="A2801" t="s">
        <v>2835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 s="1">
        <v>19.100000000000001</v>
      </c>
      <c r="T2801" s="1">
        <v>1001.5</v>
      </c>
      <c r="U2801" t="s">
        <v>24</v>
      </c>
      <c r="V2801">
        <f>IF(Table1[[#This Row],[Churn]]="Yes",1,0)</f>
        <v>0</v>
      </c>
      <c r="W2801" t="str">
        <f t="shared" si="43"/>
        <v>Loyal (49-72 Months)</v>
      </c>
    </row>
    <row r="2802" spans="1:23" x14ac:dyDescent="0.25">
      <c r="A2802" t="s">
        <v>2836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 s="1">
        <v>20.350000000000001</v>
      </c>
      <c r="T2802" s="1">
        <v>442.6</v>
      </c>
      <c r="U2802" t="s">
        <v>24</v>
      </c>
      <c r="V2802">
        <f>IF(Table1[[#This Row],[Churn]]="Yes",1,0)</f>
        <v>0</v>
      </c>
      <c r="W2802" t="str">
        <f t="shared" si="43"/>
        <v>Developing (13-24 Months)</v>
      </c>
    </row>
    <row r="2803" spans="1:23" x14ac:dyDescent="0.25">
      <c r="A2803" t="s">
        <v>2837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 s="1">
        <v>106.05</v>
      </c>
      <c r="T2803" s="1">
        <v>6703.5</v>
      </c>
      <c r="U2803" t="s">
        <v>24</v>
      </c>
      <c r="V2803">
        <f>IF(Table1[[#This Row],[Churn]]="Yes",1,0)</f>
        <v>0</v>
      </c>
      <c r="W2803" t="str">
        <f t="shared" si="43"/>
        <v>Loyal (49-72 Months)</v>
      </c>
    </row>
    <row r="2804" spans="1:23" x14ac:dyDescent="0.25">
      <c r="A2804" t="s">
        <v>2838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 s="1">
        <v>104.9</v>
      </c>
      <c r="T2804" s="1">
        <v>3351.55</v>
      </c>
      <c r="U2804" t="s">
        <v>23</v>
      </c>
      <c r="V2804">
        <f>IF(Table1[[#This Row],[Churn]]="Yes",1,0)</f>
        <v>1</v>
      </c>
      <c r="W2804" t="str">
        <f t="shared" si="43"/>
        <v>Established (25-48 Months)</v>
      </c>
    </row>
    <row r="2805" spans="1:23" x14ac:dyDescent="0.25">
      <c r="A2805" t="s">
        <v>2839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 s="1">
        <v>19.649999999999999</v>
      </c>
      <c r="T2805" s="1">
        <v>779.25</v>
      </c>
      <c r="U2805" t="s">
        <v>24</v>
      </c>
      <c r="V2805">
        <f>IF(Table1[[#This Row],[Churn]]="Yes",1,0)</f>
        <v>0</v>
      </c>
      <c r="W2805" t="str">
        <f t="shared" si="43"/>
        <v>Established (25-48 Months)</v>
      </c>
    </row>
    <row r="2806" spans="1:23" x14ac:dyDescent="0.25">
      <c r="A2806" t="s">
        <v>2840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 s="1">
        <v>24.1</v>
      </c>
      <c r="T2806" s="1">
        <v>259.8</v>
      </c>
      <c r="U2806" t="s">
        <v>23</v>
      </c>
      <c r="V2806">
        <f>IF(Table1[[#This Row],[Churn]]="Yes",1,0)</f>
        <v>1</v>
      </c>
      <c r="W2806" t="str">
        <f t="shared" si="43"/>
        <v>New (0-12 Months)</v>
      </c>
    </row>
    <row r="2807" spans="1:23" x14ac:dyDescent="0.25">
      <c r="A2807" t="s">
        <v>2841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 s="1">
        <v>59.85</v>
      </c>
      <c r="T2807" s="1">
        <v>3483.45</v>
      </c>
      <c r="U2807" t="s">
        <v>24</v>
      </c>
      <c r="V2807">
        <f>IF(Table1[[#This Row],[Churn]]="Yes",1,0)</f>
        <v>0</v>
      </c>
      <c r="W2807" t="str">
        <f t="shared" si="43"/>
        <v>Loyal (49-72 Months)</v>
      </c>
    </row>
    <row r="2808" spans="1:23" x14ac:dyDescent="0.25">
      <c r="A2808" t="s">
        <v>2842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 s="1">
        <v>86.1</v>
      </c>
      <c r="T2808" s="1">
        <v>4890.5</v>
      </c>
      <c r="U2808" t="s">
        <v>24</v>
      </c>
      <c r="V2808">
        <f>IF(Table1[[#This Row],[Churn]]="Yes",1,0)</f>
        <v>0</v>
      </c>
      <c r="W2808" t="str">
        <f t="shared" si="43"/>
        <v>Loyal (49-72 Months)</v>
      </c>
    </row>
    <row r="2809" spans="1:23" x14ac:dyDescent="0.25">
      <c r="A2809" t="s">
        <v>2843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 s="1">
        <v>19.45</v>
      </c>
      <c r="T2809" s="1">
        <v>136.75</v>
      </c>
      <c r="U2809" t="s">
        <v>24</v>
      </c>
      <c r="V2809">
        <f>IF(Table1[[#This Row],[Churn]]="Yes",1,0)</f>
        <v>0</v>
      </c>
      <c r="W2809" t="str">
        <f t="shared" si="43"/>
        <v>New (0-12 Months)</v>
      </c>
    </row>
    <row r="2810" spans="1:23" x14ac:dyDescent="0.25">
      <c r="A2810" t="s">
        <v>2844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 s="1">
        <v>97.1</v>
      </c>
      <c r="T2810" s="1">
        <v>184.15</v>
      </c>
      <c r="U2810" t="s">
        <v>24</v>
      </c>
      <c r="V2810">
        <f>IF(Table1[[#This Row],[Churn]]="Yes",1,0)</f>
        <v>0</v>
      </c>
      <c r="W2810" t="str">
        <f t="shared" si="43"/>
        <v>New (0-12 Months)</v>
      </c>
    </row>
    <row r="2811" spans="1:23" x14ac:dyDescent="0.25">
      <c r="A2811" t="s">
        <v>2845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 s="1">
        <v>36.65</v>
      </c>
      <c r="T2811" s="1">
        <v>1315</v>
      </c>
      <c r="U2811" t="s">
        <v>24</v>
      </c>
      <c r="V2811">
        <f>IF(Table1[[#This Row],[Churn]]="Yes",1,0)</f>
        <v>0</v>
      </c>
      <c r="W2811" t="str">
        <f t="shared" si="43"/>
        <v>Established (25-48 Months)</v>
      </c>
    </row>
    <row r="2812" spans="1:23" x14ac:dyDescent="0.25">
      <c r="A2812" t="s">
        <v>2846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 s="1">
        <v>103.9</v>
      </c>
      <c r="T2812" s="1">
        <v>6767.1</v>
      </c>
      <c r="U2812" t="s">
        <v>24</v>
      </c>
      <c r="V2812">
        <f>IF(Table1[[#This Row],[Churn]]="Yes",1,0)</f>
        <v>0</v>
      </c>
      <c r="W2812" t="str">
        <f t="shared" si="43"/>
        <v>Loyal (49-72 Months)</v>
      </c>
    </row>
    <row r="2813" spans="1:23" x14ac:dyDescent="0.25">
      <c r="A2813" t="s">
        <v>2847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 s="1">
        <v>19.75</v>
      </c>
      <c r="T2813" s="1">
        <v>757.95</v>
      </c>
      <c r="U2813" t="s">
        <v>24</v>
      </c>
      <c r="V2813">
        <f>IF(Table1[[#This Row],[Churn]]="Yes",1,0)</f>
        <v>0</v>
      </c>
      <c r="W2813" t="str">
        <f t="shared" si="43"/>
        <v>Established (25-48 Months)</v>
      </c>
    </row>
    <row r="2814" spans="1:23" x14ac:dyDescent="0.25">
      <c r="A2814" t="s">
        <v>2848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 s="1">
        <v>104.05</v>
      </c>
      <c r="T2814" s="1">
        <v>6890</v>
      </c>
      <c r="U2814" t="s">
        <v>23</v>
      </c>
      <c r="V2814">
        <f>IF(Table1[[#This Row],[Churn]]="Yes",1,0)</f>
        <v>1</v>
      </c>
      <c r="W2814" t="str">
        <f t="shared" si="43"/>
        <v>Loyal (49-72 Months)</v>
      </c>
    </row>
    <row r="2815" spans="1:23" x14ac:dyDescent="0.25">
      <c r="A2815" t="s">
        <v>2849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 s="1">
        <v>24.55</v>
      </c>
      <c r="T2815" s="1">
        <v>1657.4</v>
      </c>
      <c r="U2815" t="s">
        <v>24</v>
      </c>
      <c r="V2815">
        <f>IF(Table1[[#This Row],[Churn]]="Yes",1,0)</f>
        <v>0</v>
      </c>
      <c r="W2815" t="str">
        <f t="shared" si="43"/>
        <v>Loyal (49-72 Months)</v>
      </c>
    </row>
    <row r="2816" spans="1:23" x14ac:dyDescent="0.25">
      <c r="A2816" t="s">
        <v>2850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 s="1">
        <v>48.7</v>
      </c>
      <c r="T2816" s="1">
        <v>3008.55</v>
      </c>
      <c r="U2816" t="s">
        <v>24</v>
      </c>
      <c r="V2816">
        <f>IF(Table1[[#This Row],[Churn]]="Yes",1,0)</f>
        <v>0</v>
      </c>
      <c r="W2816" t="str">
        <f t="shared" si="43"/>
        <v>Loyal (49-72 Months)</v>
      </c>
    </row>
    <row r="2817" spans="1:23" x14ac:dyDescent="0.25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 s="1">
        <v>88.35</v>
      </c>
      <c r="T2817" s="1">
        <v>262.05</v>
      </c>
      <c r="U2817" t="s">
        <v>23</v>
      </c>
      <c r="V2817">
        <f>IF(Table1[[#This Row],[Churn]]="Yes",1,0)</f>
        <v>1</v>
      </c>
      <c r="W2817" t="str">
        <f t="shared" si="43"/>
        <v>New (0-12 Months)</v>
      </c>
    </row>
    <row r="2818" spans="1:23" x14ac:dyDescent="0.25">
      <c r="A2818" t="s">
        <v>2852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 s="1">
        <v>109.55</v>
      </c>
      <c r="T2818" s="1">
        <v>8165.1</v>
      </c>
      <c r="U2818" t="s">
        <v>24</v>
      </c>
      <c r="V2818">
        <f>IF(Table1[[#This Row],[Churn]]="Yes",1,0)</f>
        <v>0</v>
      </c>
      <c r="W2818" t="str">
        <f t="shared" ref="W2818:W2881" si="44">IF(F2818&lt;=12,"New (0-12 Months)",IF(F2818&lt;=24,"Developing (13-24 Months)",IF(F2818&lt;=48,"Established (25-48 Months)","Loyal (49-72 Months)")))</f>
        <v>Loyal (49-72 Months)</v>
      </c>
    </row>
    <row r="2819" spans="1:23" x14ac:dyDescent="0.25">
      <c r="A2819" t="s">
        <v>2853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 s="1">
        <v>20.65</v>
      </c>
      <c r="T2819" s="1">
        <v>875.55</v>
      </c>
      <c r="U2819" t="s">
        <v>24</v>
      </c>
      <c r="V2819">
        <f>IF(Table1[[#This Row],[Churn]]="Yes",1,0)</f>
        <v>0</v>
      </c>
      <c r="W2819" t="str">
        <f t="shared" si="44"/>
        <v>Established (25-48 Months)</v>
      </c>
    </row>
    <row r="2820" spans="1:23" x14ac:dyDescent="0.25">
      <c r="A2820" t="s">
        <v>2854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 s="1">
        <v>94.65</v>
      </c>
      <c r="T2820" s="1">
        <v>2649.15</v>
      </c>
      <c r="U2820" t="s">
        <v>23</v>
      </c>
      <c r="V2820">
        <f>IF(Table1[[#This Row],[Churn]]="Yes",1,0)</f>
        <v>1</v>
      </c>
      <c r="W2820" t="str">
        <f t="shared" si="44"/>
        <v>Established (25-48 Months)</v>
      </c>
    </row>
    <row r="2821" spans="1:23" x14ac:dyDescent="0.25">
      <c r="A2821" t="s">
        <v>2855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 s="1">
        <v>55.2</v>
      </c>
      <c r="T2821" s="1">
        <v>220.65</v>
      </c>
      <c r="U2821" t="s">
        <v>24</v>
      </c>
      <c r="V2821">
        <f>IF(Table1[[#This Row],[Churn]]="Yes",1,0)</f>
        <v>0</v>
      </c>
      <c r="W2821" t="str">
        <f t="shared" si="44"/>
        <v>New (0-12 Months)</v>
      </c>
    </row>
    <row r="2822" spans="1:23" x14ac:dyDescent="0.25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 s="1">
        <v>24.05</v>
      </c>
      <c r="T2822" s="1">
        <v>1301.9000000000001</v>
      </c>
      <c r="U2822" t="s">
        <v>24</v>
      </c>
      <c r="V2822">
        <f>IF(Table1[[#This Row],[Churn]]="Yes",1,0)</f>
        <v>0</v>
      </c>
      <c r="W2822" t="str">
        <f t="shared" si="44"/>
        <v>Loyal (49-72 Months)</v>
      </c>
    </row>
    <row r="2823" spans="1:23" x14ac:dyDescent="0.25">
      <c r="A2823" t="s">
        <v>2857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 s="1">
        <v>74.400000000000006</v>
      </c>
      <c r="T2823" s="1">
        <v>74.400000000000006</v>
      </c>
      <c r="U2823" t="s">
        <v>23</v>
      </c>
      <c r="V2823">
        <f>IF(Table1[[#This Row],[Churn]]="Yes",1,0)</f>
        <v>1</v>
      </c>
      <c r="W2823" t="str">
        <f t="shared" si="44"/>
        <v>New (0-12 Months)</v>
      </c>
    </row>
    <row r="2824" spans="1:23" x14ac:dyDescent="0.25">
      <c r="A2824" t="s">
        <v>2858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 s="1">
        <v>79.900000000000006</v>
      </c>
      <c r="T2824" s="1">
        <v>3326.2</v>
      </c>
      <c r="U2824" t="s">
        <v>23</v>
      </c>
      <c r="V2824">
        <f>IF(Table1[[#This Row],[Churn]]="Yes",1,0)</f>
        <v>1</v>
      </c>
      <c r="W2824" t="str">
        <f t="shared" si="44"/>
        <v>Established (25-48 Months)</v>
      </c>
    </row>
    <row r="2825" spans="1:23" x14ac:dyDescent="0.25">
      <c r="A2825" t="s">
        <v>2859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 s="1">
        <v>20.45</v>
      </c>
      <c r="T2825" s="1">
        <v>790</v>
      </c>
      <c r="U2825" t="s">
        <v>24</v>
      </c>
      <c r="V2825">
        <f>IF(Table1[[#This Row],[Churn]]="Yes",1,0)</f>
        <v>0</v>
      </c>
      <c r="W2825" t="str">
        <f t="shared" si="44"/>
        <v>Established (25-48 Months)</v>
      </c>
    </row>
    <row r="2826" spans="1:23" x14ac:dyDescent="0.25">
      <c r="A2826" t="s">
        <v>2860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 s="1">
        <v>19.25</v>
      </c>
      <c r="T2826" s="1">
        <v>1237.6500000000001</v>
      </c>
      <c r="U2826" t="s">
        <v>24</v>
      </c>
      <c r="V2826">
        <f>IF(Table1[[#This Row],[Churn]]="Yes",1,0)</f>
        <v>0</v>
      </c>
      <c r="W2826" t="str">
        <f t="shared" si="44"/>
        <v>Loyal (49-72 Months)</v>
      </c>
    </row>
    <row r="2827" spans="1:23" x14ac:dyDescent="0.25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 s="1">
        <v>26.35</v>
      </c>
      <c r="T2827" s="1">
        <v>378.6</v>
      </c>
      <c r="U2827" t="s">
        <v>24</v>
      </c>
      <c r="V2827">
        <f>IF(Table1[[#This Row],[Churn]]="Yes",1,0)</f>
        <v>0</v>
      </c>
      <c r="W2827" t="str">
        <f t="shared" si="44"/>
        <v>Developing (13-24 Months)</v>
      </c>
    </row>
    <row r="2828" spans="1:23" x14ac:dyDescent="0.25">
      <c r="A2828" t="s">
        <v>2862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 s="1">
        <v>43.8</v>
      </c>
      <c r="T2828" s="1">
        <v>592.65</v>
      </c>
      <c r="U2828" t="s">
        <v>24</v>
      </c>
      <c r="V2828">
        <f>IF(Table1[[#This Row],[Churn]]="Yes",1,0)</f>
        <v>0</v>
      </c>
      <c r="W2828" t="str">
        <f t="shared" si="44"/>
        <v>Developing (13-24 Months)</v>
      </c>
    </row>
    <row r="2829" spans="1:23" x14ac:dyDescent="0.25">
      <c r="A2829" t="s">
        <v>2863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 s="1">
        <v>50.15</v>
      </c>
      <c r="T2829" s="1">
        <v>50.15</v>
      </c>
      <c r="U2829" t="s">
        <v>24</v>
      </c>
      <c r="V2829">
        <f>IF(Table1[[#This Row],[Churn]]="Yes",1,0)</f>
        <v>0</v>
      </c>
      <c r="W2829" t="str">
        <f t="shared" si="44"/>
        <v>New (0-12 Months)</v>
      </c>
    </row>
    <row r="2830" spans="1:23" x14ac:dyDescent="0.25">
      <c r="A2830" t="s">
        <v>2864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 s="1">
        <v>20.45</v>
      </c>
      <c r="T2830" s="1">
        <v>20.45</v>
      </c>
      <c r="U2830" t="s">
        <v>24</v>
      </c>
      <c r="V2830">
        <f>IF(Table1[[#This Row],[Churn]]="Yes",1,0)</f>
        <v>0</v>
      </c>
      <c r="W2830" t="str">
        <f t="shared" si="44"/>
        <v>New (0-12 Months)</v>
      </c>
    </row>
    <row r="2831" spans="1:23" x14ac:dyDescent="0.25">
      <c r="A2831" t="s">
        <v>2865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 s="1">
        <v>69.7</v>
      </c>
      <c r="T2831" s="1">
        <v>560.85</v>
      </c>
      <c r="U2831" t="s">
        <v>23</v>
      </c>
      <c r="V2831">
        <f>IF(Table1[[#This Row],[Churn]]="Yes",1,0)</f>
        <v>1</v>
      </c>
      <c r="W2831" t="str">
        <f t="shared" si="44"/>
        <v>New (0-12 Months)</v>
      </c>
    </row>
    <row r="2832" spans="1:23" x14ac:dyDescent="0.25">
      <c r="A2832" t="s">
        <v>2866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 s="1">
        <v>61.4</v>
      </c>
      <c r="T2832" s="1">
        <v>3638.25</v>
      </c>
      <c r="U2832" t="s">
        <v>24</v>
      </c>
      <c r="V2832">
        <f>IF(Table1[[#This Row],[Churn]]="Yes",1,0)</f>
        <v>0</v>
      </c>
      <c r="W2832" t="str">
        <f t="shared" si="44"/>
        <v>Loyal (49-72 Months)</v>
      </c>
    </row>
    <row r="2833" spans="1:23" x14ac:dyDescent="0.25">
      <c r="A2833" t="s">
        <v>2867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 s="1">
        <v>98.1</v>
      </c>
      <c r="T2833" s="1">
        <v>1060.2</v>
      </c>
      <c r="U2833" t="s">
        <v>23</v>
      </c>
      <c r="V2833">
        <f>IF(Table1[[#This Row],[Churn]]="Yes",1,0)</f>
        <v>1</v>
      </c>
      <c r="W2833" t="str">
        <f t="shared" si="44"/>
        <v>New (0-12 Months)</v>
      </c>
    </row>
    <row r="2834" spans="1:23" x14ac:dyDescent="0.25">
      <c r="A2834" t="s">
        <v>2868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 s="1">
        <v>70.75</v>
      </c>
      <c r="T2834" s="1">
        <v>2921.75</v>
      </c>
      <c r="U2834" t="s">
        <v>24</v>
      </c>
      <c r="V2834">
        <f>IF(Table1[[#This Row],[Churn]]="Yes",1,0)</f>
        <v>0</v>
      </c>
      <c r="W2834" t="str">
        <f t="shared" si="44"/>
        <v>Established (25-48 Months)</v>
      </c>
    </row>
    <row r="2835" spans="1:23" x14ac:dyDescent="0.25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 s="1">
        <v>61.15</v>
      </c>
      <c r="T2835" s="1">
        <v>4017.45</v>
      </c>
      <c r="U2835" t="s">
        <v>24</v>
      </c>
      <c r="V2835">
        <f>IF(Table1[[#This Row],[Churn]]="Yes",1,0)</f>
        <v>0</v>
      </c>
      <c r="W2835" t="str">
        <f t="shared" si="44"/>
        <v>Loyal (49-72 Months)</v>
      </c>
    </row>
    <row r="2836" spans="1:23" x14ac:dyDescent="0.25">
      <c r="A2836" t="s">
        <v>2870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 s="1">
        <v>20.25</v>
      </c>
      <c r="T2836" s="1">
        <v>854.9</v>
      </c>
      <c r="U2836" t="s">
        <v>24</v>
      </c>
      <c r="V2836">
        <f>IF(Table1[[#This Row],[Churn]]="Yes",1,0)</f>
        <v>0</v>
      </c>
      <c r="W2836" t="str">
        <f t="shared" si="44"/>
        <v>Established (25-48 Months)</v>
      </c>
    </row>
    <row r="2837" spans="1:23" x14ac:dyDescent="0.25">
      <c r="A2837" t="s">
        <v>2871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 s="1">
        <v>63.85</v>
      </c>
      <c r="T2837" s="1">
        <v>4174.3500000000004</v>
      </c>
      <c r="U2837" t="s">
        <v>24</v>
      </c>
      <c r="V2837">
        <f>IF(Table1[[#This Row],[Churn]]="Yes",1,0)</f>
        <v>0</v>
      </c>
      <c r="W2837" t="str">
        <f t="shared" si="44"/>
        <v>Loyal (49-72 Months)</v>
      </c>
    </row>
    <row r="2838" spans="1:23" x14ac:dyDescent="0.25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 s="1">
        <v>98.7</v>
      </c>
      <c r="T2838" s="1">
        <v>4920.55</v>
      </c>
      <c r="U2838" t="s">
        <v>24</v>
      </c>
      <c r="V2838">
        <f>IF(Table1[[#This Row],[Churn]]="Yes",1,0)</f>
        <v>0</v>
      </c>
      <c r="W2838" t="str">
        <f t="shared" si="44"/>
        <v>Loyal (49-72 Months)</v>
      </c>
    </row>
    <row r="2839" spans="1:23" x14ac:dyDescent="0.25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 s="1">
        <v>20.5</v>
      </c>
      <c r="T2839" s="1">
        <v>20.5</v>
      </c>
      <c r="U2839" t="s">
        <v>23</v>
      </c>
      <c r="V2839">
        <f>IF(Table1[[#This Row],[Churn]]="Yes",1,0)</f>
        <v>1</v>
      </c>
      <c r="W2839" t="str">
        <f t="shared" si="44"/>
        <v>New (0-12 Months)</v>
      </c>
    </row>
    <row r="2840" spans="1:23" x14ac:dyDescent="0.25">
      <c r="A2840" t="s">
        <v>2874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 s="1">
        <v>20</v>
      </c>
      <c r="T2840" s="1">
        <v>810.3</v>
      </c>
      <c r="U2840" t="s">
        <v>24</v>
      </c>
      <c r="V2840">
        <f>IF(Table1[[#This Row],[Churn]]="Yes",1,0)</f>
        <v>0</v>
      </c>
      <c r="W2840" t="str">
        <f t="shared" si="44"/>
        <v>Established (25-48 Months)</v>
      </c>
    </row>
    <row r="2841" spans="1:23" x14ac:dyDescent="0.25">
      <c r="A2841" t="s">
        <v>2875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 s="1">
        <v>19.3</v>
      </c>
      <c r="T2841" s="1">
        <v>772.4</v>
      </c>
      <c r="U2841" t="s">
        <v>24</v>
      </c>
      <c r="V2841">
        <f>IF(Table1[[#This Row],[Churn]]="Yes",1,0)</f>
        <v>0</v>
      </c>
      <c r="W2841" t="str">
        <f t="shared" si="44"/>
        <v>Established (25-48 Months)</v>
      </c>
    </row>
    <row r="2842" spans="1:23" x14ac:dyDescent="0.25">
      <c r="A2842" t="s">
        <v>2876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 s="1">
        <v>84.4</v>
      </c>
      <c r="T2842" s="1">
        <v>1936.85</v>
      </c>
      <c r="U2842" t="s">
        <v>24</v>
      </c>
      <c r="V2842">
        <f>IF(Table1[[#This Row],[Churn]]="Yes",1,0)</f>
        <v>0</v>
      </c>
      <c r="W2842" t="str">
        <f t="shared" si="44"/>
        <v>Developing (13-24 Months)</v>
      </c>
    </row>
    <row r="2843" spans="1:23" x14ac:dyDescent="0.25">
      <c r="A2843" t="s">
        <v>2877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 s="1">
        <v>25.1</v>
      </c>
      <c r="T2843" s="1">
        <v>79.8</v>
      </c>
      <c r="U2843" t="s">
        <v>24</v>
      </c>
      <c r="V2843">
        <f>IF(Table1[[#This Row],[Churn]]="Yes",1,0)</f>
        <v>0</v>
      </c>
      <c r="W2843" t="str">
        <f t="shared" si="44"/>
        <v>New (0-12 Months)</v>
      </c>
    </row>
    <row r="2844" spans="1:23" x14ac:dyDescent="0.25">
      <c r="A2844" t="s">
        <v>2878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 s="1">
        <v>48.25</v>
      </c>
      <c r="T2844" s="1">
        <v>202.25</v>
      </c>
      <c r="U2844" t="s">
        <v>24</v>
      </c>
      <c r="V2844">
        <f>IF(Table1[[#This Row],[Churn]]="Yes",1,0)</f>
        <v>0</v>
      </c>
      <c r="W2844" t="str">
        <f t="shared" si="44"/>
        <v>New (0-12 Months)</v>
      </c>
    </row>
    <row r="2845" spans="1:23" x14ac:dyDescent="0.25">
      <c r="A2845" t="s">
        <v>2879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 s="1">
        <v>19.850000000000001</v>
      </c>
      <c r="T2845" s="1">
        <v>1070.5</v>
      </c>
      <c r="U2845" t="s">
        <v>24</v>
      </c>
      <c r="V2845">
        <f>IF(Table1[[#This Row],[Churn]]="Yes",1,0)</f>
        <v>0</v>
      </c>
      <c r="W2845" t="str">
        <f t="shared" si="44"/>
        <v>Loyal (49-72 Months)</v>
      </c>
    </row>
    <row r="2846" spans="1:23" x14ac:dyDescent="0.25">
      <c r="A2846" t="s">
        <v>2880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 s="1">
        <v>99.6</v>
      </c>
      <c r="T2846" s="1">
        <v>347.65</v>
      </c>
      <c r="U2846" t="s">
        <v>23</v>
      </c>
      <c r="V2846">
        <f>IF(Table1[[#This Row],[Churn]]="Yes",1,0)</f>
        <v>1</v>
      </c>
      <c r="W2846" t="str">
        <f t="shared" si="44"/>
        <v>New (0-12 Months)</v>
      </c>
    </row>
    <row r="2847" spans="1:23" x14ac:dyDescent="0.25">
      <c r="A2847" t="s">
        <v>2881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 s="1">
        <v>94.2</v>
      </c>
      <c r="T2847" s="1">
        <v>999.9</v>
      </c>
      <c r="U2847" t="s">
        <v>24</v>
      </c>
      <c r="V2847">
        <f>IF(Table1[[#This Row],[Churn]]="Yes",1,0)</f>
        <v>0</v>
      </c>
      <c r="W2847" t="str">
        <f t="shared" si="44"/>
        <v>New (0-12 Months)</v>
      </c>
    </row>
    <row r="2848" spans="1:23" x14ac:dyDescent="0.25">
      <c r="A2848" t="s">
        <v>2882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 s="1">
        <v>62.15</v>
      </c>
      <c r="T2848" s="1">
        <v>113.1</v>
      </c>
      <c r="U2848" t="s">
        <v>24</v>
      </c>
      <c r="V2848">
        <f>IF(Table1[[#This Row],[Churn]]="Yes",1,0)</f>
        <v>0</v>
      </c>
      <c r="W2848" t="str">
        <f t="shared" si="44"/>
        <v>New (0-12 Months)</v>
      </c>
    </row>
    <row r="2849" spans="1:23" x14ac:dyDescent="0.25">
      <c r="A2849" t="s">
        <v>2883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 s="1">
        <v>79.3</v>
      </c>
      <c r="T2849" s="1">
        <v>2015.8</v>
      </c>
      <c r="U2849" t="s">
        <v>24</v>
      </c>
      <c r="V2849">
        <f>IF(Table1[[#This Row],[Churn]]="Yes",1,0)</f>
        <v>0</v>
      </c>
      <c r="W2849" t="str">
        <f t="shared" si="44"/>
        <v>Established (25-48 Months)</v>
      </c>
    </row>
    <row r="2850" spans="1:23" x14ac:dyDescent="0.25">
      <c r="A2850" t="s">
        <v>2884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 s="1">
        <v>56.25</v>
      </c>
      <c r="T2850" s="1">
        <v>1454.25</v>
      </c>
      <c r="U2850" t="s">
        <v>24</v>
      </c>
      <c r="V2850">
        <f>IF(Table1[[#This Row],[Churn]]="Yes",1,0)</f>
        <v>0</v>
      </c>
      <c r="W2850" t="str">
        <f t="shared" si="44"/>
        <v>Developing (13-24 Months)</v>
      </c>
    </row>
    <row r="2851" spans="1:23" x14ac:dyDescent="0.25">
      <c r="A2851" t="s">
        <v>2885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 s="1">
        <v>20.3</v>
      </c>
      <c r="T2851" s="1">
        <v>246.7</v>
      </c>
      <c r="U2851" t="s">
        <v>24</v>
      </c>
      <c r="V2851">
        <f>IF(Table1[[#This Row],[Churn]]="Yes",1,0)</f>
        <v>0</v>
      </c>
      <c r="W2851" t="str">
        <f t="shared" si="44"/>
        <v>New (0-12 Months)</v>
      </c>
    </row>
    <row r="2852" spans="1:23" x14ac:dyDescent="0.25">
      <c r="A2852" t="s">
        <v>2886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 s="1">
        <v>99</v>
      </c>
      <c r="T2852" s="1">
        <v>6017.9</v>
      </c>
      <c r="U2852" t="s">
        <v>24</v>
      </c>
      <c r="V2852">
        <f>IF(Table1[[#This Row],[Churn]]="Yes",1,0)</f>
        <v>0</v>
      </c>
      <c r="W2852" t="str">
        <f t="shared" si="44"/>
        <v>Loyal (49-72 Months)</v>
      </c>
    </row>
    <row r="2853" spans="1:23" x14ac:dyDescent="0.25">
      <c r="A2853" t="s">
        <v>2887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 s="1">
        <v>90.6</v>
      </c>
      <c r="T2853" s="1">
        <v>5817.45</v>
      </c>
      <c r="U2853" t="s">
        <v>24</v>
      </c>
      <c r="V2853">
        <f>IF(Table1[[#This Row],[Churn]]="Yes",1,0)</f>
        <v>0</v>
      </c>
      <c r="W2853" t="str">
        <f t="shared" si="44"/>
        <v>Loyal (49-72 Months)</v>
      </c>
    </row>
    <row r="2854" spans="1:23" x14ac:dyDescent="0.25">
      <c r="A2854" t="s">
        <v>2888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 s="1">
        <v>85.9</v>
      </c>
      <c r="T2854" s="1">
        <v>5595.3</v>
      </c>
      <c r="U2854" t="s">
        <v>24</v>
      </c>
      <c r="V2854">
        <f>IF(Table1[[#This Row],[Churn]]="Yes",1,0)</f>
        <v>0</v>
      </c>
      <c r="W2854" t="str">
        <f t="shared" si="44"/>
        <v>Loyal (49-72 Months)</v>
      </c>
    </row>
    <row r="2855" spans="1:23" x14ac:dyDescent="0.25">
      <c r="A2855" t="s">
        <v>2889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 s="1">
        <v>79.2</v>
      </c>
      <c r="T2855" s="1">
        <v>4765</v>
      </c>
      <c r="U2855" t="s">
        <v>24</v>
      </c>
      <c r="V2855">
        <f>IF(Table1[[#This Row],[Churn]]="Yes",1,0)</f>
        <v>0</v>
      </c>
      <c r="W2855" t="str">
        <f t="shared" si="44"/>
        <v>Loyal (49-72 Months)</v>
      </c>
    </row>
    <row r="2856" spans="1:23" x14ac:dyDescent="0.25">
      <c r="A2856" t="s">
        <v>2890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 s="1">
        <v>70.349999999999994</v>
      </c>
      <c r="T2856" s="1">
        <v>1201.6500000000001</v>
      </c>
      <c r="U2856" t="s">
        <v>24</v>
      </c>
      <c r="V2856">
        <f>IF(Table1[[#This Row],[Churn]]="Yes",1,0)</f>
        <v>0</v>
      </c>
      <c r="W2856" t="str">
        <f t="shared" si="44"/>
        <v>Developing (13-24 Months)</v>
      </c>
    </row>
    <row r="2857" spans="1:23" x14ac:dyDescent="0.25">
      <c r="A2857" t="s">
        <v>2891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 s="1">
        <v>19.350000000000001</v>
      </c>
      <c r="T2857" s="1">
        <v>867.3</v>
      </c>
      <c r="U2857" t="s">
        <v>24</v>
      </c>
      <c r="V2857">
        <f>IF(Table1[[#This Row],[Churn]]="Yes",1,0)</f>
        <v>0</v>
      </c>
      <c r="W2857" t="str">
        <f t="shared" si="44"/>
        <v>Established (25-48 Months)</v>
      </c>
    </row>
    <row r="2858" spans="1:23" x14ac:dyDescent="0.25">
      <c r="A2858" t="s">
        <v>2892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 s="1">
        <v>50.15</v>
      </c>
      <c r="T2858" s="1">
        <v>50.15</v>
      </c>
      <c r="U2858" t="s">
        <v>24</v>
      </c>
      <c r="V2858">
        <f>IF(Table1[[#This Row],[Churn]]="Yes",1,0)</f>
        <v>0</v>
      </c>
      <c r="W2858" t="str">
        <f t="shared" si="44"/>
        <v>New (0-12 Months)</v>
      </c>
    </row>
    <row r="2859" spans="1:23" x14ac:dyDescent="0.25">
      <c r="A2859" t="s">
        <v>2893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 s="1">
        <v>63.8</v>
      </c>
      <c r="T2859" s="1">
        <v>3007.25</v>
      </c>
      <c r="U2859" t="s">
        <v>24</v>
      </c>
      <c r="V2859">
        <f>IF(Table1[[#This Row],[Churn]]="Yes",1,0)</f>
        <v>0</v>
      </c>
      <c r="W2859" t="str">
        <f t="shared" si="44"/>
        <v>Established (25-48 Months)</v>
      </c>
    </row>
    <row r="2860" spans="1:23" x14ac:dyDescent="0.25">
      <c r="A2860" t="s">
        <v>2894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 s="1">
        <v>20.55</v>
      </c>
      <c r="T2860" s="1">
        <v>252.75</v>
      </c>
      <c r="U2860" t="s">
        <v>24</v>
      </c>
      <c r="V2860">
        <f>IF(Table1[[#This Row],[Churn]]="Yes",1,0)</f>
        <v>0</v>
      </c>
      <c r="W2860" t="str">
        <f t="shared" si="44"/>
        <v>New (0-12 Months)</v>
      </c>
    </row>
    <row r="2861" spans="1:23" x14ac:dyDescent="0.25">
      <c r="A2861" t="s">
        <v>2895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 s="1">
        <v>88.55</v>
      </c>
      <c r="T2861" s="1">
        <v>6306.5</v>
      </c>
      <c r="U2861" t="s">
        <v>24</v>
      </c>
      <c r="V2861">
        <f>IF(Table1[[#This Row],[Churn]]="Yes",1,0)</f>
        <v>0</v>
      </c>
      <c r="W2861" t="str">
        <f t="shared" si="44"/>
        <v>Loyal (49-72 Months)</v>
      </c>
    </row>
    <row r="2862" spans="1:23" x14ac:dyDescent="0.25">
      <c r="A2862" t="s">
        <v>2896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 s="1">
        <v>101.4</v>
      </c>
      <c r="T2862" s="1">
        <v>6841.05</v>
      </c>
      <c r="U2862" t="s">
        <v>24</v>
      </c>
      <c r="V2862">
        <f>IF(Table1[[#This Row],[Churn]]="Yes",1,0)</f>
        <v>0</v>
      </c>
      <c r="W2862" t="str">
        <f t="shared" si="44"/>
        <v>Loyal (49-72 Months)</v>
      </c>
    </row>
    <row r="2863" spans="1:23" x14ac:dyDescent="0.25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 s="1">
        <v>81.95</v>
      </c>
      <c r="T2863" s="1">
        <v>81.95</v>
      </c>
      <c r="U2863" t="s">
        <v>23</v>
      </c>
      <c r="V2863">
        <f>IF(Table1[[#This Row],[Churn]]="Yes",1,0)</f>
        <v>1</v>
      </c>
      <c r="W2863" t="str">
        <f t="shared" si="44"/>
        <v>New (0-12 Months)</v>
      </c>
    </row>
    <row r="2864" spans="1:23" x14ac:dyDescent="0.25">
      <c r="A2864" t="s">
        <v>2898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 s="1">
        <v>69.349999999999994</v>
      </c>
      <c r="T2864" s="1">
        <v>451.1</v>
      </c>
      <c r="U2864" t="s">
        <v>23</v>
      </c>
      <c r="V2864">
        <f>IF(Table1[[#This Row],[Churn]]="Yes",1,0)</f>
        <v>1</v>
      </c>
      <c r="W2864" t="str">
        <f t="shared" si="44"/>
        <v>New (0-12 Months)</v>
      </c>
    </row>
    <row r="2865" spans="1:23" x14ac:dyDescent="0.25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 s="1">
        <v>44.6</v>
      </c>
      <c r="T2865" s="1">
        <v>44.6</v>
      </c>
      <c r="U2865" t="s">
        <v>24</v>
      </c>
      <c r="V2865">
        <f>IF(Table1[[#This Row],[Churn]]="Yes",1,0)</f>
        <v>0</v>
      </c>
      <c r="W2865" t="str">
        <f t="shared" si="44"/>
        <v>New (0-12 Months)</v>
      </c>
    </row>
    <row r="2866" spans="1:23" x14ac:dyDescent="0.25">
      <c r="A2866" t="s">
        <v>2900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 s="1">
        <v>63.75</v>
      </c>
      <c r="T2866" s="1">
        <v>226.2</v>
      </c>
      <c r="U2866" t="s">
        <v>24</v>
      </c>
      <c r="V2866">
        <f>IF(Table1[[#This Row],[Churn]]="Yes",1,0)</f>
        <v>0</v>
      </c>
      <c r="W2866" t="str">
        <f t="shared" si="44"/>
        <v>New (0-12 Months)</v>
      </c>
    </row>
    <row r="2867" spans="1:23" x14ac:dyDescent="0.25">
      <c r="A2867" t="s">
        <v>2901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 s="1">
        <v>109.25</v>
      </c>
      <c r="T2867" s="1">
        <v>7082.5</v>
      </c>
      <c r="U2867" t="s">
        <v>24</v>
      </c>
      <c r="V2867">
        <f>IF(Table1[[#This Row],[Churn]]="Yes",1,0)</f>
        <v>0</v>
      </c>
      <c r="W2867" t="str">
        <f t="shared" si="44"/>
        <v>Loyal (49-72 Months)</v>
      </c>
    </row>
    <row r="2868" spans="1:23" x14ac:dyDescent="0.25">
      <c r="A2868" t="s">
        <v>2902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 s="1">
        <v>84.6</v>
      </c>
      <c r="T2868" s="1">
        <v>1017.35</v>
      </c>
      <c r="U2868" t="s">
        <v>24</v>
      </c>
      <c r="V2868">
        <f>IF(Table1[[#This Row],[Churn]]="Yes",1,0)</f>
        <v>0</v>
      </c>
      <c r="W2868" t="str">
        <f t="shared" si="44"/>
        <v>New (0-12 Months)</v>
      </c>
    </row>
    <row r="2869" spans="1:23" x14ac:dyDescent="0.25">
      <c r="A2869" t="s">
        <v>2903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 s="1">
        <v>20.45</v>
      </c>
      <c r="T2869" s="1">
        <v>527.35</v>
      </c>
      <c r="U2869" t="s">
        <v>24</v>
      </c>
      <c r="V2869">
        <f>IF(Table1[[#This Row],[Churn]]="Yes",1,0)</f>
        <v>0</v>
      </c>
      <c r="W2869" t="str">
        <f t="shared" si="44"/>
        <v>Developing (13-24 Months)</v>
      </c>
    </row>
    <row r="2870" spans="1:23" x14ac:dyDescent="0.25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 s="1">
        <v>85.75</v>
      </c>
      <c r="T2870" s="1">
        <v>2146.5</v>
      </c>
      <c r="U2870" t="s">
        <v>24</v>
      </c>
      <c r="V2870">
        <f>IF(Table1[[#This Row],[Churn]]="Yes",1,0)</f>
        <v>0</v>
      </c>
      <c r="W2870" t="str">
        <f t="shared" si="44"/>
        <v>Established (25-48 Months)</v>
      </c>
    </row>
    <row r="2871" spans="1:23" x14ac:dyDescent="0.25">
      <c r="A2871" t="s">
        <v>2905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 s="1">
        <v>91.1</v>
      </c>
      <c r="T2871" s="1">
        <v>455.3</v>
      </c>
      <c r="U2871" t="s">
        <v>23</v>
      </c>
      <c r="V2871">
        <f>IF(Table1[[#This Row],[Churn]]="Yes",1,0)</f>
        <v>1</v>
      </c>
      <c r="W2871" t="str">
        <f t="shared" si="44"/>
        <v>New (0-12 Months)</v>
      </c>
    </row>
    <row r="2872" spans="1:23" x14ac:dyDescent="0.25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 s="1">
        <v>107.95</v>
      </c>
      <c r="T2872" s="1">
        <v>5969.85</v>
      </c>
      <c r="U2872" t="s">
        <v>24</v>
      </c>
      <c r="V2872">
        <f>IF(Table1[[#This Row],[Churn]]="Yes",1,0)</f>
        <v>0</v>
      </c>
      <c r="W2872" t="str">
        <f t="shared" si="44"/>
        <v>Loyal (49-72 Months)</v>
      </c>
    </row>
    <row r="2873" spans="1:23" x14ac:dyDescent="0.25">
      <c r="A2873" t="s">
        <v>2907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 s="1">
        <v>86.1</v>
      </c>
      <c r="T2873" s="1">
        <v>1235.55</v>
      </c>
      <c r="U2873" t="s">
        <v>23</v>
      </c>
      <c r="V2873">
        <f>IF(Table1[[#This Row],[Churn]]="Yes",1,0)</f>
        <v>1</v>
      </c>
      <c r="W2873" t="str">
        <f t="shared" si="44"/>
        <v>Developing (13-24 Months)</v>
      </c>
    </row>
    <row r="2874" spans="1:23" x14ac:dyDescent="0.25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 s="1">
        <v>22.95</v>
      </c>
      <c r="T2874" s="1">
        <v>1014.25</v>
      </c>
      <c r="U2874" t="s">
        <v>24</v>
      </c>
      <c r="V2874">
        <f>IF(Table1[[#This Row],[Churn]]="Yes",1,0)</f>
        <v>0</v>
      </c>
      <c r="W2874" t="str">
        <f t="shared" si="44"/>
        <v>Established (25-48 Months)</v>
      </c>
    </row>
    <row r="2875" spans="1:23" x14ac:dyDescent="0.25">
      <c r="A2875" t="s">
        <v>2909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 s="1">
        <v>94.7</v>
      </c>
      <c r="T2875" s="1">
        <v>2362.1</v>
      </c>
      <c r="U2875" t="s">
        <v>23</v>
      </c>
      <c r="V2875">
        <f>IF(Table1[[#This Row],[Churn]]="Yes",1,0)</f>
        <v>1</v>
      </c>
      <c r="W2875" t="str">
        <f t="shared" si="44"/>
        <v>Established (25-48 Months)</v>
      </c>
    </row>
    <row r="2876" spans="1:23" x14ac:dyDescent="0.25">
      <c r="A2876" t="s">
        <v>2910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 s="1">
        <v>19.45</v>
      </c>
      <c r="T2876" s="1">
        <v>1225.6500000000001</v>
      </c>
      <c r="U2876" t="s">
        <v>24</v>
      </c>
      <c r="V2876">
        <f>IF(Table1[[#This Row],[Churn]]="Yes",1,0)</f>
        <v>0</v>
      </c>
      <c r="W2876" t="str">
        <f t="shared" si="44"/>
        <v>Loyal (49-72 Months)</v>
      </c>
    </row>
    <row r="2877" spans="1:23" x14ac:dyDescent="0.25">
      <c r="A2877" t="s">
        <v>2911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 s="1">
        <v>85.1</v>
      </c>
      <c r="T2877" s="1">
        <v>1873.7</v>
      </c>
      <c r="U2877" t="s">
        <v>23</v>
      </c>
      <c r="V2877">
        <f>IF(Table1[[#This Row],[Churn]]="Yes",1,0)</f>
        <v>1</v>
      </c>
      <c r="W2877" t="str">
        <f t="shared" si="44"/>
        <v>Developing (13-24 Months)</v>
      </c>
    </row>
    <row r="2878" spans="1:23" x14ac:dyDescent="0.25">
      <c r="A2878" t="s">
        <v>2912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 s="1">
        <v>19.7</v>
      </c>
      <c r="T2878" s="1">
        <v>386.5</v>
      </c>
      <c r="U2878" t="s">
        <v>24</v>
      </c>
      <c r="V2878">
        <f>IF(Table1[[#This Row],[Churn]]="Yes",1,0)</f>
        <v>0</v>
      </c>
      <c r="W2878" t="str">
        <f t="shared" si="44"/>
        <v>Developing (13-24 Months)</v>
      </c>
    </row>
    <row r="2879" spans="1:23" x14ac:dyDescent="0.25">
      <c r="A2879" t="s">
        <v>2913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 s="1">
        <v>99.15</v>
      </c>
      <c r="T2879" s="1">
        <v>6010.05</v>
      </c>
      <c r="U2879" t="s">
        <v>23</v>
      </c>
      <c r="V2879">
        <f>IF(Table1[[#This Row],[Churn]]="Yes",1,0)</f>
        <v>1</v>
      </c>
      <c r="W2879" t="str">
        <f t="shared" si="44"/>
        <v>Loyal (49-72 Months)</v>
      </c>
    </row>
    <row r="2880" spans="1:23" x14ac:dyDescent="0.25">
      <c r="A2880" t="s">
        <v>2914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 s="1">
        <v>87</v>
      </c>
      <c r="T2880" s="1">
        <v>1850.65</v>
      </c>
      <c r="U2880" t="s">
        <v>24</v>
      </c>
      <c r="V2880">
        <f>IF(Table1[[#This Row],[Churn]]="Yes",1,0)</f>
        <v>0</v>
      </c>
      <c r="W2880" t="str">
        <f t="shared" si="44"/>
        <v>Developing (13-24 Months)</v>
      </c>
    </row>
    <row r="2881" spans="1:23" x14ac:dyDescent="0.25">
      <c r="A2881" t="s">
        <v>2915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 s="1">
        <v>102.95</v>
      </c>
      <c r="T2881" s="1">
        <v>7101.5</v>
      </c>
      <c r="U2881" t="s">
        <v>23</v>
      </c>
      <c r="V2881">
        <f>IF(Table1[[#This Row],[Churn]]="Yes",1,0)</f>
        <v>1</v>
      </c>
      <c r="W2881" t="str">
        <f t="shared" si="44"/>
        <v>Loyal (49-72 Months)</v>
      </c>
    </row>
    <row r="2882" spans="1:23" x14ac:dyDescent="0.25">
      <c r="A2882" t="s">
        <v>2916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 s="1">
        <v>79.95</v>
      </c>
      <c r="T2882" s="1">
        <v>1043.4000000000001</v>
      </c>
      <c r="U2882" t="s">
        <v>24</v>
      </c>
      <c r="V2882">
        <f>IF(Table1[[#This Row],[Churn]]="Yes",1,0)</f>
        <v>0</v>
      </c>
      <c r="W2882" t="str">
        <f t="shared" ref="W2882:W2945" si="45">IF(F2882&lt;=12,"New (0-12 Months)",IF(F2882&lt;=24,"Developing (13-24 Months)",IF(F2882&lt;=48,"Established (25-48 Months)","Loyal (49-72 Months)")))</f>
        <v>New (0-12 Months)</v>
      </c>
    </row>
    <row r="2883" spans="1:23" x14ac:dyDescent="0.25">
      <c r="A2883" t="s">
        <v>2917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 s="1">
        <v>64</v>
      </c>
      <c r="T2883" s="1">
        <v>1910.75</v>
      </c>
      <c r="U2883" t="s">
        <v>24</v>
      </c>
      <c r="V2883">
        <f>IF(Table1[[#This Row],[Churn]]="Yes",1,0)</f>
        <v>0</v>
      </c>
      <c r="W2883" t="str">
        <f t="shared" si="45"/>
        <v>Established (25-48 Months)</v>
      </c>
    </row>
    <row r="2884" spans="1:23" x14ac:dyDescent="0.25">
      <c r="A2884" t="s">
        <v>2918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 s="1">
        <v>64.900000000000006</v>
      </c>
      <c r="T2884" s="1">
        <v>716.1</v>
      </c>
      <c r="U2884" t="s">
        <v>24</v>
      </c>
      <c r="V2884">
        <f>IF(Table1[[#This Row],[Churn]]="Yes",1,0)</f>
        <v>0</v>
      </c>
      <c r="W2884" t="str">
        <f t="shared" si="45"/>
        <v>New (0-12 Months)</v>
      </c>
    </row>
    <row r="2885" spans="1:23" x14ac:dyDescent="0.25">
      <c r="A2885" t="s">
        <v>2919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 s="1">
        <v>25.75</v>
      </c>
      <c r="T2885" s="1">
        <v>1686.15</v>
      </c>
      <c r="U2885" t="s">
        <v>24</v>
      </c>
      <c r="V2885">
        <f>IF(Table1[[#This Row],[Churn]]="Yes",1,0)</f>
        <v>0</v>
      </c>
      <c r="W2885" t="str">
        <f t="shared" si="45"/>
        <v>Loyal (49-72 Months)</v>
      </c>
    </row>
    <row r="2886" spans="1:23" x14ac:dyDescent="0.25">
      <c r="A2886" t="s">
        <v>2920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 s="1">
        <v>90.15</v>
      </c>
      <c r="T2886" s="1">
        <v>6716.45</v>
      </c>
      <c r="U2886" t="s">
        <v>24</v>
      </c>
      <c r="V2886">
        <f>IF(Table1[[#This Row],[Churn]]="Yes",1,0)</f>
        <v>0</v>
      </c>
      <c r="W2886" t="str">
        <f t="shared" si="45"/>
        <v>Loyal (49-72 Months)</v>
      </c>
    </row>
    <row r="2887" spans="1:23" x14ac:dyDescent="0.25">
      <c r="A2887" t="s">
        <v>2921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 s="1">
        <v>116.1</v>
      </c>
      <c r="T2887" s="1">
        <v>7839.85</v>
      </c>
      <c r="U2887" t="s">
        <v>24</v>
      </c>
      <c r="V2887">
        <f>IF(Table1[[#This Row],[Churn]]="Yes",1,0)</f>
        <v>0</v>
      </c>
      <c r="W2887" t="str">
        <f t="shared" si="45"/>
        <v>Loyal (49-72 Months)</v>
      </c>
    </row>
    <row r="2888" spans="1:23" x14ac:dyDescent="0.25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 s="1">
        <v>104.95</v>
      </c>
      <c r="T2888" s="1">
        <v>6236.75</v>
      </c>
      <c r="U2888" t="s">
        <v>24</v>
      </c>
      <c r="V2888">
        <f>IF(Table1[[#This Row],[Churn]]="Yes",1,0)</f>
        <v>0</v>
      </c>
      <c r="W2888" t="str">
        <f t="shared" si="45"/>
        <v>Loyal (49-72 Months)</v>
      </c>
    </row>
    <row r="2889" spans="1:23" x14ac:dyDescent="0.25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 s="1">
        <v>45.05</v>
      </c>
      <c r="T2889" s="1">
        <v>45.05</v>
      </c>
      <c r="U2889" t="s">
        <v>23</v>
      </c>
      <c r="V2889">
        <f>IF(Table1[[#This Row],[Churn]]="Yes",1,0)</f>
        <v>1</v>
      </c>
      <c r="W2889" t="str">
        <f t="shared" si="45"/>
        <v>New (0-12 Months)</v>
      </c>
    </row>
    <row r="2890" spans="1:23" x14ac:dyDescent="0.25">
      <c r="A2890" t="s">
        <v>2924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 s="1">
        <v>71</v>
      </c>
      <c r="T2890" s="1">
        <v>71</v>
      </c>
      <c r="U2890" t="s">
        <v>23</v>
      </c>
      <c r="V2890">
        <f>IF(Table1[[#This Row],[Churn]]="Yes",1,0)</f>
        <v>1</v>
      </c>
      <c r="W2890" t="str">
        <f t="shared" si="45"/>
        <v>New (0-12 Months)</v>
      </c>
    </row>
    <row r="2891" spans="1:23" x14ac:dyDescent="0.25">
      <c r="A2891" t="s">
        <v>2925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 s="1">
        <v>50</v>
      </c>
      <c r="T2891" s="1">
        <v>2919.85</v>
      </c>
      <c r="U2891" t="s">
        <v>24</v>
      </c>
      <c r="V2891">
        <f>IF(Table1[[#This Row],[Churn]]="Yes",1,0)</f>
        <v>0</v>
      </c>
      <c r="W2891" t="str">
        <f t="shared" si="45"/>
        <v>Loyal (49-72 Months)</v>
      </c>
    </row>
    <row r="2892" spans="1:23" x14ac:dyDescent="0.25">
      <c r="A2892" t="s">
        <v>2926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 s="1">
        <v>70.55</v>
      </c>
      <c r="T2892" s="1">
        <v>3309.25</v>
      </c>
      <c r="U2892" t="s">
        <v>23</v>
      </c>
      <c r="V2892">
        <f>IF(Table1[[#This Row],[Churn]]="Yes",1,0)</f>
        <v>1</v>
      </c>
      <c r="W2892" t="str">
        <f t="shared" si="45"/>
        <v>Established (25-48 Months)</v>
      </c>
    </row>
    <row r="2893" spans="1:23" x14ac:dyDescent="0.25">
      <c r="A2893" t="s">
        <v>2927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 s="1">
        <v>79.7</v>
      </c>
      <c r="T2893" s="1">
        <v>79.7</v>
      </c>
      <c r="U2893" t="s">
        <v>23</v>
      </c>
      <c r="V2893">
        <f>IF(Table1[[#This Row],[Churn]]="Yes",1,0)</f>
        <v>1</v>
      </c>
      <c r="W2893" t="str">
        <f t="shared" si="45"/>
        <v>New (0-12 Months)</v>
      </c>
    </row>
    <row r="2894" spans="1:23" x14ac:dyDescent="0.25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 s="1">
        <v>20.45</v>
      </c>
      <c r="T2894" s="1">
        <v>20.45</v>
      </c>
      <c r="U2894" t="s">
        <v>24</v>
      </c>
      <c r="V2894">
        <f>IF(Table1[[#This Row],[Churn]]="Yes",1,0)</f>
        <v>0</v>
      </c>
      <c r="W2894" t="str">
        <f t="shared" si="45"/>
        <v>New (0-12 Months)</v>
      </c>
    </row>
    <row r="2895" spans="1:23" x14ac:dyDescent="0.25">
      <c r="A2895" t="s">
        <v>2929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 s="1">
        <v>59</v>
      </c>
      <c r="T2895" s="1">
        <v>1254.7</v>
      </c>
      <c r="U2895" t="s">
        <v>23</v>
      </c>
      <c r="V2895">
        <f>IF(Table1[[#This Row],[Churn]]="Yes",1,0)</f>
        <v>1</v>
      </c>
      <c r="W2895" t="str">
        <f t="shared" si="45"/>
        <v>Developing (13-24 Months)</v>
      </c>
    </row>
    <row r="2896" spans="1:23" x14ac:dyDescent="0.25">
      <c r="A2896" t="s">
        <v>2930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 s="1">
        <v>60.35</v>
      </c>
      <c r="T2896" s="1">
        <v>2896.4</v>
      </c>
      <c r="U2896" t="s">
        <v>23</v>
      </c>
      <c r="V2896">
        <f>IF(Table1[[#This Row],[Churn]]="Yes",1,0)</f>
        <v>1</v>
      </c>
      <c r="W2896" t="str">
        <f t="shared" si="45"/>
        <v>Established (25-48 Months)</v>
      </c>
    </row>
    <row r="2897" spans="1:23" x14ac:dyDescent="0.25">
      <c r="A2897" t="s">
        <v>2931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 s="1">
        <v>19.850000000000001</v>
      </c>
      <c r="T2897" s="1">
        <v>717.5</v>
      </c>
      <c r="U2897" t="s">
        <v>24</v>
      </c>
      <c r="V2897">
        <f>IF(Table1[[#This Row],[Churn]]="Yes",1,0)</f>
        <v>0</v>
      </c>
      <c r="W2897" t="str">
        <f t="shared" si="45"/>
        <v>Established (25-48 Months)</v>
      </c>
    </row>
    <row r="2898" spans="1:23" x14ac:dyDescent="0.25">
      <c r="A2898" t="s">
        <v>2932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 s="1">
        <v>19.95</v>
      </c>
      <c r="T2898" s="1">
        <v>253.8</v>
      </c>
      <c r="U2898" t="s">
        <v>24</v>
      </c>
      <c r="V2898">
        <f>IF(Table1[[#This Row],[Churn]]="Yes",1,0)</f>
        <v>0</v>
      </c>
      <c r="W2898" t="str">
        <f t="shared" si="45"/>
        <v>Developing (13-24 Months)</v>
      </c>
    </row>
    <row r="2899" spans="1:23" x14ac:dyDescent="0.25">
      <c r="A2899" t="s">
        <v>2933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 s="1">
        <v>26.45</v>
      </c>
      <c r="T2899" s="1">
        <v>1110.05</v>
      </c>
      <c r="U2899" t="s">
        <v>24</v>
      </c>
      <c r="V2899">
        <f>IF(Table1[[#This Row],[Churn]]="Yes",1,0)</f>
        <v>0</v>
      </c>
      <c r="W2899" t="str">
        <f t="shared" si="45"/>
        <v>Established (25-48 Months)</v>
      </c>
    </row>
    <row r="2900" spans="1:23" x14ac:dyDescent="0.25">
      <c r="A2900" t="s">
        <v>2934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 s="1">
        <v>63.4</v>
      </c>
      <c r="T2900" s="1">
        <v>348.8</v>
      </c>
      <c r="U2900" t="s">
        <v>24</v>
      </c>
      <c r="V2900">
        <f>IF(Table1[[#This Row],[Churn]]="Yes",1,0)</f>
        <v>0</v>
      </c>
      <c r="W2900" t="str">
        <f t="shared" si="45"/>
        <v>New (0-12 Months)</v>
      </c>
    </row>
    <row r="2901" spans="1:23" x14ac:dyDescent="0.25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 s="1">
        <v>53.95</v>
      </c>
      <c r="T2901" s="1">
        <v>3888.65</v>
      </c>
      <c r="U2901" t="s">
        <v>24</v>
      </c>
      <c r="V2901">
        <f>IF(Table1[[#This Row],[Churn]]="Yes",1,0)</f>
        <v>0</v>
      </c>
      <c r="W2901" t="str">
        <f t="shared" si="45"/>
        <v>Loyal (49-72 Months)</v>
      </c>
    </row>
    <row r="2902" spans="1:23" x14ac:dyDescent="0.25">
      <c r="A2902" t="s">
        <v>2936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 s="1">
        <v>69.25</v>
      </c>
      <c r="T2902" s="1">
        <v>69.25</v>
      </c>
      <c r="U2902" t="s">
        <v>23</v>
      </c>
      <c r="V2902">
        <f>IF(Table1[[#This Row],[Churn]]="Yes",1,0)</f>
        <v>1</v>
      </c>
      <c r="W2902" t="str">
        <f t="shared" si="45"/>
        <v>New (0-12 Months)</v>
      </c>
    </row>
    <row r="2903" spans="1:23" x14ac:dyDescent="0.25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 s="1">
        <v>95.1</v>
      </c>
      <c r="T2903" s="1">
        <v>6843.15</v>
      </c>
      <c r="U2903" t="s">
        <v>24</v>
      </c>
      <c r="V2903">
        <f>IF(Table1[[#This Row],[Churn]]="Yes",1,0)</f>
        <v>0</v>
      </c>
      <c r="W2903" t="str">
        <f t="shared" si="45"/>
        <v>Loyal (49-72 Months)</v>
      </c>
    </row>
    <row r="2904" spans="1:23" x14ac:dyDescent="0.25">
      <c r="A2904" t="s">
        <v>2938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 s="1">
        <v>74.099999999999994</v>
      </c>
      <c r="T2904" s="1">
        <v>450.9</v>
      </c>
      <c r="U2904" t="s">
        <v>24</v>
      </c>
      <c r="V2904">
        <f>IF(Table1[[#This Row],[Churn]]="Yes",1,0)</f>
        <v>0</v>
      </c>
      <c r="W2904" t="str">
        <f t="shared" si="45"/>
        <v>New (0-12 Months)</v>
      </c>
    </row>
    <row r="2905" spans="1:23" x14ac:dyDescent="0.25">
      <c r="A2905" t="s">
        <v>2939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 s="1">
        <v>35.5</v>
      </c>
      <c r="T2905" s="1">
        <v>432.25</v>
      </c>
      <c r="U2905" t="s">
        <v>24</v>
      </c>
      <c r="V2905">
        <f>IF(Table1[[#This Row],[Churn]]="Yes",1,0)</f>
        <v>0</v>
      </c>
      <c r="W2905" t="str">
        <f t="shared" si="45"/>
        <v>New (0-12 Months)</v>
      </c>
    </row>
    <row r="2906" spans="1:23" x14ac:dyDescent="0.25">
      <c r="A2906" t="s">
        <v>2940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 s="1">
        <v>70.95</v>
      </c>
      <c r="T2906" s="1">
        <v>1767.35</v>
      </c>
      <c r="U2906" t="s">
        <v>23</v>
      </c>
      <c r="V2906">
        <f>IF(Table1[[#This Row],[Churn]]="Yes",1,0)</f>
        <v>1</v>
      </c>
      <c r="W2906" t="str">
        <f t="shared" si="45"/>
        <v>Established (25-48 Months)</v>
      </c>
    </row>
    <row r="2907" spans="1:23" x14ac:dyDescent="0.25">
      <c r="A2907" t="s">
        <v>2941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 s="1">
        <v>79.2</v>
      </c>
      <c r="T2907" s="1">
        <v>1742.45</v>
      </c>
      <c r="U2907" t="s">
        <v>24</v>
      </c>
      <c r="V2907">
        <f>IF(Table1[[#This Row],[Churn]]="Yes",1,0)</f>
        <v>0</v>
      </c>
      <c r="W2907" t="str">
        <f t="shared" si="45"/>
        <v>Developing (13-24 Months)</v>
      </c>
    </row>
    <row r="2908" spans="1:23" x14ac:dyDescent="0.25">
      <c r="A2908" t="s">
        <v>2942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 s="1">
        <v>48.8</v>
      </c>
      <c r="T2908" s="1">
        <v>297.35000000000002</v>
      </c>
      <c r="U2908" t="s">
        <v>24</v>
      </c>
      <c r="V2908">
        <f>IF(Table1[[#This Row],[Churn]]="Yes",1,0)</f>
        <v>0</v>
      </c>
      <c r="W2908" t="str">
        <f t="shared" si="45"/>
        <v>New (0-12 Months)</v>
      </c>
    </row>
    <row r="2909" spans="1:23" x14ac:dyDescent="0.25">
      <c r="A2909" t="s">
        <v>2943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 s="1">
        <v>89</v>
      </c>
      <c r="T2909" s="1">
        <v>1820.45</v>
      </c>
      <c r="U2909" t="s">
        <v>23</v>
      </c>
      <c r="V2909">
        <f>IF(Table1[[#This Row],[Churn]]="Yes",1,0)</f>
        <v>1</v>
      </c>
      <c r="W2909" t="str">
        <f t="shared" si="45"/>
        <v>Developing (13-24 Months)</v>
      </c>
    </row>
    <row r="2910" spans="1:23" x14ac:dyDescent="0.25">
      <c r="A2910" t="s">
        <v>2944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 s="1">
        <v>99.4</v>
      </c>
      <c r="T2910" s="1">
        <v>1742.95</v>
      </c>
      <c r="U2910" t="s">
        <v>23</v>
      </c>
      <c r="V2910">
        <f>IF(Table1[[#This Row],[Churn]]="Yes",1,0)</f>
        <v>1</v>
      </c>
      <c r="W2910" t="str">
        <f t="shared" si="45"/>
        <v>Developing (13-24 Months)</v>
      </c>
    </row>
    <row r="2911" spans="1:23" x14ac:dyDescent="0.25">
      <c r="A2911" t="s">
        <v>2945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 s="1">
        <v>55.45</v>
      </c>
      <c r="T2911" s="1">
        <v>2444.25</v>
      </c>
      <c r="U2911" t="s">
        <v>24</v>
      </c>
      <c r="V2911">
        <f>IF(Table1[[#This Row],[Churn]]="Yes",1,0)</f>
        <v>0</v>
      </c>
      <c r="W2911" t="str">
        <f t="shared" si="45"/>
        <v>Established (25-48 Months)</v>
      </c>
    </row>
    <row r="2912" spans="1:23" x14ac:dyDescent="0.25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 s="1">
        <v>25.4</v>
      </c>
      <c r="T2912" s="1">
        <v>949.8</v>
      </c>
      <c r="U2912" t="s">
        <v>24</v>
      </c>
      <c r="V2912">
        <f>IF(Table1[[#This Row],[Churn]]="Yes",1,0)</f>
        <v>0</v>
      </c>
      <c r="W2912" t="str">
        <f t="shared" si="45"/>
        <v>Established (25-48 Months)</v>
      </c>
    </row>
    <row r="2913" spans="1:23" x14ac:dyDescent="0.25">
      <c r="A2913" t="s">
        <v>2947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 s="1">
        <v>73.5</v>
      </c>
      <c r="T2913" s="1">
        <v>73.5</v>
      </c>
      <c r="U2913" t="s">
        <v>23</v>
      </c>
      <c r="V2913">
        <f>IF(Table1[[#This Row],[Churn]]="Yes",1,0)</f>
        <v>1</v>
      </c>
      <c r="W2913" t="str">
        <f t="shared" si="45"/>
        <v>New (0-12 Months)</v>
      </c>
    </row>
    <row r="2914" spans="1:23" x14ac:dyDescent="0.25">
      <c r="A2914" t="s">
        <v>2948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 s="1">
        <v>93.5</v>
      </c>
      <c r="T2914" s="1">
        <v>2970.8</v>
      </c>
      <c r="U2914" t="s">
        <v>24</v>
      </c>
      <c r="V2914">
        <f>IF(Table1[[#This Row],[Churn]]="Yes",1,0)</f>
        <v>0</v>
      </c>
      <c r="W2914" t="str">
        <f t="shared" si="45"/>
        <v>Established (25-48 Months)</v>
      </c>
    </row>
    <row r="2915" spans="1:23" x14ac:dyDescent="0.25">
      <c r="A2915" t="s">
        <v>2949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 s="1">
        <v>63.9</v>
      </c>
      <c r="T2915" s="1">
        <v>3334.95</v>
      </c>
      <c r="U2915" t="s">
        <v>24</v>
      </c>
      <c r="V2915">
        <f>IF(Table1[[#This Row],[Churn]]="Yes",1,0)</f>
        <v>0</v>
      </c>
      <c r="W2915" t="str">
        <f t="shared" si="45"/>
        <v>Loyal (49-72 Months)</v>
      </c>
    </row>
    <row r="2916" spans="1:23" x14ac:dyDescent="0.25">
      <c r="A2916" t="s">
        <v>2950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 s="1">
        <v>64.849999999999994</v>
      </c>
      <c r="T2916" s="1">
        <v>2010.95</v>
      </c>
      <c r="U2916" t="s">
        <v>24</v>
      </c>
      <c r="V2916">
        <f>IF(Table1[[#This Row],[Churn]]="Yes",1,0)</f>
        <v>0</v>
      </c>
      <c r="W2916" t="str">
        <f t="shared" si="45"/>
        <v>Established (25-48 Months)</v>
      </c>
    </row>
    <row r="2917" spans="1:23" x14ac:dyDescent="0.25">
      <c r="A2917" t="s">
        <v>2951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 s="1">
        <v>63.8</v>
      </c>
      <c r="T2917" s="1">
        <v>4684.3</v>
      </c>
      <c r="U2917" t="s">
        <v>24</v>
      </c>
      <c r="V2917">
        <f>IF(Table1[[#This Row],[Churn]]="Yes",1,0)</f>
        <v>0</v>
      </c>
      <c r="W2917" t="str">
        <f t="shared" si="45"/>
        <v>Loyal (49-72 Months)</v>
      </c>
    </row>
    <row r="2918" spans="1:23" x14ac:dyDescent="0.25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 s="1">
        <v>44.45</v>
      </c>
      <c r="T2918" s="1">
        <v>2181.5500000000002</v>
      </c>
      <c r="U2918" t="s">
        <v>24</v>
      </c>
      <c r="V2918">
        <f>IF(Table1[[#This Row],[Churn]]="Yes",1,0)</f>
        <v>0</v>
      </c>
      <c r="W2918" t="str">
        <f t="shared" si="45"/>
        <v>Loyal (49-72 Months)</v>
      </c>
    </row>
    <row r="2919" spans="1:23" x14ac:dyDescent="0.25">
      <c r="A2919" t="s">
        <v>2953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 s="1">
        <v>19.95</v>
      </c>
      <c r="T2919" s="1">
        <v>1303.25</v>
      </c>
      <c r="U2919" t="s">
        <v>24</v>
      </c>
      <c r="V2919">
        <f>IF(Table1[[#This Row],[Churn]]="Yes",1,0)</f>
        <v>0</v>
      </c>
      <c r="W2919" t="str">
        <f t="shared" si="45"/>
        <v>Loyal (49-72 Months)</v>
      </c>
    </row>
    <row r="2920" spans="1:23" x14ac:dyDescent="0.25">
      <c r="A2920" t="s">
        <v>2954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 s="1">
        <v>43.35</v>
      </c>
      <c r="T2920" s="1">
        <v>371.4</v>
      </c>
      <c r="U2920" t="s">
        <v>24</v>
      </c>
      <c r="V2920">
        <f>IF(Table1[[#This Row],[Churn]]="Yes",1,0)</f>
        <v>0</v>
      </c>
      <c r="W2920" t="str">
        <f t="shared" si="45"/>
        <v>New (0-12 Months)</v>
      </c>
    </row>
    <row r="2921" spans="1:23" x14ac:dyDescent="0.25">
      <c r="A2921" t="s">
        <v>2955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 s="1">
        <v>49.65</v>
      </c>
      <c r="T2921" s="1">
        <v>2409.9</v>
      </c>
      <c r="U2921" t="s">
        <v>24</v>
      </c>
      <c r="V2921">
        <f>IF(Table1[[#This Row],[Churn]]="Yes",1,0)</f>
        <v>0</v>
      </c>
      <c r="W2921" t="str">
        <f t="shared" si="45"/>
        <v>Loyal (49-72 Months)</v>
      </c>
    </row>
    <row r="2922" spans="1:23" x14ac:dyDescent="0.25">
      <c r="A2922" t="s">
        <v>2956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 s="1">
        <v>85.1</v>
      </c>
      <c r="T2922" s="1">
        <v>6155.4</v>
      </c>
      <c r="U2922" t="s">
        <v>24</v>
      </c>
      <c r="V2922">
        <f>IF(Table1[[#This Row],[Churn]]="Yes",1,0)</f>
        <v>0</v>
      </c>
      <c r="W2922" t="str">
        <f t="shared" si="45"/>
        <v>Loyal (49-72 Months)</v>
      </c>
    </row>
    <row r="2923" spans="1:23" x14ac:dyDescent="0.25">
      <c r="A2923" t="s">
        <v>2957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 s="1">
        <v>95.5</v>
      </c>
      <c r="T2923" s="1">
        <v>829.1</v>
      </c>
      <c r="U2923" t="s">
        <v>23</v>
      </c>
      <c r="V2923">
        <f>IF(Table1[[#This Row],[Churn]]="Yes",1,0)</f>
        <v>1</v>
      </c>
      <c r="W2923" t="str">
        <f t="shared" si="45"/>
        <v>New (0-12 Months)</v>
      </c>
    </row>
    <row r="2924" spans="1:23" x14ac:dyDescent="0.25">
      <c r="A2924" t="s">
        <v>2958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 s="1">
        <v>92.35</v>
      </c>
      <c r="T2924" s="1">
        <v>2602.9</v>
      </c>
      <c r="U2924" t="s">
        <v>23</v>
      </c>
      <c r="V2924">
        <f>IF(Table1[[#This Row],[Churn]]="Yes",1,0)</f>
        <v>1</v>
      </c>
      <c r="W2924" t="str">
        <f t="shared" si="45"/>
        <v>Established (25-48 Months)</v>
      </c>
    </row>
    <row r="2925" spans="1:23" x14ac:dyDescent="0.25">
      <c r="A2925" t="s">
        <v>2959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 s="1">
        <v>89.8</v>
      </c>
      <c r="T2925" s="1">
        <v>4667</v>
      </c>
      <c r="U2925" t="s">
        <v>24</v>
      </c>
      <c r="V2925">
        <f>IF(Table1[[#This Row],[Churn]]="Yes",1,0)</f>
        <v>0</v>
      </c>
      <c r="W2925" t="str">
        <f t="shared" si="45"/>
        <v>Loyal (49-72 Months)</v>
      </c>
    </row>
    <row r="2926" spans="1:23" x14ac:dyDescent="0.25">
      <c r="A2926" t="s">
        <v>2960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 s="1">
        <v>74.55</v>
      </c>
      <c r="T2926" s="1">
        <v>824.75</v>
      </c>
      <c r="U2926" t="s">
        <v>23</v>
      </c>
      <c r="V2926">
        <f>IF(Table1[[#This Row],[Churn]]="Yes",1,0)</f>
        <v>1</v>
      </c>
      <c r="W2926" t="str">
        <f t="shared" si="45"/>
        <v>New (0-12 Months)</v>
      </c>
    </row>
    <row r="2927" spans="1:23" x14ac:dyDescent="0.25">
      <c r="A2927" t="s">
        <v>2961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 s="1">
        <v>103.05</v>
      </c>
      <c r="T2927" s="1">
        <v>5153.5</v>
      </c>
      <c r="U2927" t="s">
        <v>24</v>
      </c>
      <c r="V2927">
        <f>IF(Table1[[#This Row],[Churn]]="Yes",1,0)</f>
        <v>0</v>
      </c>
      <c r="W2927" t="str">
        <f t="shared" si="45"/>
        <v>Loyal (49-72 Months)</v>
      </c>
    </row>
    <row r="2928" spans="1:23" x14ac:dyDescent="0.25">
      <c r="A2928" t="s">
        <v>2962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 s="1">
        <v>116</v>
      </c>
      <c r="T2928" s="1">
        <v>8182.85</v>
      </c>
      <c r="U2928" t="s">
        <v>24</v>
      </c>
      <c r="V2928">
        <f>IF(Table1[[#This Row],[Churn]]="Yes",1,0)</f>
        <v>0</v>
      </c>
      <c r="W2928" t="str">
        <f t="shared" si="45"/>
        <v>Loyal (49-72 Months)</v>
      </c>
    </row>
    <row r="2929" spans="1:23" x14ac:dyDescent="0.25">
      <c r="A2929" t="s">
        <v>2963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 s="1">
        <v>69.900000000000006</v>
      </c>
      <c r="T2929" s="1">
        <v>69.900000000000006</v>
      </c>
      <c r="U2929" t="s">
        <v>24</v>
      </c>
      <c r="V2929">
        <f>IF(Table1[[#This Row],[Churn]]="Yes",1,0)</f>
        <v>0</v>
      </c>
      <c r="W2929" t="str">
        <f t="shared" si="45"/>
        <v>New (0-12 Months)</v>
      </c>
    </row>
    <row r="2930" spans="1:23" x14ac:dyDescent="0.25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 s="1">
        <v>95.1</v>
      </c>
      <c r="T2930" s="1">
        <v>6683.4</v>
      </c>
      <c r="U2930" t="s">
        <v>24</v>
      </c>
      <c r="V2930">
        <f>IF(Table1[[#This Row],[Churn]]="Yes",1,0)</f>
        <v>0</v>
      </c>
      <c r="W2930" t="str">
        <f t="shared" si="45"/>
        <v>Loyal (49-72 Months)</v>
      </c>
    </row>
    <row r="2931" spans="1:23" x14ac:dyDescent="0.25">
      <c r="A2931" t="s">
        <v>2965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 s="1">
        <v>40.25</v>
      </c>
      <c r="T2931" s="1">
        <v>1564.05</v>
      </c>
      <c r="U2931" t="s">
        <v>24</v>
      </c>
      <c r="V2931">
        <f>IF(Table1[[#This Row],[Churn]]="Yes",1,0)</f>
        <v>0</v>
      </c>
      <c r="W2931" t="str">
        <f t="shared" si="45"/>
        <v>Established (25-48 Months)</v>
      </c>
    </row>
    <row r="2932" spans="1:23" x14ac:dyDescent="0.25">
      <c r="A2932" t="s">
        <v>2966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 s="1">
        <v>25.75</v>
      </c>
      <c r="T2932" s="1">
        <v>755.6</v>
      </c>
      <c r="U2932" t="s">
        <v>24</v>
      </c>
      <c r="V2932">
        <f>IF(Table1[[#This Row],[Churn]]="Yes",1,0)</f>
        <v>0</v>
      </c>
      <c r="W2932" t="str">
        <f t="shared" si="45"/>
        <v>Established (25-48 Months)</v>
      </c>
    </row>
    <row r="2933" spans="1:23" x14ac:dyDescent="0.25">
      <c r="A2933" t="s">
        <v>2967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 s="1">
        <v>105.35</v>
      </c>
      <c r="T2933" s="1">
        <v>3465.05</v>
      </c>
      <c r="U2933" t="s">
        <v>24</v>
      </c>
      <c r="V2933">
        <f>IF(Table1[[#This Row],[Churn]]="Yes",1,0)</f>
        <v>0</v>
      </c>
      <c r="W2933" t="str">
        <f t="shared" si="45"/>
        <v>Established (25-48 Months)</v>
      </c>
    </row>
    <row r="2934" spans="1:23" x14ac:dyDescent="0.25">
      <c r="A2934" t="s">
        <v>2968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 s="1">
        <v>113.6</v>
      </c>
      <c r="T2934" s="1">
        <v>6292.7</v>
      </c>
      <c r="U2934" t="s">
        <v>24</v>
      </c>
      <c r="V2934">
        <f>IF(Table1[[#This Row],[Churn]]="Yes",1,0)</f>
        <v>0</v>
      </c>
      <c r="W2934" t="str">
        <f t="shared" si="45"/>
        <v>Loyal (49-72 Months)</v>
      </c>
    </row>
    <row r="2935" spans="1:23" x14ac:dyDescent="0.25">
      <c r="A2935" t="s">
        <v>2969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 s="1">
        <v>24</v>
      </c>
      <c r="T2935" s="1">
        <v>1664.3</v>
      </c>
      <c r="U2935" t="s">
        <v>24</v>
      </c>
      <c r="V2935">
        <f>IF(Table1[[#This Row],[Churn]]="Yes",1,0)</f>
        <v>0</v>
      </c>
      <c r="W2935" t="str">
        <f t="shared" si="45"/>
        <v>Loyal (49-72 Months)</v>
      </c>
    </row>
    <row r="2936" spans="1:23" x14ac:dyDescent="0.25">
      <c r="A2936" t="s">
        <v>2970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 s="1">
        <v>19.399999999999999</v>
      </c>
      <c r="T2936" s="1">
        <v>198.1</v>
      </c>
      <c r="U2936" t="s">
        <v>24</v>
      </c>
      <c r="V2936">
        <f>IF(Table1[[#This Row],[Churn]]="Yes",1,0)</f>
        <v>0</v>
      </c>
      <c r="W2936" t="str">
        <f t="shared" si="45"/>
        <v>New (0-12 Months)</v>
      </c>
    </row>
    <row r="2937" spans="1:23" x14ac:dyDescent="0.25">
      <c r="A2937" t="s">
        <v>2971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 s="1">
        <v>86.1</v>
      </c>
      <c r="T2937" s="1">
        <v>6045.9</v>
      </c>
      <c r="U2937" t="s">
        <v>24</v>
      </c>
      <c r="V2937">
        <f>IF(Table1[[#This Row],[Churn]]="Yes",1,0)</f>
        <v>0</v>
      </c>
      <c r="W2937" t="str">
        <f t="shared" si="45"/>
        <v>Loyal (49-72 Months)</v>
      </c>
    </row>
    <row r="2938" spans="1:23" x14ac:dyDescent="0.25">
      <c r="A2938" t="s">
        <v>2972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 s="1">
        <v>102.65</v>
      </c>
      <c r="T2938" s="1">
        <v>4108.1499999999996</v>
      </c>
      <c r="U2938" t="s">
        <v>24</v>
      </c>
      <c r="V2938">
        <f>IF(Table1[[#This Row],[Churn]]="Yes",1,0)</f>
        <v>0</v>
      </c>
      <c r="W2938" t="str">
        <f t="shared" si="45"/>
        <v>Established (25-48 Months)</v>
      </c>
    </row>
    <row r="2939" spans="1:23" x14ac:dyDescent="0.25">
      <c r="A2939" t="s">
        <v>2973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 s="1">
        <v>92.85</v>
      </c>
      <c r="T2939" s="1">
        <v>5980.75</v>
      </c>
      <c r="U2939" t="s">
        <v>24</v>
      </c>
      <c r="V2939">
        <f>IF(Table1[[#This Row],[Churn]]="Yes",1,0)</f>
        <v>0</v>
      </c>
      <c r="W2939" t="str">
        <f t="shared" si="45"/>
        <v>Loyal (49-72 Months)</v>
      </c>
    </row>
    <row r="2940" spans="1:23" x14ac:dyDescent="0.25">
      <c r="A2940" t="s">
        <v>2974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 s="1">
        <v>97.75</v>
      </c>
      <c r="T2940" s="1">
        <v>5043.2</v>
      </c>
      <c r="U2940" t="s">
        <v>24</v>
      </c>
      <c r="V2940">
        <f>IF(Table1[[#This Row],[Churn]]="Yes",1,0)</f>
        <v>0</v>
      </c>
      <c r="W2940" t="str">
        <f t="shared" si="45"/>
        <v>Loyal (49-72 Months)</v>
      </c>
    </row>
    <row r="2941" spans="1:23" x14ac:dyDescent="0.25">
      <c r="A2941" t="s">
        <v>2975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 s="1">
        <v>83.8</v>
      </c>
      <c r="T2941" s="1">
        <v>1029.75</v>
      </c>
      <c r="U2941" t="s">
        <v>23</v>
      </c>
      <c r="V2941">
        <f>IF(Table1[[#This Row],[Churn]]="Yes",1,0)</f>
        <v>1</v>
      </c>
      <c r="W2941" t="str">
        <f t="shared" si="45"/>
        <v>New (0-12 Months)</v>
      </c>
    </row>
    <row r="2942" spans="1:23" x14ac:dyDescent="0.25">
      <c r="A2942" t="s">
        <v>2976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 s="1">
        <v>54.45</v>
      </c>
      <c r="T2942" s="1">
        <v>2854.55</v>
      </c>
      <c r="U2942" t="s">
        <v>23</v>
      </c>
      <c r="V2942">
        <f>IF(Table1[[#This Row],[Churn]]="Yes",1,0)</f>
        <v>1</v>
      </c>
      <c r="W2942" t="str">
        <f t="shared" si="45"/>
        <v>Loyal (49-72 Months)</v>
      </c>
    </row>
    <row r="2943" spans="1:23" x14ac:dyDescent="0.25">
      <c r="A2943" t="s">
        <v>2977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 s="1">
        <v>97.95</v>
      </c>
      <c r="T2943" s="1">
        <v>7114.25</v>
      </c>
      <c r="U2943" t="s">
        <v>24</v>
      </c>
      <c r="V2943">
        <f>IF(Table1[[#This Row],[Churn]]="Yes",1,0)</f>
        <v>0</v>
      </c>
      <c r="W2943" t="str">
        <f t="shared" si="45"/>
        <v>Loyal (49-72 Months)</v>
      </c>
    </row>
    <row r="2944" spans="1:23" x14ac:dyDescent="0.25">
      <c r="A2944" t="s">
        <v>2978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 s="1">
        <v>19.95</v>
      </c>
      <c r="T2944" s="1">
        <v>907.05</v>
      </c>
      <c r="U2944" t="s">
        <v>24</v>
      </c>
      <c r="V2944">
        <f>IF(Table1[[#This Row],[Churn]]="Yes",1,0)</f>
        <v>0</v>
      </c>
      <c r="W2944" t="str">
        <f t="shared" si="45"/>
        <v>Established (25-48 Months)</v>
      </c>
    </row>
    <row r="2945" spans="1:23" x14ac:dyDescent="0.25">
      <c r="A2945" t="s">
        <v>2979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 s="1">
        <v>24.6</v>
      </c>
      <c r="T2945" s="1">
        <v>973.95</v>
      </c>
      <c r="U2945" t="s">
        <v>24</v>
      </c>
      <c r="V2945">
        <f>IF(Table1[[#This Row],[Churn]]="Yes",1,0)</f>
        <v>0</v>
      </c>
      <c r="W2945" t="str">
        <f t="shared" si="45"/>
        <v>Established (25-48 Months)</v>
      </c>
    </row>
    <row r="2946" spans="1:23" x14ac:dyDescent="0.25">
      <c r="A2946" t="s">
        <v>2980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 s="1">
        <v>50.95</v>
      </c>
      <c r="T2946" s="1">
        <v>605.75</v>
      </c>
      <c r="U2946" t="s">
        <v>24</v>
      </c>
      <c r="V2946">
        <f>IF(Table1[[#This Row],[Churn]]="Yes",1,0)</f>
        <v>0</v>
      </c>
      <c r="W2946" t="str">
        <f t="shared" ref="W2946:W3009" si="46">IF(F2946&lt;=12,"New (0-12 Months)",IF(F2946&lt;=24,"Developing (13-24 Months)",IF(F2946&lt;=48,"Established (25-48 Months)","Loyal (49-72 Months)")))</f>
        <v>New (0-12 Months)</v>
      </c>
    </row>
    <row r="2947" spans="1:23" x14ac:dyDescent="0.25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 s="1">
        <v>75.599999999999994</v>
      </c>
      <c r="T2947" s="1">
        <v>661.55</v>
      </c>
      <c r="U2947" t="s">
        <v>24</v>
      </c>
      <c r="V2947">
        <f>IF(Table1[[#This Row],[Churn]]="Yes",1,0)</f>
        <v>0</v>
      </c>
      <c r="W2947" t="str">
        <f t="shared" si="46"/>
        <v>New (0-12 Months)</v>
      </c>
    </row>
    <row r="2948" spans="1:23" x14ac:dyDescent="0.25">
      <c r="A2948" t="s">
        <v>2982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 s="1">
        <v>80.75</v>
      </c>
      <c r="T2948" s="1">
        <v>4116.8999999999996</v>
      </c>
      <c r="U2948" t="s">
        <v>24</v>
      </c>
      <c r="V2948">
        <f>IF(Table1[[#This Row],[Churn]]="Yes",1,0)</f>
        <v>0</v>
      </c>
      <c r="W2948" t="str">
        <f t="shared" si="46"/>
        <v>Loyal (49-72 Months)</v>
      </c>
    </row>
    <row r="2949" spans="1:23" x14ac:dyDescent="0.25">
      <c r="A2949" t="s">
        <v>2983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 s="1">
        <v>90.4</v>
      </c>
      <c r="T2949" s="1">
        <v>4494.6499999999996</v>
      </c>
      <c r="U2949" t="s">
        <v>24</v>
      </c>
      <c r="V2949">
        <f>IF(Table1[[#This Row],[Churn]]="Yes",1,0)</f>
        <v>0</v>
      </c>
      <c r="W2949" t="str">
        <f t="shared" si="46"/>
        <v>Loyal (49-72 Months)</v>
      </c>
    </row>
    <row r="2950" spans="1:23" x14ac:dyDescent="0.25">
      <c r="A2950" t="s">
        <v>2984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 s="1">
        <v>99.8</v>
      </c>
      <c r="T2950" s="1">
        <v>4259.3</v>
      </c>
      <c r="U2950" t="s">
        <v>23</v>
      </c>
      <c r="V2950">
        <f>IF(Table1[[#This Row],[Churn]]="Yes",1,0)</f>
        <v>1</v>
      </c>
      <c r="W2950" t="str">
        <f t="shared" si="46"/>
        <v>Established (25-48 Months)</v>
      </c>
    </row>
    <row r="2951" spans="1:23" x14ac:dyDescent="0.25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 s="1">
        <v>60.25</v>
      </c>
      <c r="T2951" s="1">
        <v>3282.75</v>
      </c>
      <c r="U2951" t="s">
        <v>24</v>
      </c>
      <c r="V2951">
        <f>IF(Table1[[#This Row],[Churn]]="Yes",1,0)</f>
        <v>0</v>
      </c>
      <c r="W2951" t="str">
        <f t="shared" si="46"/>
        <v>Loyal (49-72 Months)</v>
      </c>
    </row>
    <row r="2952" spans="1:23" x14ac:dyDescent="0.25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 s="1">
        <v>20.2</v>
      </c>
      <c r="T2952" s="1">
        <v>55.7</v>
      </c>
      <c r="U2952" t="s">
        <v>24</v>
      </c>
      <c r="V2952">
        <f>IF(Table1[[#This Row],[Churn]]="Yes",1,0)</f>
        <v>0</v>
      </c>
      <c r="W2952" t="str">
        <f t="shared" si="46"/>
        <v>New (0-12 Months)</v>
      </c>
    </row>
    <row r="2953" spans="1:23" x14ac:dyDescent="0.25">
      <c r="A2953" t="s">
        <v>2987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 s="1">
        <v>64.150000000000006</v>
      </c>
      <c r="T2953" s="1">
        <v>1274.45</v>
      </c>
      <c r="U2953" t="s">
        <v>24</v>
      </c>
      <c r="V2953">
        <f>IF(Table1[[#This Row],[Churn]]="Yes",1,0)</f>
        <v>0</v>
      </c>
      <c r="W2953" t="str">
        <f t="shared" si="46"/>
        <v>Developing (13-24 Months)</v>
      </c>
    </row>
    <row r="2954" spans="1:23" x14ac:dyDescent="0.25">
      <c r="A2954" t="s">
        <v>2988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 s="1">
        <v>20.25</v>
      </c>
      <c r="T2954" s="1">
        <v>493.95</v>
      </c>
      <c r="U2954" t="s">
        <v>24</v>
      </c>
      <c r="V2954">
        <f>IF(Table1[[#This Row],[Churn]]="Yes",1,0)</f>
        <v>0</v>
      </c>
      <c r="W2954" t="str">
        <f t="shared" si="46"/>
        <v>Established (25-48 Months)</v>
      </c>
    </row>
    <row r="2955" spans="1:23" x14ac:dyDescent="0.25">
      <c r="A2955" t="s">
        <v>2989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 s="1">
        <v>105.85</v>
      </c>
      <c r="T2955" s="1">
        <v>2239.65</v>
      </c>
      <c r="U2955" t="s">
        <v>23</v>
      </c>
      <c r="V2955">
        <f>IF(Table1[[#This Row],[Churn]]="Yes",1,0)</f>
        <v>1</v>
      </c>
      <c r="W2955" t="str">
        <f t="shared" si="46"/>
        <v>Developing (13-24 Months)</v>
      </c>
    </row>
    <row r="2956" spans="1:23" x14ac:dyDescent="0.25">
      <c r="A2956" t="s">
        <v>2990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 s="1">
        <v>75.45</v>
      </c>
      <c r="T2956" s="1">
        <v>480.75</v>
      </c>
      <c r="U2956" t="s">
        <v>23</v>
      </c>
      <c r="V2956">
        <f>IF(Table1[[#This Row],[Churn]]="Yes",1,0)</f>
        <v>1</v>
      </c>
      <c r="W2956" t="str">
        <f t="shared" si="46"/>
        <v>New (0-12 Months)</v>
      </c>
    </row>
    <row r="2957" spans="1:23" x14ac:dyDescent="0.25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 s="1">
        <v>93.85</v>
      </c>
      <c r="T2957" s="1">
        <v>635.6</v>
      </c>
      <c r="U2957" t="s">
        <v>23</v>
      </c>
      <c r="V2957">
        <f>IF(Table1[[#This Row],[Churn]]="Yes",1,0)</f>
        <v>1</v>
      </c>
      <c r="W2957" t="str">
        <f t="shared" si="46"/>
        <v>New (0-12 Months)</v>
      </c>
    </row>
    <row r="2958" spans="1:23" x14ac:dyDescent="0.25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 s="1">
        <v>99</v>
      </c>
      <c r="T2958" s="1">
        <v>5038.1499999999996</v>
      </c>
      <c r="U2958" t="s">
        <v>24</v>
      </c>
      <c r="V2958">
        <f>IF(Table1[[#This Row],[Churn]]="Yes",1,0)</f>
        <v>0</v>
      </c>
      <c r="W2958" t="str">
        <f t="shared" si="46"/>
        <v>Loyal (49-72 Months)</v>
      </c>
    </row>
    <row r="2959" spans="1:23" x14ac:dyDescent="0.25">
      <c r="A2959" t="s">
        <v>2993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 s="1">
        <v>80.3</v>
      </c>
      <c r="T2959" s="1">
        <v>324.2</v>
      </c>
      <c r="U2959" t="s">
        <v>24</v>
      </c>
      <c r="V2959">
        <f>IF(Table1[[#This Row],[Churn]]="Yes",1,0)</f>
        <v>0</v>
      </c>
      <c r="W2959" t="str">
        <f t="shared" si="46"/>
        <v>New (0-12 Months)</v>
      </c>
    </row>
    <row r="2960" spans="1:23" x14ac:dyDescent="0.25">
      <c r="A2960" t="s">
        <v>2994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 s="1">
        <v>19.55</v>
      </c>
      <c r="T2960" s="1">
        <v>19.55</v>
      </c>
      <c r="U2960" t="s">
        <v>24</v>
      </c>
      <c r="V2960">
        <f>IF(Table1[[#This Row],[Churn]]="Yes",1,0)</f>
        <v>0</v>
      </c>
      <c r="W2960" t="str">
        <f t="shared" si="46"/>
        <v>New (0-12 Months)</v>
      </c>
    </row>
    <row r="2961" spans="1:23" x14ac:dyDescent="0.25">
      <c r="A2961" t="s">
        <v>2995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 s="1">
        <v>100.75</v>
      </c>
      <c r="T2961" s="1">
        <v>2793.55</v>
      </c>
      <c r="U2961" t="s">
        <v>24</v>
      </c>
      <c r="V2961">
        <f>IF(Table1[[#This Row],[Churn]]="Yes",1,0)</f>
        <v>0</v>
      </c>
      <c r="W2961" t="str">
        <f t="shared" si="46"/>
        <v>Established (25-48 Months)</v>
      </c>
    </row>
    <row r="2962" spans="1:23" x14ac:dyDescent="0.25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 s="1">
        <v>100.75</v>
      </c>
      <c r="T2962" s="1">
        <v>2095</v>
      </c>
      <c r="U2962" t="s">
        <v>23</v>
      </c>
      <c r="V2962">
        <f>IF(Table1[[#This Row],[Churn]]="Yes",1,0)</f>
        <v>1</v>
      </c>
      <c r="W2962" t="str">
        <f t="shared" si="46"/>
        <v>Developing (13-24 Months)</v>
      </c>
    </row>
    <row r="2963" spans="1:23" x14ac:dyDescent="0.25">
      <c r="A2963" t="s">
        <v>2997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 s="1">
        <v>53.75</v>
      </c>
      <c r="T2963" s="1">
        <v>648.65</v>
      </c>
      <c r="U2963" t="s">
        <v>24</v>
      </c>
      <c r="V2963">
        <f>IF(Table1[[#This Row],[Churn]]="Yes",1,0)</f>
        <v>0</v>
      </c>
      <c r="W2963" t="str">
        <f t="shared" si="46"/>
        <v>New (0-12 Months)</v>
      </c>
    </row>
    <row r="2964" spans="1:23" x14ac:dyDescent="0.25">
      <c r="A2964" t="s">
        <v>2998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 s="1">
        <v>31</v>
      </c>
      <c r="T2964" s="1">
        <v>95.05</v>
      </c>
      <c r="U2964" t="s">
        <v>23</v>
      </c>
      <c r="V2964">
        <f>IF(Table1[[#This Row],[Churn]]="Yes",1,0)</f>
        <v>1</v>
      </c>
      <c r="W2964" t="str">
        <f t="shared" si="46"/>
        <v>New (0-12 Months)</v>
      </c>
    </row>
    <row r="2965" spans="1:23" x14ac:dyDescent="0.25">
      <c r="A2965" t="s">
        <v>2999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 s="1">
        <v>25.6</v>
      </c>
      <c r="T2965" s="1">
        <v>917.15</v>
      </c>
      <c r="U2965" t="s">
        <v>24</v>
      </c>
      <c r="V2965">
        <f>IF(Table1[[#This Row],[Churn]]="Yes",1,0)</f>
        <v>0</v>
      </c>
      <c r="W2965" t="str">
        <f t="shared" si="46"/>
        <v>Established (25-48 Months)</v>
      </c>
    </row>
    <row r="2966" spans="1:23" x14ac:dyDescent="0.25">
      <c r="A2966" t="s">
        <v>3000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 s="1">
        <v>58.35</v>
      </c>
      <c r="T2966" s="1">
        <v>1346.9</v>
      </c>
      <c r="U2966" t="s">
        <v>24</v>
      </c>
      <c r="V2966">
        <f>IF(Table1[[#This Row],[Churn]]="Yes",1,0)</f>
        <v>0</v>
      </c>
      <c r="W2966" t="str">
        <f t="shared" si="46"/>
        <v>Developing (13-24 Months)</v>
      </c>
    </row>
    <row r="2967" spans="1:23" x14ac:dyDescent="0.25">
      <c r="A2967" t="s">
        <v>3001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 s="1">
        <v>80</v>
      </c>
      <c r="T2967" s="1">
        <v>4242.3500000000004</v>
      </c>
      <c r="U2967" t="s">
        <v>23</v>
      </c>
      <c r="V2967">
        <f>IF(Table1[[#This Row],[Churn]]="Yes",1,0)</f>
        <v>1</v>
      </c>
      <c r="W2967" t="str">
        <f t="shared" si="46"/>
        <v>Loyal (49-72 Months)</v>
      </c>
    </row>
    <row r="2968" spans="1:23" x14ac:dyDescent="0.25">
      <c r="A2968" t="s">
        <v>3002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 s="1">
        <v>46.35</v>
      </c>
      <c r="T2968" s="1">
        <v>672.7</v>
      </c>
      <c r="U2968" t="s">
        <v>24</v>
      </c>
      <c r="V2968">
        <f>IF(Table1[[#This Row],[Churn]]="Yes",1,0)</f>
        <v>0</v>
      </c>
      <c r="W2968" t="str">
        <f t="shared" si="46"/>
        <v>Developing (13-24 Months)</v>
      </c>
    </row>
    <row r="2969" spans="1:23" x14ac:dyDescent="0.25">
      <c r="A2969" t="s">
        <v>3003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 s="1">
        <v>113.75</v>
      </c>
      <c r="T2969" s="1">
        <v>6561.25</v>
      </c>
      <c r="U2969" t="s">
        <v>24</v>
      </c>
      <c r="V2969">
        <f>IF(Table1[[#This Row],[Churn]]="Yes",1,0)</f>
        <v>0</v>
      </c>
      <c r="W2969" t="str">
        <f t="shared" si="46"/>
        <v>Loyal (49-72 Months)</v>
      </c>
    </row>
    <row r="2970" spans="1:23" x14ac:dyDescent="0.25">
      <c r="A2970" t="s">
        <v>3004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 s="1">
        <v>90.4</v>
      </c>
      <c r="T2970" s="1">
        <v>268.45</v>
      </c>
      <c r="U2970" t="s">
        <v>24</v>
      </c>
      <c r="V2970">
        <f>IF(Table1[[#This Row],[Churn]]="Yes",1,0)</f>
        <v>0</v>
      </c>
      <c r="W2970" t="str">
        <f t="shared" si="46"/>
        <v>New (0-12 Months)</v>
      </c>
    </row>
    <row r="2971" spans="1:23" x14ac:dyDescent="0.25">
      <c r="A2971" t="s">
        <v>3005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 s="1">
        <v>109.3</v>
      </c>
      <c r="T2971" s="1">
        <v>7337.55</v>
      </c>
      <c r="U2971" t="s">
        <v>24</v>
      </c>
      <c r="V2971">
        <f>IF(Table1[[#This Row],[Churn]]="Yes",1,0)</f>
        <v>0</v>
      </c>
      <c r="W2971" t="str">
        <f t="shared" si="46"/>
        <v>Loyal (49-72 Months)</v>
      </c>
    </row>
    <row r="2972" spans="1:23" x14ac:dyDescent="0.25">
      <c r="A2972" t="s">
        <v>3006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 s="1">
        <v>70.25</v>
      </c>
      <c r="T2972" s="1">
        <v>331.9</v>
      </c>
      <c r="U2972" t="s">
        <v>23</v>
      </c>
      <c r="V2972">
        <f>IF(Table1[[#This Row],[Churn]]="Yes",1,0)</f>
        <v>1</v>
      </c>
      <c r="W2972" t="str">
        <f t="shared" si="46"/>
        <v>New (0-12 Months)</v>
      </c>
    </row>
    <row r="2973" spans="1:23" x14ac:dyDescent="0.25">
      <c r="A2973" t="s">
        <v>3007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 s="1">
        <v>90.3</v>
      </c>
      <c r="T2973" s="1">
        <v>5194.05</v>
      </c>
      <c r="U2973" t="s">
        <v>24</v>
      </c>
      <c r="V2973">
        <f>IF(Table1[[#This Row],[Churn]]="Yes",1,0)</f>
        <v>0</v>
      </c>
      <c r="W2973" t="str">
        <f t="shared" si="46"/>
        <v>Loyal (49-72 Months)</v>
      </c>
    </row>
    <row r="2974" spans="1:23" x14ac:dyDescent="0.25">
      <c r="A2974" t="s">
        <v>3008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 s="1">
        <v>65.25</v>
      </c>
      <c r="T2974" s="1">
        <v>4478.8500000000004</v>
      </c>
      <c r="U2974" t="s">
        <v>24</v>
      </c>
      <c r="V2974">
        <f>IF(Table1[[#This Row],[Churn]]="Yes",1,0)</f>
        <v>0</v>
      </c>
      <c r="W2974" t="str">
        <f t="shared" si="46"/>
        <v>Loyal (49-72 Months)</v>
      </c>
    </row>
    <row r="2975" spans="1:23" x14ac:dyDescent="0.25">
      <c r="A2975" t="s">
        <v>3009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 s="1">
        <v>100.15</v>
      </c>
      <c r="T2975" s="1">
        <v>6283.3</v>
      </c>
      <c r="U2975" t="s">
        <v>23</v>
      </c>
      <c r="V2975">
        <f>IF(Table1[[#This Row],[Churn]]="Yes",1,0)</f>
        <v>1</v>
      </c>
      <c r="W2975" t="str">
        <f t="shared" si="46"/>
        <v>Loyal (49-72 Months)</v>
      </c>
    </row>
    <row r="2976" spans="1:23" x14ac:dyDescent="0.25">
      <c r="A2976" t="s">
        <v>3010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 s="1">
        <v>94.5</v>
      </c>
      <c r="T2976" s="1">
        <v>2659.4</v>
      </c>
      <c r="U2976" t="s">
        <v>23</v>
      </c>
      <c r="V2976">
        <f>IF(Table1[[#This Row],[Churn]]="Yes",1,0)</f>
        <v>1</v>
      </c>
      <c r="W2976" t="str">
        <f t="shared" si="46"/>
        <v>Established (25-48 Months)</v>
      </c>
    </row>
    <row r="2977" spans="1:23" x14ac:dyDescent="0.25">
      <c r="A2977" t="s">
        <v>3011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 s="1">
        <v>60.65</v>
      </c>
      <c r="T2977" s="1">
        <v>196.9</v>
      </c>
      <c r="U2977" t="s">
        <v>24</v>
      </c>
      <c r="V2977">
        <f>IF(Table1[[#This Row],[Churn]]="Yes",1,0)</f>
        <v>0</v>
      </c>
      <c r="W2977" t="str">
        <f t="shared" si="46"/>
        <v>New (0-12 Months)</v>
      </c>
    </row>
    <row r="2978" spans="1:23" x14ac:dyDescent="0.25">
      <c r="A2978" t="s">
        <v>3012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 s="1">
        <v>24.1</v>
      </c>
      <c r="T2978" s="1">
        <v>439.2</v>
      </c>
      <c r="U2978" t="s">
        <v>24</v>
      </c>
      <c r="V2978">
        <f>IF(Table1[[#This Row],[Churn]]="Yes",1,0)</f>
        <v>0</v>
      </c>
      <c r="W2978" t="str">
        <f t="shared" si="46"/>
        <v>Developing (13-24 Months)</v>
      </c>
    </row>
    <row r="2979" spans="1:23" x14ac:dyDescent="0.25">
      <c r="A2979" t="s">
        <v>3013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 s="1">
        <v>19.5</v>
      </c>
      <c r="T2979" s="1">
        <v>19.5</v>
      </c>
      <c r="U2979" t="s">
        <v>24</v>
      </c>
      <c r="V2979">
        <f>IF(Table1[[#This Row],[Churn]]="Yes",1,0)</f>
        <v>0</v>
      </c>
      <c r="W2979" t="str">
        <f t="shared" si="46"/>
        <v>New (0-12 Months)</v>
      </c>
    </row>
    <row r="2980" spans="1:23" x14ac:dyDescent="0.25">
      <c r="A2980" t="s">
        <v>3014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 s="1">
        <v>85.95</v>
      </c>
      <c r="T2980" s="1">
        <v>2107.15</v>
      </c>
      <c r="U2980" t="s">
        <v>24</v>
      </c>
      <c r="V2980">
        <f>IF(Table1[[#This Row],[Churn]]="Yes",1,0)</f>
        <v>0</v>
      </c>
      <c r="W2980" t="str">
        <f t="shared" si="46"/>
        <v>Developing (13-24 Months)</v>
      </c>
    </row>
    <row r="2981" spans="1:23" x14ac:dyDescent="0.25">
      <c r="A2981" t="s">
        <v>3015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 s="1">
        <v>53.5</v>
      </c>
      <c r="T2981" s="1">
        <v>3035.8</v>
      </c>
      <c r="U2981" t="s">
        <v>24</v>
      </c>
      <c r="V2981">
        <f>IF(Table1[[#This Row],[Churn]]="Yes",1,0)</f>
        <v>0</v>
      </c>
      <c r="W2981" t="str">
        <f t="shared" si="46"/>
        <v>Loyal (49-72 Months)</v>
      </c>
    </row>
    <row r="2982" spans="1:23" x14ac:dyDescent="0.25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 s="1">
        <v>25.45</v>
      </c>
      <c r="T2982" s="1">
        <v>1866.45</v>
      </c>
      <c r="U2982" t="s">
        <v>24</v>
      </c>
      <c r="V2982">
        <f>IF(Table1[[#This Row],[Churn]]="Yes",1,0)</f>
        <v>0</v>
      </c>
      <c r="W2982" t="str">
        <f t="shared" si="46"/>
        <v>Loyal (49-72 Months)</v>
      </c>
    </row>
    <row r="2983" spans="1:23" x14ac:dyDescent="0.25">
      <c r="A2983" t="s">
        <v>3017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 s="1">
        <v>20.5</v>
      </c>
      <c r="T2983" s="1">
        <v>1430.95</v>
      </c>
      <c r="U2983" t="s">
        <v>24</v>
      </c>
      <c r="V2983">
        <f>IF(Table1[[#This Row],[Churn]]="Yes",1,0)</f>
        <v>0</v>
      </c>
      <c r="W2983" t="str">
        <f t="shared" si="46"/>
        <v>Loyal (49-72 Months)</v>
      </c>
    </row>
    <row r="2984" spans="1:23" x14ac:dyDescent="0.25">
      <c r="A2984" t="s">
        <v>3018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 s="1">
        <v>20.85</v>
      </c>
      <c r="T2984" s="1">
        <v>1071.5999999999999</v>
      </c>
      <c r="U2984" t="s">
        <v>24</v>
      </c>
      <c r="V2984">
        <f>IF(Table1[[#This Row],[Churn]]="Yes",1,0)</f>
        <v>0</v>
      </c>
      <c r="W2984" t="str">
        <f t="shared" si="46"/>
        <v>Loyal (49-72 Months)</v>
      </c>
    </row>
    <row r="2985" spans="1:23" x14ac:dyDescent="0.25">
      <c r="A2985" t="s">
        <v>3019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 s="1">
        <v>89.9</v>
      </c>
      <c r="T2985" s="1">
        <v>6457.15</v>
      </c>
      <c r="U2985" t="s">
        <v>24</v>
      </c>
      <c r="V2985">
        <f>IF(Table1[[#This Row],[Churn]]="Yes",1,0)</f>
        <v>0</v>
      </c>
      <c r="W2985" t="str">
        <f t="shared" si="46"/>
        <v>Loyal (49-72 Months)</v>
      </c>
    </row>
    <row r="2986" spans="1:23" x14ac:dyDescent="0.25">
      <c r="A2986" t="s">
        <v>3020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 s="1">
        <v>26</v>
      </c>
      <c r="T2986" s="1">
        <v>684.05</v>
      </c>
      <c r="U2986" t="s">
        <v>24</v>
      </c>
      <c r="V2986">
        <f>IF(Table1[[#This Row],[Churn]]="Yes",1,0)</f>
        <v>0</v>
      </c>
      <c r="W2986" t="str">
        <f t="shared" si="46"/>
        <v>Established (25-48 Months)</v>
      </c>
    </row>
    <row r="2987" spans="1:23" x14ac:dyDescent="0.25">
      <c r="A2987" t="s">
        <v>3021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 s="1">
        <v>113.2</v>
      </c>
      <c r="T2987" s="1">
        <v>3914.05</v>
      </c>
      <c r="U2987" t="s">
        <v>24</v>
      </c>
      <c r="V2987">
        <f>IF(Table1[[#This Row],[Churn]]="Yes",1,0)</f>
        <v>0</v>
      </c>
      <c r="W2987" t="str">
        <f t="shared" si="46"/>
        <v>Established (25-48 Months)</v>
      </c>
    </row>
    <row r="2988" spans="1:23" x14ac:dyDescent="0.25">
      <c r="A2988" t="s">
        <v>3022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 s="1">
        <v>69.05</v>
      </c>
      <c r="T2988" s="1">
        <v>3842.6</v>
      </c>
      <c r="U2988" t="s">
        <v>24</v>
      </c>
      <c r="V2988">
        <f>IF(Table1[[#This Row],[Churn]]="Yes",1,0)</f>
        <v>0</v>
      </c>
      <c r="W2988" t="str">
        <f t="shared" si="46"/>
        <v>Loyal (49-72 Months)</v>
      </c>
    </row>
    <row r="2989" spans="1:23" x14ac:dyDescent="0.25">
      <c r="A2989" t="s">
        <v>3023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 s="1">
        <v>20.100000000000001</v>
      </c>
      <c r="T2989" s="1">
        <v>670.35</v>
      </c>
      <c r="U2989" t="s">
        <v>24</v>
      </c>
      <c r="V2989">
        <f>IF(Table1[[#This Row],[Churn]]="Yes",1,0)</f>
        <v>0</v>
      </c>
      <c r="W2989" t="str">
        <f t="shared" si="46"/>
        <v>Established (25-48 Months)</v>
      </c>
    </row>
    <row r="2990" spans="1:23" x14ac:dyDescent="0.25">
      <c r="A2990" t="s">
        <v>3024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 s="1">
        <v>109.65</v>
      </c>
      <c r="T2990" s="1">
        <v>7880.25</v>
      </c>
      <c r="U2990" t="s">
        <v>24</v>
      </c>
      <c r="V2990">
        <f>IF(Table1[[#This Row],[Churn]]="Yes",1,0)</f>
        <v>0</v>
      </c>
      <c r="W2990" t="str">
        <f t="shared" si="46"/>
        <v>Loyal (49-72 Months)</v>
      </c>
    </row>
    <row r="2991" spans="1:23" x14ac:dyDescent="0.25">
      <c r="A2991" t="s">
        <v>3025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 s="1">
        <v>19.2</v>
      </c>
      <c r="T2991" s="1">
        <v>19.2</v>
      </c>
      <c r="U2991" t="s">
        <v>24</v>
      </c>
      <c r="V2991">
        <f>IF(Table1[[#This Row],[Churn]]="Yes",1,0)</f>
        <v>0</v>
      </c>
      <c r="W2991" t="str">
        <f t="shared" si="46"/>
        <v>New (0-12 Months)</v>
      </c>
    </row>
    <row r="2992" spans="1:23" x14ac:dyDescent="0.25">
      <c r="A2992" t="s">
        <v>3026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 s="1">
        <v>33.9</v>
      </c>
      <c r="T2992" s="1">
        <v>298.45</v>
      </c>
      <c r="U2992" t="s">
        <v>23</v>
      </c>
      <c r="V2992">
        <f>IF(Table1[[#This Row],[Churn]]="Yes",1,0)</f>
        <v>1</v>
      </c>
      <c r="W2992" t="str">
        <f t="shared" si="46"/>
        <v>New (0-12 Months)</v>
      </c>
    </row>
    <row r="2993" spans="1:23" x14ac:dyDescent="0.25">
      <c r="A2993" t="s">
        <v>3027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 s="1">
        <v>90</v>
      </c>
      <c r="T2993" s="1">
        <v>3371.75</v>
      </c>
      <c r="U2993" t="s">
        <v>24</v>
      </c>
      <c r="V2993">
        <f>IF(Table1[[#This Row],[Churn]]="Yes",1,0)</f>
        <v>0</v>
      </c>
      <c r="W2993" t="str">
        <f t="shared" si="46"/>
        <v>Established (25-48 Months)</v>
      </c>
    </row>
    <row r="2994" spans="1:23" x14ac:dyDescent="0.25">
      <c r="A2994" t="s">
        <v>3028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 s="1">
        <v>34</v>
      </c>
      <c r="T2994" s="1">
        <v>442.45</v>
      </c>
      <c r="U2994" t="s">
        <v>24</v>
      </c>
      <c r="V2994">
        <f>IF(Table1[[#This Row],[Churn]]="Yes",1,0)</f>
        <v>0</v>
      </c>
      <c r="W2994" t="str">
        <f t="shared" si="46"/>
        <v>New (0-12 Months)</v>
      </c>
    </row>
    <row r="2995" spans="1:23" x14ac:dyDescent="0.25">
      <c r="A2995" t="s">
        <v>3029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 s="1">
        <v>20.399999999999999</v>
      </c>
      <c r="T2995" s="1">
        <v>20.399999999999999</v>
      </c>
      <c r="U2995" t="s">
        <v>24</v>
      </c>
      <c r="V2995">
        <f>IF(Table1[[#This Row],[Churn]]="Yes",1,0)</f>
        <v>0</v>
      </c>
      <c r="W2995" t="str">
        <f t="shared" si="46"/>
        <v>New (0-12 Months)</v>
      </c>
    </row>
    <row r="2996" spans="1:23" x14ac:dyDescent="0.25">
      <c r="A2996" t="s">
        <v>3030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 s="1">
        <v>38.6</v>
      </c>
      <c r="T2996" s="1">
        <v>2345.5500000000002</v>
      </c>
      <c r="U2996" t="s">
        <v>24</v>
      </c>
      <c r="V2996">
        <f>IF(Table1[[#This Row],[Churn]]="Yes",1,0)</f>
        <v>0</v>
      </c>
      <c r="W2996" t="str">
        <f t="shared" si="46"/>
        <v>Loyal (49-72 Months)</v>
      </c>
    </row>
    <row r="2997" spans="1:23" x14ac:dyDescent="0.25">
      <c r="A2997" t="s">
        <v>3031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 s="1">
        <v>25.25</v>
      </c>
      <c r="T2997" s="1">
        <v>25.25</v>
      </c>
      <c r="U2997" t="s">
        <v>24</v>
      </c>
      <c r="V2997">
        <f>IF(Table1[[#This Row],[Churn]]="Yes",1,0)</f>
        <v>0</v>
      </c>
      <c r="W2997" t="str">
        <f t="shared" si="46"/>
        <v>New (0-12 Months)</v>
      </c>
    </row>
    <row r="2998" spans="1:23" x14ac:dyDescent="0.25">
      <c r="A2998" t="s">
        <v>3032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 s="1">
        <v>60.6</v>
      </c>
      <c r="T2998" s="1">
        <v>1156.3499999999999</v>
      </c>
      <c r="U2998" t="s">
        <v>24</v>
      </c>
      <c r="V2998">
        <f>IF(Table1[[#This Row],[Churn]]="Yes",1,0)</f>
        <v>0</v>
      </c>
      <c r="W2998" t="str">
        <f t="shared" si="46"/>
        <v>Developing (13-24 Months)</v>
      </c>
    </row>
    <row r="2999" spans="1:23" x14ac:dyDescent="0.25">
      <c r="A2999" t="s">
        <v>3033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 s="1">
        <v>89.95</v>
      </c>
      <c r="T2999" s="1">
        <v>6143.15</v>
      </c>
      <c r="U2999" t="s">
        <v>23</v>
      </c>
      <c r="V2999">
        <f>IF(Table1[[#This Row],[Churn]]="Yes",1,0)</f>
        <v>1</v>
      </c>
      <c r="W2999" t="str">
        <f t="shared" si="46"/>
        <v>Loyal (49-72 Months)</v>
      </c>
    </row>
    <row r="3000" spans="1:23" x14ac:dyDescent="0.25">
      <c r="A3000" t="s">
        <v>3034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 s="1">
        <v>74.75</v>
      </c>
      <c r="T3000" s="1">
        <v>144.80000000000001</v>
      </c>
      <c r="U3000" t="s">
        <v>24</v>
      </c>
      <c r="V3000">
        <f>IF(Table1[[#This Row],[Churn]]="Yes",1,0)</f>
        <v>0</v>
      </c>
      <c r="W3000" t="str">
        <f t="shared" si="46"/>
        <v>New (0-12 Months)</v>
      </c>
    </row>
    <row r="3001" spans="1:23" x14ac:dyDescent="0.25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 s="1">
        <v>20.6</v>
      </c>
      <c r="T3001" s="1">
        <v>414.95</v>
      </c>
      <c r="U3001" t="s">
        <v>24</v>
      </c>
      <c r="V3001">
        <f>IF(Table1[[#This Row],[Churn]]="Yes",1,0)</f>
        <v>0</v>
      </c>
      <c r="W3001" t="str">
        <f t="shared" si="46"/>
        <v>Developing (13-24 Months)</v>
      </c>
    </row>
    <row r="3002" spans="1:23" x14ac:dyDescent="0.25">
      <c r="A3002" t="s">
        <v>3036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 s="1">
        <v>84.45</v>
      </c>
      <c r="T3002" s="1">
        <v>1059.55</v>
      </c>
      <c r="U3002" t="s">
        <v>23</v>
      </c>
      <c r="V3002">
        <f>IF(Table1[[#This Row],[Churn]]="Yes",1,0)</f>
        <v>1</v>
      </c>
      <c r="W3002" t="str">
        <f t="shared" si="46"/>
        <v>New (0-12 Months)</v>
      </c>
    </row>
    <row r="3003" spans="1:23" x14ac:dyDescent="0.25">
      <c r="A3003" t="s">
        <v>3037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 s="1">
        <v>20.399999999999999</v>
      </c>
      <c r="T3003" s="1">
        <v>181.8</v>
      </c>
      <c r="U3003" t="s">
        <v>24</v>
      </c>
      <c r="V3003">
        <f>IF(Table1[[#This Row],[Churn]]="Yes",1,0)</f>
        <v>0</v>
      </c>
      <c r="W3003" t="str">
        <f t="shared" si="46"/>
        <v>New (0-12 Months)</v>
      </c>
    </row>
    <row r="3004" spans="1:23" x14ac:dyDescent="0.25">
      <c r="A3004" t="s">
        <v>3038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 s="1">
        <v>81.7</v>
      </c>
      <c r="T3004" s="1">
        <v>2212.5500000000002</v>
      </c>
      <c r="U3004" t="s">
        <v>24</v>
      </c>
      <c r="V3004">
        <f>IF(Table1[[#This Row],[Churn]]="Yes",1,0)</f>
        <v>0</v>
      </c>
      <c r="W3004" t="str">
        <f t="shared" si="46"/>
        <v>Established (25-48 Months)</v>
      </c>
    </row>
    <row r="3005" spans="1:23" x14ac:dyDescent="0.25">
      <c r="A3005" t="s">
        <v>3039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 s="1">
        <v>79.5</v>
      </c>
      <c r="T3005" s="1">
        <v>2180.5500000000002</v>
      </c>
      <c r="U3005" t="s">
        <v>23</v>
      </c>
      <c r="V3005">
        <f>IF(Table1[[#This Row],[Churn]]="Yes",1,0)</f>
        <v>1</v>
      </c>
      <c r="W3005" t="str">
        <f t="shared" si="46"/>
        <v>Established (25-48 Months)</v>
      </c>
    </row>
    <row r="3006" spans="1:23" x14ac:dyDescent="0.25">
      <c r="A3006" t="s">
        <v>3040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 s="1">
        <v>89.15</v>
      </c>
      <c r="T3006" s="1">
        <v>89.15</v>
      </c>
      <c r="U3006" t="s">
        <v>23</v>
      </c>
      <c r="V3006">
        <f>IF(Table1[[#This Row],[Churn]]="Yes",1,0)</f>
        <v>1</v>
      </c>
      <c r="W3006" t="str">
        <f t="shared" si="46"/>
        <v>New (0-12 Months)</v>
      </c>
    </row>
    <row r="3007" spans="1:23" x14ac:dyDescent="0.25">
      <c r="A3007" t="s">
        <v>3041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 s="1">
        <v>20.3</v>
      </c>
      <c r="T3007" s="1">
        <v>459.95</v>
      </c>
      <c r="U3007" t="s">
        <v>24</v>
      </c>
      <c r="V3007">
        <f>IF(Table1[[#This Row],[Churn]]="Yes",1,0)</f>
        <v>0</v>
      </c>
      <c r="W3007" t="str">
        <f t="shared" si="46"/>
        <v>Developing (13-24 Months)</v>
      </c>
    </row>
    <row r="3008" spans="1:23" x14ac:dyDescent="0.25">
      <c r="A3008" t="s">
        <v>3042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 s="1">
        <v>74.95</v>
      </c>
      <c r="T3008" s="1">
        <v>1036.75</v>
      </c>
      <c r="U3008" t="s">
        <v>23</v>
      </c>
      <c r="V3008">
        <f>IF(Table1[[#This Row],[Churn]]="Yes",1,0)</f>
        <v>1</v>
      </c>
      <c r="W3008" t="str">
        <f t="shared" si="46"/>
        <v>Developing (13-24 Months)</v>
      </c>
    </row>
    <row r="3009" spans="1:23" x14ac:dyDescent="0.25">
      <c r="A3009" t="s">
        <v>3043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 s="1">
        <v>74.400000000000006</v>
      </c>
      <c r="T3009" s="1">
        <v>2276.9499999999998</v>
      </c>
      <c r="U3009" t="s">
        <v>23</v>
      </c>
      <c r="V3009">
        <f>IF(Table1[[#This Row],[Churn]]="Yes",1,0)</f>
        <v>1</v>
      </c>
      <c r="W3009" t="str">
        <f t="shared" si="46"/>
        <v>Established (25-48 Months)</v>
      </c>
    </row>
    <row r="3010" spans="1:23" x14ac:dyDescent="0.25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 s="1">
        <v>20</v>
      </c>
      <c r="T3010" s="1">
        <v>211.95</v>
      </c>
      <c r="U3010" t="s">
        <v>24</v>
      </c>
      <c r="V3010">
        <f>IF(Table1[[#This Row],[Churn]]="Yes",1,0)</f>
        <v>0</v>
      </c>
      <c r="W3010" t="str">
        <f t="shared" ref="W3010:W3073" si="47">IF(F3010&lt;=12,"New (0-12 Months)",IF(F3010&lt;=24,"Developing (13-24 Months)",IF(F3010&lt;=48,"Established (25-48 Months)","Loyal (49-72 Months)")))</f>
        <v>New (0-12 Months)</v>
      </c>
    </row>
    <row r="3011" spans="1:23" x14ac:dyDescent="0.25">
      <c r="A3011" t="s">
        <v>3045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 s="1">
        <v>25</v>
      </c>
      <c r="T3011" s="1">
        <v>25</v>
      </c>
      <c r="U3011" t="s">
        <v>24</v>
      </c>
      <c r="V3011">
        <f>IF(Table1[[#This Row],[Churn]]="Yes",1,0)</f>
        <v>0</v>
      </c>
      <c r="W3011" t="str">
        <f t="shared" si="47"/>
        <v>New (0-12 Months)</v>
      </c>
    </row>
    <row r="3012" spans="1:23" x14ac:dyDescent="0.25">
      <c r="A3012" t="s">
        <v>3046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 s="1">
        <v>80.45</v>
      </c>
      <c r="T3012" s="1">
        <v>3162.65</v>
      </c>
      <c r="U3012" t="s">
        <v>24</v>
      </c>
      <c r="V3012">
        <f>IF(Table1[[#This Row],[Churn]]="Yes",1,0)</f>
        <v>0</v>
      </c>
      <c r="W3012" t="str">
        <f t="shared" si="47"/>
        <v>Established (25-48 Months)</v>
      </c>
    </row>
    <row r="3013" spans="1:23" x14ac:dyDescent="0.25">
      <c r="A3013" t="s">
        <v>3047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 s="1">
        <v>19.75</v>
      </c>
      <c r="T3013" s="1">
        <v>210.65</v>
      </c>
      <c r="U3013" t="s">
        <v>24</v>
      </c>
      <c r="V3013">
        <f>IF(Table1[[#This Row],[Churn]]="Yes",1,0)</f>
        <v>0</v>
      </c>
      <c r="W3013" t="str">
        <f t="shared" si="47"/>
        <v>New (0-12 Months)</v>
      </c>
    </row>
    <row r="3014" spans="1:23" x14ac:dyDescent="0.25">
      <c r="A3014" t="s">
        <v>3048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 s="1">
        <v>65.650000000000006</v>
      </c>
      <c r="T3014" s="1">
        <v>3566.7</v>
      </c>
      <c r="U3014" t="s">
        <v>24</v>
      </c>
      <c r="V3014">
        <f>IF(Table1[[#This Row],[Churn]]="Yes",1,0)</f>
        <v>0</v>
      </c>
      <c r="W3014" t="str">
        <f t="shared" si="47"/>
        <v>Loyal (49-72 Months)</v>
      </c>
    </row>
    <row r="3015" spans="1:23" x14ac:dyDescent="0.25">
      <c r="A3015" t="s">
        <v>3049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 s="1">
        <v>71</v>
      </c>
      <c r="T3015" s="1">
        <v>2080.1</v>
      </c>
      <c r="U3015" t="s">
        <v>24</v>
      </c>
      <c r="V3015">
        <f>IF(Table1[[#This Row],[Churn]]="Yes",1,0)</f>
        <v>0</v>
      </c>
      <c r="W3015" t="str">
        <f t="shared" si="47"/>
        <v>Established (25-48 Months)</v>
      </c>
    </row>
    <row r="3016" spans="1:23" x14ac:dyDescent="0.25">
      <c r="A3016" t="s">
        <v>3050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 s="1">
        <v>89.2</v>
      </c>
      <c r="T3016" s="1">
        <v>4040.2</v>
      </c>
      <c r="U3016" t="s">
        <v>24</v>
      </c>
      <c r="V3016">
        <f>IF(Table1[[#This Row],[Churn]]="Yes",1,0)</f>
        <v>0</v>
      </c>
      <c r="W3016" t="str">
        <f t="shared" si="47"/>
        <v>Established (25-48 Months)</v>
      </c>
    </row>
    <row r="3017" spans="1:23" x14ac:dyDescent="0.25">
      <c r="A3017" t="s">
        <v>3051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 s="1">
        <v>86.75</v>
      </c>
      <c r="T3017" s="1">
        <v>5186</v>
      </c>
      <c r="U3017" t="s">
        <v>24</v>
      </c>
      <c r="V3017">
        <f>IF(Table1[[#This Row],[Churn]]="Yes",1,0)</f>
        <v>0</v>
      </c>
      <c r="W3017" t="str">
        <f t="shared" si="47"/>
        <v>Loyal (49-72 Months)</v>
      </c>
    </row>
    <row r="3018" spans="1:23" x14ac:dyDescent="0.25">
      <c r="A3018" t="s">
        <v>3052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 s="1">
        <v>55.3</v>
      </c>
      <c r="T3018" s="1">
        <v>196.15</v>
      </c>
      <c r="U3018" t="s">
        <v>23</v>
      </c>
      <c r="V3018">
        <f>IF(Table1[[#This Row],[Churn]]="Yes",1,0)</f>
        <v>1</v>
      </c>
      <c r="W3018" t="str">
        <f t="shared" si="47"/>
        <v>New (0-12 Months)</v>
      </c>
    </row>
    <row r="3019" spans="1:23" x14ac:dyDescent="0.25">
      <c r="A3019" t="s">
        <v>3053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 s="1">
        <v>61.5</v>
      </c>
      <c r="T3019" s="1">
        <v>1087.45</v>
      </c>
      <c r="U3019" t="s">
        <v>24</v>
      </c>
      <c r="V3019">
        <f>IF(Table1[[#This Row],[Churn]]="Yes",1,0)</f>
        <v>0</v>
      </c>
      <c r="W3019" t="str">
        <f t="shared" si="47"/>
        <v>Developing (13-24 Months)</v>
      </c>
    </row>
    <row r="3020" spans="1:23" x14ac:dyDescent="0.25">
      <c r="A3020" t="s">
        <v>3054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 s="1">
        <v>25.1</v>
      </c>
      <c r="T3020" s="1">
        <v>1672.15</v>
      </c>
      <c r="U3020" t="s">
        <v>24</v>
      </c>
      <c r="V3020">
        <f>IF(Table1[[#This Row],[Churn]]="Yes",1,0)</f>
        <v>0</v>
      </c>
      <c r="W3020" t="str">
        <f t="shared" si="47"/>
        <v>Loyal (49-72 Months)</v>
      </c>
    </row>
    <row r="3021" spans="1:23" x14ac:dyDescent="0.25">
      <c r="A3021" t="s">
        <v>3055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 s="1">
        <v>55.15</v>
      </c>
      <c r="T3021" s="1">
        <v>1206.05</v>
      </c>
      <c r="U3021" t="s">
        <v>23</v>
      </c>
      <c r="V3021">
        <f>IF(Table1[[#This Row],[Churn]]="Yes",1,0)</f>
        <v>1</v>
      </c>
      <c r="W3021" t="str">
        <f t="shared" si="47"/>
        <v>Developing (13-24 Months)</v>
      </c>
    </row>
    <row r="3022" spans="1:23" x14ac:dyDescent="0.25">
      <c r="A3022" t="s">
        <v>3056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 s="1">
        <v>34.049999999999997</v>
      </c>
      <c r="T3022" s="1">
        <v>1113.95</v>
      </c>
      <c r="U3022" t="s">
        <v>24</v>
      </c>
      <c r="V3022">
        <f>IF(Table1[[#This Row],[Churn]]="Yes",1,0)</f>
        <v>0</v>
      </c>
      <c r="W3022" t="str">
        <f t="shared" si="47"/>
        <v>Established (25-48 Months)</v>
      </c>
    </row>
    <row r="3023" spans="1:23" x14ac:dyDescent="0.25">
      <c r="A3023" t="s">
        <v>3057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 s="1">
        <v>19.95</v>
      </c>
      <c r="T3023" s="1">
        <v>107.05</v>
      </c>
      <c r="U3023" t="s">
        <v>24</v>
      </c>
      <c r="V3023">
        <f>IF(Table1[[#This Row],[Churn]]="Yes",1,0)</f>
        <v>0</v>
      </c>
      <c r="W3023" t="str">
        <f t="shared" si="47"/>
        <v>New (0-12 Months)</v>
      </c>
    </row>
    <row r="3024" spans="1:23" x14ac:dyDescent="0.25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 s="1">
        <v>19.95</v>
      </c>
      <c r="T3024" s="1">
        <v>38.15</v>
      </c>
      <c r="U3024" t="s">
        <v>24</v>
      </c>
      <c r="V3024">
        <f>IF(Table1[[#This Row],[Churn]]="Yes",1,0)</f>
        <v>0</v>
      </c>
      <c r="W3024" t="str">
        <f t="shared" si="47"/>
        <v>New (0-12 Months)</v>
      </c>
    </row>
    <row r="3025" spans="1:23" x14ac:dyDescent="0.25">
      <c r="A3025" t="s">
        <v>3059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 s="1">
        <v>89.7</v>
      </c>
      <c r="T3025" s="1">
        <v>6339.3</v>
      </c>
      <c r="U3025" t="s">
        <v>24</v>
      </c>
      <c r="V3025">
        <f>IF(Table1[[#This Row],[Churn]]="Yes",1,0)</f>
        <v>0</v>
      </c>
      <c r="W3025" t="str">
        <f t="shared" si="47"/>
        <v>Loyal (49-72 Months)</v>
      </c>
    </row>
    <row r="3026" spans="1:23" x14ac:dyDescent="0.25">
      <c r="A3026" t="s">
        <v>3060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 s="1">
        <v>20.399999999999999</v>
      </c>
      <c r="T3026" s="1">
        <v>184.1</v>
      </c>
      <c r="U3026" t="s">
        <v>24</v>
      </c>
      <c r="V3026">
        <f>IF(Table1[[#This Row],[Churn]]="Yes",1,0)</f>
        <v>0</v>
      </c>
      <c r="W3026" t="str">
        <f t="shared" si="47"/>
        <v>New (0-12 Months)</v>
      </c>
    </row>
    <row r="3027" spans="1:23" x14ac:dyDescent="0.25">
      <c r="A3027" t="s">
        <v>3061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 s="1">
        <v>26.3</v>
      </c>
      <c r="T3027" s="1">
        <v>1688.9</v>
      </c>
      <c r="U3027" t="s">
        <v>24</v>
      </c>
      <c r="V3027">
        <f>IF(Table1[[#This Row],[Churn]]="Yes",1,0)</f>
        <v>0</v>
      </c>
      <c r="W3027" t="str">
        <f t="shared" si="47"/>
        <v>Loyal (49-72 Months)</v>
      </c>
    </row>
    <row r="3028" spans="1:23" x14ac:dyDescent="0.25">
      <c r="A3028" t="s">
        <v>3062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 s="1">
        <v>84.95</v>
      </c>
      <c r="T3028" s="1">
        <v>1378.25</v>
      </c>
      <c r="U3028" t="s">
        <v>23</v>
      </c>
      <c r="V3028">
        <f>IF(Table1[[#This Row],[Churn]]="Yes",1,0)</f>
        <v>1</v>
      </c>
      <c r="W3028" t="str">
        <f t="shared" si="47"/>
        <v>Developing (13-24 Months)</v>
      </c>
    </row>
    <row r="3029" spans="1:23" x14ac:dyDescent="0.25">
      <c r="A3029" t="s">
        <v>3063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 s="1">
        <v>20.7</v>
      </c>
      <c r="T3029" s="1">
        <v>137.6</v>
      </c>
      <c r="U3029" t="s">
        <v>24</v>
      </c>
      <c r="V3029">
        <f>IF(Table1[[#This Row],[Churn]]="Yes",1,0)</f>
        <v>0</v>
      </c>
      <c r="W3029" t="str">
        <f t="shared" si="47"/>
        <v>New (0-12 Months)</v>
      </c>
    </row>
    <row r="3030" spans="1:23" x14ac:dyDescent="0.25">
      <c r="A3030" t="s">
        <v>3064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 s="1">
        <v>43.25</v>
      </c>
      <c r="T3030" s="1">
        <v>219</v>
      </c>
      <c r="U3030" t="s">
        <v>23</v>
      </c>
      <c r="V3030">
        <f>IF(Table1[[#This Row],[Churn]]="Yes",1,0)</f>
        <v>1</v>
      </c>
      <c r="W3030" t="str">
        <f t="shared" si="47"/>
        <v>New (0-12 Months)</v>
      </c>
    </row>
    <row r="3031" spans="1:23" x14ac:dyDescent="0.25">
      <c r="A3031" t="s">
        <v>3065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 s="1">
        <v>48.35</v>
      </c>
      <c r="T3031" s="1">
        <v>1067.1500000000001</v>
      </c>
      <c r="U3031" t="s">
        <v>23</v>
      </c>
      <c r="V3031">
        <f>IF(Table1[[#This Row],[Churn]]="Yes",1,0)</f>
        <v>1</v>
      </c>
      <c r="W3031" t="str">
        <f t="shared" si="47"/>
        <v>Developing (13-24 Months)</v>
      </c>
    </row>
    <row r="3032" spans="1:23" x14ac:dyDescent="0.25">
      <c r="A3032" t="s">
        <v>3066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 s="1">
        <v>79.55</v>
      </c>
      <c r="T3032" s="1">
        <v>79.55</v>
      </c>
      <c r="U3032" t="s">
        <v>23</v>
      </c>
      <c r="V3032">
        <f>IF(Table1[[#This Row],[Churn]]="Yes",1,0)</f>
        <v>1</v>
      </c>
      <c r="W3032" t="str">
        <f t="shared" si="47"/>
        <v>New (0-12 Months)</v>
      </c>
    </row>
    <row r="3033" spans="1:23" x14ac:dyDescent="0.25">
      <c r="A3033" t="s">
        <v>3067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 s="1">
        <v>71.05</v>
      </c>
      <c r="T3033" s="1">
        <v>3444.85</v>
      </c>
      <c r="U3033" t="s">
        <v>23</v>
      </c>
      <c r="V3033">
        <f>IF(Table1[[#This Row],[Churn]]="Yes",1,0)</f>
        <v>1</v>
      </c>
      <c r="W3033" t="str">
        <f t="shared" si="47"/>
        <v>Loyal (49-72 Months)</v>
      </c>
    </row>
    <row r="3034" spans="1:23" x14ac:dyDescent="0.25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 s="1">
        <v>19.45</v>
      </c>
      <c r="T3034" s="1">
        <v>369.05</v>
      </c>
      <c r="U3034" t="s">
        <v>24</v>
      </c>
      <c r="V3034">
        <f>IF(Table1[[#This Row],[Churn]]="Yes",1,0)</f>
        <v>0</v>
      </c>
      <c r="W3034" t="str">
        <f t="shared" si="47"/>
        <v>Developing (13-24 Months)</v>
      </c>
    </row>
    <row r="3035" spans="1:23" x14ac:dyDescent="0.25">
      <c r="A3035" t="s">
        <v>3069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 s="1">
        <v>110.8</v>
      </c>
      <c r="T3035" s="1">
        <v>7553.6</v>
      </c>
      <c r="U3035" t="s">
        <v>24</v>
      </c>
      <c r="V3035">
        <f>IF(Table1[[#This Row],[Churn]]="Yes",1,0)</f>
        <v>0</v>
      </c>
      <c r="W3035" t="str">
        <f t="shared" si="47"/>
        <v>Loyal (49-72 Months)</v>
      </c>
    </row>
    <row r="3036" spans="1:23" x14ac:dyDescent="0.25">
      <c r="A3036" t="s">
        <v>3070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 s="1">
        <v>84.5</v>
      </c>
      <c r="T3036" s="1">
        <v>84.5</v>
      </c>
      <c r="U3036" t="s">
        <v>23</v>
      </c>
      <c r="V3036">
        <f>IF(Table1[[#This Row],[Churn]]="Yes",1,0)</f>
        <v>1</v>
      </c>
      <c r="W3036" t="str">
        <f t="shared" si="47"/>
        <v>New (0-12 Months)</v>
      </c>
    </row>
    <row r="3037" spans="1:23" x14ac:dyDescent="0.25">
      <c r="A3037" t="s">
        <v>3071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 s="1">
        <v>69.3</v>
      </c>
      <c r="T3037" s="1">
        <v>1813.1</v>
      </c>
      <c r="U3037" t="s">
        <v>24</v>
      </c>
      <c r="V3037">
        <f>IF(Table1[[#This Row],[Churn]]="Yes",1,0)</f>
        <v>0</v>
      </c>
      <c r="W3037" t="str">
        <f t="shared" si="47"/>
        <v>Established (25-48 Months)</v>
      </c>
    </row>
    <row r="3038" spans="1:23" x14ac:dyDescent="0.25">
      <c r="A3038" t="s">
        <v>3072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 s="1">
        <v>49.35</v>
      </c>
      <c r="T3038" s="1">
        <v>3321.35</v>
      </c>
      <c r="U3038" t="s">
        <v>24</v>
      </c>
      <c r="V3038">
        <f>IF(Table1[[#This Row],[Churn]]="Yes",1,0)</f>
        <v>0</v>
      </c>
      <c r="W3038" t="str">
        <f t="shared" si="47"/>
        <v>Loyal (49-72 Months)</v>
      </c>
    </row>
    <row r="3039" spans="1:23" x14ac:dyDescent="0.25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 s="1">
        <v>20.350000000000001</v>
      </c>
      <c r="T3039" s="1">
        <v>707.5</v>
      </c>
      <c r="U3039" t="s">
        <v>24</v>
      </c>
      <c r="V3039">
        <f>IF(Table1[[#This Row],[Churn]]="Yes",1,0)</f>
        <v>0</v>
      </c>
      <c r="W3039" t="str">
        <f t="shared" si="47"/>
        <v>Established (25-48 Months)</v>
      </c>
    </row>
    <row r="3040" spans="1:23" x14ac:dyDescent="0.25">
      <c r="A3040" t="s">
        <v>3074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 s="1">
        <v>105.6</v>
      </c>
      <c r="T3040" s="1">
        <v>7112.15</v>
      </c>
      <c r="U3040" t="s">
        <v>24</v>
      </c>
      <c r="V3040">
        <f>IF(Table1[[#This Row],[Churn]]="Yes",1,0)</f>
        <v>0</v>
      </c>
      <c r="W3040" t="str">
        <f t="shared" si="47"/>
        <v>Loyal (49-72 Months)</v>
      </c>
    </row>
    <row r="3041" spans="1:23" x14ac:dyDescent="0.25">
      <c r="A3041" t="s">
        <v>3075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 s="1">
        <v>64.45</v>
      </c>
      <c r="T3041" s="1">
        <v>4641.1000000000004</v>
      </c>
      <c r="U3041" t="s">
        <v>24</v>
      </c>
      <c r="V3041">
        <f>IF(Table1[[#This Row],[Churn]]="Yes",1,0)</f>
        <v>0</v>
      </c>
      <c r="W3041" t="str">
        <f t="shared" si="47"/>
        <v>Loyal (49-72 Months)</v>
      </c>
    </row>
    <row r="3042" spans="1:23" x14ac:dyDescent="0.25">
      <c r="A3042" t="s">
        <v>3076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 s="1">
        <v>108.6</v>
      </c>
      <c r="T3042" s="1">
        <v>7690.9</v>
      </c>
      <c r="U3042" t="s">
        <v>23</v>
      </c>
      <c r="V3042">
        <f>IF(Table1[[#This Row],[Churn]]="Yes",1,0)</f>
        <v>1</v>
      </c>
      <c r="W3042" t="str">
        <f t="shared" si="47"/>
        <v>Loyal (49-72 Months)</v>
      </c>
    </row>
    <row r="3043" spans="1:23" x14ac:dyDescent="0.25">
      <c r="A3043" t="s">
        <v>3077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 s="1">
        <v>49.9</v>
      </c>
      <c r="T3043" s="1">
        <v>49.9</v>
      </c>
      <c r="U3043" t="s">
        <v>24</v>
      </c>
      <c r="V3043">
        <f>IF(Table1[[#This Row],[Churn]]="Yes",1,0)</f>
        <v>0</v>
      </c>
      <c r="W3043" t="str">
        <f t="shared" si="47"/>
        <v>New (0-12 Months)</v>
      </c>
    </row>
    <row r="3044" spans="1:23" x14ac:dyDescent="0.25">
      <c r="A3044" t="s">
        <v>3078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 s="1">
        <v>30.3</v>
      </c>
      <c r="T3044" s="1">
        <v>1380.1</v>
      </c>
      <c r="U3044" t="s">
        <v>23</v>
      </c>
      <c r="V3044">
        <f>IF(Table1[[#This Row],[Churn]]="Yes",1,0)</f>
        <v>1</v>
      </c>
      <c r="W3044" t="str">
        <f t="shared" si="47"/>
        <v>Established (25-48 Months)</v>
      </c>
    </row>
    <row r="3045" spans="1:23" x14ac:dyDescent="0.25">
      <c r="A3045" t="s">
        <v>3079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 s="1">
        <v>30.4</v>
      </c>
      <c r="T3045" s="1">
        <v>78.650000000000006</v>
      </c>
      <c r="U3045" t="s">
        <v>23</v>
      </c>
      <c r="V3045">
        <f>IF(Table1[[#This Row],[Churn]]="Yes",1,0)</f>
        <v>1</v>
      </c>
      <c r="W3045" t="str">
        <f t="shared" si="47"/>
        <v>New (0-12 Months)</v>
      </c>
    </row>
    <row r="3046" spans="1:23" x14ac:dyDescent="0.25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 s="1">
        <v>45.4</v>
      </c>
      <c r="T3046" s="1">
        <v>45.4</v>
      </c>
      <c r="U3046" t="s">
        <v>23</v>
      </c>
      <c r="V3046">
        <f>IF(Table1[[#This Row],[Churn]]="Yes",1,0)</f>
        <v>1</v>
      </c>
      <c r="W3046" t="str">
        <f t="shared" si="47"/>
        <v>New (0-12 Months)</v>
      </c>
    </row>
    <row r="3047" spans="1:23" x14ac:dyDescent="0.25">
      <c r="A3047" t="s">
        <v>3081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 s="1">
        <v>65.650000000000006</v>
      </c>
      <c r="T3047" s="1">
        <v>3094.65</v>
      </c>
      <c r="U3047" t="s">
        <v>24</v>
      </c>
      <c r="V3047">
        <f>IF(Table1[[#This Row],[Churn]]="Yes",1,0)</f>
        <v>0</v>
      </c>
      <c r="W3047" t="str">
        <f t="shared" si="47"/>
        <v>Established (25-48 Months)</v>
      </c>
    </row>
    <row r="3048" spans="1:23" x14ac:dyDescent="0.25">
      <c r="A3048" t="s">
        <v>3082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 s="1">
        <v>103.3</v>
      </c>
      <c r="T3048" s="1">
        <v>6518.35</v>
      </c>
      <c r="U3048" t="s">
        <v>24</v>
      </c>
      <c r="V3048">
        <f>IF(Table1[[#This Row],[Churn]]="Yes",1,0)</f>
        <v>0</v>
      </c>
      <c r="W3048" t="str">
        <f t="shared" si="47"/>
        <v>Loyal (49-72 Months)</v>
      </c>
    </row>
    <row r="3049" spans="1:23" x14ac:dyDescent="0.25">
      <c r="A3049" t="s">
        <v>3083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 s="1">
        <v>84.15</v>
      </c>
      <c r="T3049" s="1">
        <v>2585.9499999999998</v>
      </c>
      <c r="U3049" t="s">
        <v>23</v>
      </c>
      <c r="V3049">
        <f>IF(Table1[[#This Row],[Churn]]="Yes",1,0)</f>
        <v>1</v>
      </c>
      <c r="W3049" t="str">
        <f t="shared" si="47"/>
        <v>Established (25-48 Months)</v>
      </c>
    </row>
    <row r="3050" spans="1:23" x14ac:dyDescent="0.25">
      <c r="A3050" t="s">
        <v>3084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 s="1">
        <v>44.45</v>
      </c>
      <c r="T3050" s="1">
        <v>82.7</v>
      </c>
      <c r="U3050" t="s">
        <v>24</v>
      </c>
      <c r="V3050">
        <f>IF(Table1[[#This Row],[Churn]]="Yes",1,0)</f>
        <v>0</v>
      </c>
      <c r="W3050" t="str">
        <f t="shared" si="47"/>
        <v>New (0-12 Months)</v>
      </c>
    </row>
    <row r="3051" spans="1:23" x14ac:dyDescent="0.25">
      <c r="A3051" t="s">
        <v>3085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 s="1">
        <v>19.75</v>
      </c>
      <c r="T3051" s="1">
        <v>58.85</v>
      </c>
      <c r="U3051" t="s">
        <v>23</v>
      </c>
      <c r="V3051">
        <f>IF(Table1[[#This Row],[Churn]]="Yes",1,0)</f>
        <v>1</v>
      </c>
      <c r="W3051" t="str">
        <f t="shared" si="47"/>
        <v>New (0-12 Months)</v>
      </c>
    </row>
    <row r="3052" spans="1:23" x14ac:dyDescent="0.25">
      <c r="A3052" t="s">
        <v>3086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 s="1">
        <v>85.4</v>
      </c>
      <c r="T3052" s="1">
        <v>425.9</v>
      </c>
      <c r="U3052" t="s">
        <v>23</v>
      </c>
      <c r="V3052">
        <f>IF(Table1[[#This Row],[Churn]]="Yes",1,0)</f>
        <v>1</v>
      </c>
      <c r="W3052" t="str">
        <f t="shared" si="47"/>
        <v>New (0-12 Months)</v>
      </c>
    </row>
    <row r="3053" spans="1:23" x14ac:dyDescent="0.25">
      <c r="A3053" t="s">
        <v>3087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 s="1">
        <v>89.9</v>
      </c>
      <c r="T3053" s="1">
        <v>6342.7</v>
      </c>
      <c r="U3053" t="s">
        <v>24</v>
      </c>
      <c r="V3053">
        <f>IF(Table1[[#This Row],[Churn]]="Yes",1,0)</f>
        <v>0</v>
      </c>
      <c r="W3053" t="str">
        <f t="shared" si="47"/>
        <v>Loyal (49-72 Months)</v>
      </c>
    </row>
    <row r="3054" spans="1:23" x14ac:dyDescent="0.25">
      <c r="A3054" t="s">
        <v>3088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 s="1">
        <v>55.05</v>
      </c>
      <c r="T3054" s="1">
        <v>2030.75</v>
      </c>
      <c r="U3054" t="s">
        <v>24</v>
      </c>
      <c r="V3054">
        <f>IF(Table1[[#This Row],[Churn]]="Yes",1,0)</f>
        <v>0</v>
      </c>
      <c r="W3054" t="str">
        <f t="shared" si="47"/>
        <v>Established (25-48 Months)</v>
      </c>
    </row>
    <row r="3055" spans="1:23" x14ac:dyDescent="0.25">
      <c r="A3055" t="s">
        <v>3089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 s="1">
        <v>104.1</v>
      </c>
      <c r="T3055" s="1">
        <v>6700.05</v>
      </c>
      <c r="U3055" t="s">
        <v>24</v>
      </c>
      <c r="V3055">
        <f>IF(Table1[[#This Row],[Churn]]="Yes",1,0)</f>
        <v>0</v>
      </c>
      <c r="W3055" t="str">
        <f t="shared" si="47"/>
        <v>Loyal (49-72 Months)</v>
      </c>
    </row>
    <row r="3056" spans="1:23" x14ac:dyDescent="0.25">
      <c r="A3056" t="s">
        <v>3090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 s="1">
        <v>106.6</v>
      </c>
      <c r="T3056" s="1">
        <v>7244.7</v>
      </c>
      <c r="U3056" t="s">
        <v>24</v>
      </c>
      <c r="V3056">
        <f>IF(Table1[[#This Row],[Churn]]="Yes",1,0)</f>
        <v>0</v>
      </c>
      <c r="W3056" t="str">
        <f t="shared" si="47"/>
        <v>Loyal (49-72 Months)</v>
      </c>
    </row>
    <row r="3057" spans="1:23" x14ac:dyDescent="0.25">
      <c r="A3057" t="s">
        <v>3091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 s="1">
        <v>75.2</v>
      </c>
      <c r="T3057" s="1">
        <v>3678.3</v>
      </c>
      <c r="U3057" t="s">
        <v>23</v>
      </c>
      <c r="V3057">
        <f>IF(Table1[[#This Row],[Churn]]="Yes",1,0)</f>
        <v>1</v>
      </c>
      <c r="W3057" t="str">
        <f t="shared" si="47"/>
        <v>Loyal (49-72 Months)</v>
      </c>
    </row>
    <row r="3058" spans="1:23" x14ac:dyDescent="0.25">
      <c r="A3058" t="s">
        <v>3092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 s="1">
        <v>70.5</v>
      </c>
      <c r="T3058" s="1">
        <v>3486.65</v>
      </c>
      <c r="U3058" t="s">
        <v>24</v>
      </c>
      <c r="V3058">
        <f>IF(Table1[[#This Row],[Churn]]="Yes",1,0)</f>
        <v>0</v>
      </c>
      <c r="W3058" t="str">
        <f t="shared" si="47"/>
        <v>Loyal (49-72 Months)</v>
      </c>
    </row>
    <row r="3059" spans="1:23" x14ac:dyDescent="0.25">
      <c r="A3059" t="s">
        <v>3093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 s="1">
        <v>19.600000000000001</v>
      </c>
      <c r="T3059" s="1">
        <v>411.15</v>
      </c>
      <c r="U3059" t="s">
        <v>24</v>
      </c>
      <c r="V3059">
        <f>IF(Table1[[#This Row],[Churn]]="Yes",1,0)</f>
        <v>0</v>
      </c>
      <c r="W3059" t="str">
        <f t="shared" si="47"/>
        <v>Established (25-48 Months)</v>
      </c>
    </row>
    <row r="3060" spans="1:23" x14ac:dyDescent="0.25">
      <c r="A3060" t="s">
        <v>3094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 s="1">
        <v>55.85</v>
      </c>
      <c r="T3060" s="1">
        <v>937.5</v>
      </c>
      <c r="U3060" t="s">
        <v>23</v>
      </c>
      <c r="V3060">
        <f>IF(Table1[[#This Row],[Churn]]="Yes",1,0)</f>
        <v>1</v>
      </c>
      <c r="W3060" t="str">
        <f t="shared" si="47"/>
        <v>Developing (13-24 Months)</v>
      </c>
    </row>
    <row r="3061" spans="1:23" x14ac:dyDescent="0.25">
      <c r="A3061" t="s">
        <v>3095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 s="1">
        <v>24.05</v>
      </c>
      <c r="T3061" s="1">
        <v>1559.15</v>
      </c>
      <c r="U3061" t="s">
        <v>24</v>
      </c>
      <c r="V3061">
        <f>IF(Table1[[#This Row],[Churn]]="Yes",1,0)</f>
        <v>0</v>
      </c>
      <c r="W3061" t="str">
        <f t="shared" si="47"/>
        <v>Loyal (49-72 Months)</v>
      </c>
    </row>
    <row r="3062" spans="1:23" x14ac:dyDescent="0.25">
      <c r="A3062" t="s">
        <v>3096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 s="1">
        <v>38.1</v>
      </c>
      <c r="T3062" s="1">
        <v>970.4</v>
      </c>
      <c r="U3062" t="s">
        <v>24</v>
      </c>
      <c r="V3062">
        <f>IF(Table1[[#This Row],[Churn]]="Yes",1,0)</f>
        <v>0</v>
      </c>
      <c r="W3062" t="str">
        <f t="shared" si="47"/>
        <v>Established (25-48 Months)</v>
      </c>
    </row>
    <row r="3063" spans="1:23" x14ac:dyDescent="0.25">
      <c r="A3063" t="s">
        <v>3097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 s="1">
        <v>106.4</v>
      </c>
      <c r="T3063" s="1">
        <v>2483.5</v>
      </c>
      <c r="U3063" t="s">
        <v>23</v>
      </c>
      <c r="V3063">
        <f>IF(Table1[[#This Row],[Churn]]="Yes",1,0)</f>
        <v>1</v>
      </c>
      <c r="W3063" t="str">
        <f t="shared" si="47"/>
        <v>Developing (13-24 Months)</v>
      </c>
    </row>
    <row r="3064" spans="1:23" x14ac:dyDescent="0.25">
      <c r="A3064" t="s">
        <v>3098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 s="1">
        <v>34.25</v>
      </c>
      <c r="T3064" s="1">
        <v>828.2</v>
      </c>
      <c r="U3064" t="s">
        <v>24</v>
      </c>
      <c r="V3064">
        <f>IF(Table1[[#This Row],[Churn]]="Yes",1,0)</f>
        <v>0</v>
      </c>
      <c r="W3064" t="str">
        <f t="shared" si="47"/>
        <v>Developing (13-24 Months)</v>
      </c>
    </row>
    <row r="3065" spans="1:23" x14ac:dyDescent="0.25">
      <c r="A3065" t="s">
        <v>3099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 s="1">
        <v>100.05</v>
      </c>
      <c r="T3065" s="1">
        <v>3810.55</v>
      </c>
      <c r="U3065" t="s">
        <v>24</v>
      </c>
      <c r="V3065">
        <f>IF(Table1[[#This Row],[Churn]]="Yes",1,0)</f>
        <v>0</v>
      </c>
      <c r="W3065" t="str">
        <f t="shared" si="47"/>
        <v>Established (25-48 Months)</v>
      </c>
    </row>
    <row r="3066" spans="1:23" x14ac:dyDescent="0.25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 s="1">
        <v>68.650000000000006</v>
      </c>
      <c r="T3066" s="1">
        <v>1493.2</v>
      </c>
      <c r="U3066" t="s">
        <v>24</v>
      </c>
      <c r="V3066">
        <f>IF(Table1[[#This Row],[Churn]]="Yes",1,0)</f>
        <v>0</v>
      </c>
      <c r="W3066" t="str">
        <f t="shared" si="47"/>
        <v>Developing (13-24 Months)</v>
      </c>
    </row>
    <row r="3067" spans="1:23" x14ac:dyDescent="0.25">
      <c r="A3067" t="s">
        <v>3101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 s="1">
        <v>45.8</v>
      </c>
      <c r="T3067" s="1">
        <v>45.8</v>
      </c>
      <c r="U3067" t="s">
        <v>24</v>
      </c>
      <c r="V3067">
        <f>IF(Table1[[#This Row],[Churn]]="Yes",1,0)</f>
        <v>0</v>
      </c>
      <c r="W3067" t="str">
        <f t="shared" si="47"/>
        <v>New (0-12 Months)</v>
      </c>
    </row>
    <row r="3068" spans="1:23" x14ac:dyDescent="0.25">
      <c r="A3068" t="s">
        <v>3102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 s="1">
        <v>75.75</v>
      </c>
      <c r="T3068" s="1">
        <v>777.3</v>
      </c>
      <c r="U3068" t="s">
        <v>24</v>
      </c>
      <c r="V3068">
        <f>IF(Table1[[#This Row],[Churn]]="Yes",1,0)</f>
        <v>0</v>
      </c>
      <c r="W3068" t="str">
        <f t="shared" si="47"/>
        <v>New (0-12 Months)</v>
      </c>
    </row>
    <row r="3069" spans="1:23" x14ac:dyDescent="0.25">
      <c r="A3069" t="s">
        <v>3103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 s="1">
        <v>84.4</v>
      </c>
      <c r="T3069" s="1">
        <v>556.35</v>
      </c>
      <c r="U3069" t="s">
        <v>23</v>
      </c>
      <c r="V3069">
        <f>IF(Table1[[#This Row],[Churn]]="Yes",1,0)</f>
        <v>1</v>
      </c>
      <c r="W3069" t="str">
        <f t="shared" si="47"/>
        <v>New (0-12 Months)</v>
      </c>
    </row>
    <row r="3070" spans="1:23" x14ac:dyDescent="0.25">
      <c r="A3070" t="s">
        <v>3104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 s="1">
        <v>96.4</v>
      </c>
      <c r="T3070" s="1">
        <v>4911.05</v>
      </c>
      <c r="U3070" t="s">
        <v>24</v>
      </c>
      <c r="V3070">
        <f>IF(Table1[[#This Row],[Churn]]="Yes",1,0)</f>
        <v>0</v>
      </c>
      <c r="W3070" t="str">
        <f t="shared" si="47"/>
        <v>Loyal (49-72 Months)</v>
      </c>
    </row>
    <row r="3071" spans="1:23" x14ac:dyDescent="0.25">
      <c r="A3071" t="s">
        <v>3105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 s="1">
        <v>20.55</v>
      </c>
      <c r="T3071" s="1">
        <v>187.35</v>
      </c>
      <c r="U3071" t="s">
        <v>24</v>
      </c>
      <c r="V3071">
        <f>IF(Table1[[#This Row],[Churn]]="Yes",1,0)</f>
        <v>0</v>
      </c>
      <c r="W3071" t="str">
        <f t="shared" si="47"/>
        <v>New (0-12 Months)</v>
      </c>
    </row>
    <row r="3072" spans="1:23" x14ac:dyDescent="0.25">
      <c r="A3072" t="s">
        <v>3106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 s="1">
        <v>50.95</v>
      </c>
      <c r="T3072" s="1">
        <v>307.60000000000002</v>
      </c>
      <c r="U3072" t="s">
        <v>24</v>
      </c>
      <c r="V3072">
        <f>IF(Table1[[#This Row],[Churn]]="Yes",1,0)</f>
        <v>0</v>
      </c>
      <c r="W3072" t="str">
        <f t="shared" si="47"/>
        <v>New (0-12 Months)</v>
      </c>
    </row>
    <row r="3073" spans="1:23" x14ac:dyDescent="0.25">
      <c r="A3073" t="s">
        <v>3107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 s="1">
        <v>90.5</v>
      </c>
      <c r="T3073" s="1">
        <v>4318.3500000000004</v>
      </c>
      <c r="U3073" t="s">
        <v>24</v>
      </c>
      <c r="V3073">
        <f>IF(Table1[[#This Row],[Churn]]="Yes",1,0)</f>
        <v>0</v>
      </c>
      <c r="W3073" t="str">
        <f t="shared" si="47"/>
        <v>Established (25-48 Months)</v>
      </c>
    </row>
    <row r="3074" spans="1:23" x14ac:dyDescent="0.25">
      <c r="A3074" t="s">
        <v>3108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 s="1">
        <v>79.400000000000006</v>
      </c>
      <c r="T3074" s="1">
        <v>4820.55</v>
      </c>
      <c r="U3074" t="s">
        <v>24</v>
      </c>
      <c r="V3074">
        <f>IF(Table1[[#This Row],[Churn]]="Yes",1,0)</f>
        <v>0</v>
      </c>
      <c r="W3074" t="str">
        <f t="shared" ref="W3074:W3137" si="48">IF(F3074&lt;=12,"New (0-12 Months)",IF(F3074&lt;=24,"Developing (13-24 Months)",IF(F3074&lt;=48,"Established (25-48 Months)","Loyal (49-72 Months)")))</f>
        <v>Loyal (49-72 Months)</v>
      </c>
    </row>
    <row r="3075" spans="1:23" x14ac:dyDescent="0.25">
      <c r="A3075" t="s">
        <v>3109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 s="1">
        <v>58.75</v>
      </c>
      <c r="T3075" s="1">
        <v>3038.55</v>
      </c>
      <c r="U3075" t="s">
        <v>24</v>
      </c>
      <c r="V3075">
        <f>IF(Table1[[#This Row],[Churn]]="Yes",1,0)</f>
        <v>0</v>
      </c>
      <c r="W3075" t="str">
        <f t="shared" si="48"/>
        <v>Loyal (49-72 Months)</v>
      </c>
    </row>
    <row r="3076" spans="1:23" x14ac:dyDescent="0.25">
      <c r="A3076" t="s">
        <v>3110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 s="1">
        <v>59.45</v>
      </c>
      <c r="T3076" s="1">
        <v>2136.9</v>
      </c>
      <c r="U3076" t="s">
        <v>24</v>
      </c>
      <c r="V3076">
        <f>IF(Table1[[#This Row],[Churn]]="Yes",1,0)</f>
        <v>0</v>
      </c>
      <c r="W3076" t="str">
        <f t="shared" si="48"/>
        <v>Established (25-48 Months)</v>
      </c>
    </row>
    <row r="3077" spans="1:23" x14ac:dyDescent="0.25">
      <c r="A3077" t="s">
        <v>3111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 s="1">
        <v>105.7</v>
      </c>
      <c r="T3077" s="1">
        <v>7472.15</v>
      </c>
      <c r="U3077" t="s">
        <v>24</v>
      </c>
      <c r="V3077">
        <f>IF(Table1[[#This Row],[Churn]]="Yes",1,0)</f>
        <v>0</v>
      </c>
      <c r="W3077" t="str">
        <f t="shared" si="48"/>
        <v>Loyal (49-72 Months)</v>
      </c>
    </row>
    <row r="3078" spans="1:23" x14ac:dyDescent="0.25">
      <c r="A3078" t="s">
        <v>3112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 s="1">
        <v>56.25</v>
      </c>
      <c r="T3078" s="1">
        <v>389.1</v>
      </c>
      <c r="U3078" t="s">
        <v>23</v>
      </c>
      <c r="V3078">
        <f>IF(Table1[[#This Row],[Churn]]="Yes",1,0)</f>
        <v>1</v>
      </c>
      <c r="W3078" t="str">
        <f t="shared" si="48"/>
        <v>New (0-12 Months)</v>
      </c>
    </row>
    <row r="3079" spans="1:23" x14ac:dyDescent="0.25">
      <c r="A3079" t="s">
        <v>3113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 s="1">
        <v>53.3</v>
      </c>
      <c r="T3079" s="1">
        <v>2296.25</v>
      </c>
      <c r="U3079" t="s">
        <v>24</v>
      </c>
      <c r="V3079">
        <f>IF(Table1[[#This Row],[Churn]]="Yes",1,0)</f>
        <v>0</v>
      </c>
      <c r="W3079" t="str">
        <f t="shared" si="48"/>
        <v>Established (25-48 Months)</v>
      </c>
    </row>
    <row r="3080" spans="1:23" x14ac:dyDescent="0.25">
      <c r="A3080" t="s">
        <v>3114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 s="1">
        <v>85.55</v>
      </c>
      <c r="T3080" s="1">
        <v>187.45</v>
      </c>
      <c r="U3080" t="s">
        <v>23</v>
      </c>
      <c r="V3080">
        <f>IF(Table1[[#This Row],[Churn]]="Yes",1,0)</f>
        <v>1</v>
      </c>
      <c r="W3080" t="str">
        <f t="shared" si="48"/>
        <v>New (0-12 Months)</v>
      </c>
    </row>
    <row r="3081" spans="1:23" x14ac:dyDescent="0.25">
      <c r="A3081" t="s">
        <v>3115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 s="1">
        <v>68.650000000000006</v>
      </c>
      <c r="T3081" s="1">
        <v>261.25</v>
      </c>
      <c r="U3081" t="s">
        <v>23</v>
      </c>
      <c r="V3081">
        <f>IF(Table1[[#This Row],[Churn]]="Yes",1,0)</f>
        <v>1</v>
      </c>
      <c r="W3081" t="str">
        <f t="shared" si="48"/>
        <v>New (0-12 Months)</v>
      </c>
    </row>
    <row r="3082" spans="1:23" x14ac:dyDescent="0.25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 s="1">
        <v>24.3</v>
      </c>
      <c r="T3082" s="1">
        <v>38.450000000000003</v>
      </c>
      <c r="U3082" t="s">
        <v>24</v>
      </c>
      <c r="V3082">
        <f>IF(Table1[[#This Row],[Churn]]="Yes",1,0)</f>
        <v>0</v>
      </c>
      <c r="W3082" t="str">
        <f t="shared" si="48"/>
        <v>New (0-12 Months)</v>
      </c>
    </row>
    <row r="3083" spans="1:23" x14ac:dyDescent="0.25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 s="1">
        <v>77.849999999999994</v>
      </c>
      <c r="T3083" s="1">
        <v>299.2</v>
      </c>
      <c r="U3083" t="s">
        <v>23</v>
      </c>
      <c r="V3083">
        <f>IF(Table1[[#This Row],[Churn]]="Yes",1,0)</f>
        <v>1</v>
      </c>
      <c r="W3083" t="str">
        <f t="shared" si="48"/>
        <v>New (0-12 Months)</v>
      </c>
    </row>
    <row r="3084" spans="1:23" x14ac:dyDescent="0.25">
      <c r="A3084" t="s">
        <v>3118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 s="1">
        <v>59.9</v>
      </c>
      <c r="T3084" s="1">
        <v>3043.6</v>
      </c>
      <c r="U3084" t="s">
        <v>24</v>
      </c>
      <c r="V3084">
        <f>IF(Table1[[#This Row],[Churn]]="Yes",1,0)</f>
        <v>0</v>
      </c>
      <c r="W3084" t="str">
        <f t="shared" si="48"/>
        <v>Loyal (49-72 Months)</v>
      </c>
    </row>
    <row r="3085" spans="1:23" x14ac:dyDescent="0.25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 s="1">
        <v>23.95</v>
      </c>
      <c r="T3085" s="1">
        <v>1506.4</v>
      </c>
      <c r="U3085" t="s">
        <v>24</v>
      </c>
      <c r="V3085">
        <f>IF(Table1[[#This Row],[Churn]]="Yes",1,0)</f>
        <v>0</v>
      </c>
      <c r="W3085" t="str">
        <f t="shared" si="48"/>
        <v>Loyal (49-72 Months)</v>
      </c>
    </row>
    <row r="3086" spans="1:23" x14ac:dyDescent="0.25">
      <c r="A3086" t="s">
        <v>3120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 s="1">
        <v>20.149999999999999</v>
      </c>
      <c r="T3086" s="1">
        <v>163.69999999999999</v>
      </c>
      <c r="U3086" t="s">
        <v>24</v>
      </c>
      <c r="V3086">
        <f>IF(Table1[[#This Row],[Churn]]="Yes",1,0)</f>
        <v>0</v>
      </c>
      <c r="W3086" t="str">
        <f t="shared" si="48"/>
        <v>New (0-12 Months)</v>
      </c>
    </row>
    <row r="3087" spans="1:23" x14ac:dyDescent="0.25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 s="1">
        <v>105.35</v>
      </c>
      <c r="T3087" s="1">
        <v>323.25</v>
      </c>
      <c r="U3087" t="s">
        <v>23</v>
      </c>
      <c r="V3087">
        <f>IF(Table1[[#This Row],[Churn]]="Yes",1,0)</f>
        <v>1</v>
      </c>
      <c r="W3087" t="str">
        <f t="shared" si="48"/>
        <v>New (0-12 Months)</v>
      </c>
    </row>
    <row r="3088" spans="1:23" x14ac:dyDescent="0.25">
      <c r="A3088" t="s">
        <v>3122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 s="1">
        <v>95.65</v>
      </c>
      <c r="T3088" s="1">
        <v>1640</v>
      </c>
      <c r="U3088" t="s">
        <v>24</v>
      </c>
      <c r="V3088">
        <f>IF(Table1[[#This Row],[Churn]]="Yes",1,0)</f>
        <v>0</v>
      </c>
      <c r="W3088" t="str">
        <f t="shared" si="48"/>
        <v>Developing (13-24 Months)</v>
      </c>
    </row>
    <row r="3089" spans="1:23" x14ac:dyDescent="0.25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 s="1">
        <v>87.05</v>
      </c>
      <c r="T3089" s="1">
        <v>762.1</v>
      </c>
      <c r="U3089" t="s">
        <v>23</v>
      </c>
      <c r="V3089">
        <f>IF(Table1[[#This Row],[Churn]]="Yes",1,0)</f>
        <v>1</v>
      </c>
      <c r="W3089" t="str">
        <f t="shared" si="48"/>
        <v>New (0-12 Months)</v>
      </c>
    </row>
    <row r="3090" spans="1:23" x14ac:dyDescent="0.25">
      <c r="A3090" t="s">
        <v>3124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 s="1">
        <v>81</v>
      </c>
      <c r="T3090" s="1">
        <v>3846.35</v>
      </c>
      <c r="U3090" t="s">
        <v>24</v>
      </c>
      <c r="V3090">
        <f>IF(Table1[[#This Row],[Churn]]="Yes",1,0)</f>
        <v>0</v>
      </c>
      <c r="W3090" t="str">
        <f t="shared" si="48"/>
        <v>Established (25-48 Months)</v>
      </c>
    </row>
    <row r="3091" spans="1:23" x14ac:dyDescent="0.25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 s="1">
        <v>82.45</v>
      </c>
      <c r="T3091" s="1">
        <v>5646.6</v>
      </c>
      <c r="U3091" t="s">
        <v>24</v>
      </c>
      <c r="V3091">
        <f>IF(Table1[[#This Row],[Churn]]="Yes",1,0)</f>
        <v>0</v>
      </c>
      <c r="W3091" t="str">
        <f t="shared" si="48"/>
        <v>Loyal (49-72 Months)</v>
      </c>
    </row>
    <row r="3092" spans="1:23" x14ac:dyDescent="0.25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 s="1">
        <v>53.5</v>
      </c>
      <c r="T3092" s="1">
        <v>53.5</v>
      </c>
      <c r="U3092" t="s">
        <v>23</v>
      </c>
      <c r="V3092">
        <f>IF(Table1[[#This Row],[Churn]]="Yes",1,0)</f>
        <v>1</v>
      </c>
      <c r="W3092" t="str">
        <f t="shared" si="48"/>
        <v>New (0-12 Months)</v>
      </c>
    </row>
    <row r="3093" spans="1:23" x14ac:dyDescent="0.25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 s="1">
        <v>20.5</v>
      </c>
      <c r="T3093" s="1">
        <v>79.05</v>
      </c>
      <c r="U3093" t="s">
        <v>24</v>
      </c>
      <c r="V3093">
        <f>IF(Table1[[#This Row],[Churn]]="Yes",1,0)</f>
        <v>0</v>
      </c>
      <c r="W3093" t="str">
        <f t="shared" si="48"/>
        <v>New (0-12 Months)</v>
      </c>
    </row>
    <row r="3094" spans="1:23" x14ac:dyDescent="0.25">
      <c r="A3094" t="s">
        <v>3128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 s="1">
        <v>25.1</v>
      </c>
      <c r="T3094" s="1">
        <v>25.1</v>
      </c>
      <c r="U3094" t="s">
        <v>23</v>
      </c>
      <c r="V3094">
        <f>IF(Table1[[#This Row],[Churn]]="Yes",1,0)</f>
        <v>1</v>
      </c>
      <c r="W3094" t="str">
        <f t="shared" si="48"/>
        <v>New (0-12 Months)</v>
      </c>
    </row>
    <row r="3095" spans="1:23" x14ac:dyDescent="0.25">
      <c r="A3095" t="s">
        <v>3129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 s="1">
        <v>54.4</v>
      </c>
      <c r="T3095" s="1">
        <v>1516.6</v>
      </c>
      <c r="U3095" t="s">
        <v>24</v>
      </c>
      <c r="V3095">
        <f>IF(Table1[[#This Row],[Churn]]="Yes",1,0)</f>
        <v>0</v>
      </c>
      <c r="W3095" t="str">
        <f t="shared" si="48"/>
        <v>Established (25-48 Months)</v>
      </c>
    </row>
    <row r="3096" spans="1:23" x14ac:dyDescent="0.25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 s="1">
        <v>58.6</v>
      </c>
      <c r="T3096" s="1">
        <v>2224.5</v>
      </c>
      <c r="U3096" t="s">
        <v>24</v>
      </c>
      <c r="V3096">
        <f>IF(Table1[[#This Row],[Churn]]="Yes",1,0)</f>
        <v>0</v>
      </c>
      <c r="W3096" t="str">
        <f t="shared" si="48"/>
        <v>Established (25-48 Months)</v>
      </c>
    </row>
    <row r="3097" spans="1:23" x14ac:dyDescent="0.25">
      <c r="A3097" t="s">
        <v>3131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 s="1">
        <v>84.8</v>
      </c>
      <c r="T3097" s="1">
        <v>888.75</v>
      </c>
      <c r="U3097" t="s">
        <v>24</v>
      </c>
      <c r="V3097">
        <f>IF(Table1[[#This Row],[Churn]]="Yes",1,0)</f>
        <v>0</v>
      </c>
      <c r="W3097" t="str">
        <f t="shared" si="48"/>
        <v>New (0-12 Months)</v>
      </c>
    </row>
    <row r="3098" spans="1:23" x14ac:dyDescent="0.25">
      <c r="A3098" t="s">
        <v>3132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 s="1">
        <v>61.4</v>
      </c>
      <c r="T3098" s="1">
        <v>4310.3500000000004</v>
      </c>
      <c r="U3098" t="s">
        <v>24</v>
      </c>
      <c r="V3098">
        <f>IF(Table1[[#This Row],[Churn]]="Yes",1,0)</f>
        <v>0</v>
      </c>
      <c r="W3098" t="str">
        <f t="shared" si="48"/>
        <v>Loyal (49-72 Months)</v>
      </c>
    </row>
    <row r="3099" spans="1:23" x14ac:dyDescent="0.25">
      <c r="A3099" t="s">
        <v>3133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 s="1">
        <v>20.399999999999999</v>
      </c>
      <c r="T3099" s="1">
        <v>42.9</v>
      </c>
      <c r="U3099" t="s">
        <v>24</v>
      </c>
      <c r="V3099">
        <f>IF(Table1[[#This Row],[Churn]]="Yes",1,0)</f>
        <v>0</v>
      </c>
      <c r="W3099" t="str">
        <f t="shared" si="48"/>
        <v>New (0-12 Months)</v>
      </c>
    </row>
    <row r="3100" spans="1:23" x14ac:dyDescent="0.25">
      <c r="A3100" t="s">
        <v>3134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 s="1">
        <v>79.650000000000006</v>
      </c>
      <c r="T3100" s="1">
        <v>2365.15</v>
      </c>
      <c r="U3100" t="s">
        <v>23</v>
      </c>
      <c r="V3100">
        <f>IF(Table1[[#This Row],[Churn]]="Yes",1,0)</f>
        <v>1</v>
      </c>
      <c r="W3100" t="str">
        <f t="shared" si="48"/>
        <v>Established (25-48 Months)</v>
      </c>
    </row>
    <row r="3101" spans="1:23" x14ac:dyDescent="0.25">
      <c r="A3101" t="s">
        <v>3135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 s="1">
        <v>20.149999999999999</v>
      </c>
      <c r="T3101" s="1">
        <v>353.65</v>
      </c>
      <c r="U3101" t="s">
        <v>24</v>
      </c>
      <c r="V3101">
        <f>IF(Table1[[#This Row],[Churn]]="Yes",1,0)</f>
        <v>0</v>
      </c>
      <c r="W3101" t="str">
        <f t="shared" si="48"/>
        <v>Developing (13-24 Months)</v>
      </c>
    </row>
    <row r="3102" spans="1:23" x14ac:dyDescent="0.25">
      <c r="A3102" t="s">
        <v>3136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 s="1">
        <v>94.45</v>
      </c>
      <c r="T3102" s="1">
        <v>5073.1000000000004</v>
      </c>
      <c r="U3102" t="s">
        <v>24</v>
      </c>
      <c r="V3102">
        <f>IF(Table1[[#This Row],[Churn]]="Yes",1,0)</f>
        <v>0</v>
      </c>
      <c r="W3102" t="str">
        <f t="shared" si="48"/>
        <v>Loyal (49-72 Months)</v>
      </c>
    </row>
    <row r="3103" spans="1:23" x14ac:dyDescent="0.25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 s="1">
        <v>79.8</v>
      </c>
      <c r="T3103" s="1">
        <v>4526.8500000000004</v>
      </c>
      <c r="U3103" t="s">
        <v>24</v>
      </c>
      <c r="V3103">
        <f>IF(Table1[[#This Row],[Churn]]="Yes",1,0)</f>
        <v>0</v>
      </c>
      <c r="W3103" t="str">
        <f t="shared" si="48"/>
        <v>Loyal (49-72 Months)</v>
      </c>
    </row>
    <row r="3104" spans="1:23" x14ac:dyDescent="0.25">
      <c r="A3104" t="s">
        <v>3138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 s="1">
        <v>54.2</v>
      </c>
      <c r="T3104" s="1">
        <v>308.25</v>
      </c>
      <c r="U3104" t="s">
        <v>23</v>
      </c>
      <c r="V3104">
        <f>IF(Table1[[#This Row],[Churn]]="Yes",1,0)</f>
        <v>1</v>
      </c>
      <c r="W3104" t="str">
        <f t="shared" si="48"/>
        <v>New (0-12 Months)</v>
      </c>
    </row>
    <row r="3105" spans="1:23" x14ac:dyDescent="0.25">
      <c r="A3105" t="s">
        <v>3139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 s="1">
        <v>19.45</v>
      </c>
      <c r="T3105" s="1">
        <v>19.45</v>
      </c>
      <c r="U3105" t="s">
        <v>23</v>
      </c>
      <c r="V3105">
        <f>IF(Table1[[#This Row],[Churn]]="Yes",1,0)</f>
        <v>1</v>
      </c>
      <c r="W3105" t="str">
        <f t="shared" si="48"/>
        <v>New (0-12 Months)</v>
      </c>
    </row>
    <row r="3106" spans="1:23" x14ac:dyDescent="0.25">
      <c r="A3106" t="s">
        <v>3140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 s="1">
        <v>74.05</v>
      </c>
      <c r="T3106" s="1">
        <v>678.45</v>
      </c>
      <c r="U3106" t="s">
        <v>24</v>
      </c>
      <c r="V3106">
        <f>IF(Table1[[#This Row],[Churn]]="Yes",1,0)</f>
        <v>0</v>
      </c>
      <c r="W3106" t="str">
        <f t="shared" si="48"/>
        <v>New (0-12 Months)</v>
      </c>
    </row>
    <row r="3107" spans="1:23" x14ac:dyDescent="0.25">
      <c r="A3107" t="s">
        <v>3141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 s="1">
        <v>49.15</v>
      </c>
      <c r="T3107" s="1">
        <v>1237.3</v>
      </c>
      <c r="U3107" t="s">
        <v>24</v>
      </c>
      <c r="V3107">
        <f>IF(Table1[[#This Row],[Churn]]="Yes",1,0)</f>
        <v>0</v>
      </c>
      <c r="W3107" t="str">
        <f t="shared" si="48"/>
        <v>Established (25-48 Months)</v>
      </c>
    </row>
    <row r="3108" spans="1:23" x14ac:dyDescent="0.25">
      <c r="A3108" t="s">
        <v>3142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 s="1">
        <v>19.399999999999999</v>
      </c>
      <c r="T3108" s="1">
        <v>1023.95</v>
      </c>
      <c r="U3108" t="s">
        <v>24</v>
      </c>
      <c r="V3108">
        <f>IF(Table1[[#This Row],[Churn]]="Yes",1,0)</f>
        <v>0</v>
      </c>
      <c r="W3108" t="str">
        <f t="shared" si="48"/>
        <v>Loyal (49-72 Months)</v>
      </c>
    </row>
    <row r="3109" spans="1:23" x14ac:dyDescent="0.25">
      <c r="A3109" t="s">
        <v>3143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 s="1">
        <v>113.65</v>
      </c>
      <c r="T3109" s="1">
        <v>8182.75</v>
      </c>
      <c r="U3109" t="s">
        <v>24</v>
      </c>
      <c r="V3109">
        <f>IF(Table1[[#This Row],[Churn]]="Yes",1,0)</f>
        <v>0</v>
      </c>
      <c r="W3109" t="str">
        <f t="shared" si="48"/>
        <v>Loyal (49-72 Months)</v>
      </c>
    </row>
    <row r="3110" spans="1:23" x14ac:dyDescent="0.25">
      <c r="A3110" t="s">
        <v>3144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 s="1">
        <v>106</v>
      </c>
      <c r="T3110" s="1">
        <v>4532.3</v>
      </c>
      <c r="U3110" t="s">
        <v>24</v>
      </c>
      <c r="V3110">
        <f>IF(Table1[[#This Row],[Churn]]="Yes",1,0)</f>
        <v>0</v>
      </c>
      <c r="W3110" t="str">
        <f t="shared" si="48"/>
        <v>Established (25-48 Months)</v>
      </c>
    </row>
    <row r="3111" spans="1:23" x14ac:dyDescent="0.25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 s="1">
        <v>25.95</v>
      </c>
      <c r="T3111" s="1">
        <v>1444.05</v>
      </c>
      <c r="U3111" t="s">
        <v>24</v>
      </c>
      <c r="V3111">
        <f>IF(Table1[[#This Row],[Churn]]="Yes",1,0)</f>
        <v>0</v>
      </c>
      <c r="W3111" t="str">
        <f t="shared" si="48"/>
        <v>Loyal (49-72 Months)</v>
      </c>
    </row>
    <row r="3112" spans="1:23" x14ac:dyDescent="0.25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 s="1">
        <v>19.100000000000001</v>
      </c>
      <c r="T3112" s="1">
        <v>19.100000000000001</v>
      </c>
      <c r="U3112" t="s">
        <v>24</v>
      </c>
      <c r="V3112">
        <f>IF(Table1[[#This Row],[Churn]]="Yes",1,0)</f>
        <v>0</v>
      </c>
      <c r="W3112" t="str">
        <f t="shared" si="48"/>
        <v>New (0-12 Months)</v>
      </c>
    </row>
    <row r="3113" spans="1:23" x14ac:dyDescent="0.25">
      <c r="A3113" t="s">
        <v>3147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 s="1">
        <v>103.4</v>
      </c>
      <c r="T3113" s="1">
        <v>7372.65</v>
      </c>
      <c r="U3113" t="s">
        <v>23</v>
      </c>
      <c r="V3113">
        <f>IF(Table1[[#This Row],[Churn]]="Yes",1,0)</f>
        <v>1</v>
      </c>
      <c r="W3113" t="str">
        <f t="shared" si="48"/>
        <v>Loyal (49-72 Months)</v>
      </c>
    </row>
    <row r="3114" spans="1:23" x14ac:dyDescent="0.25">
      <c r="A3114" t="s">
        <v>3148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 s="1">
        <v>100.55</v>
      </c>
      <c r="T3114" s="1">
        <v>7325.1</v>
      </c>
      <c r="U3114" t="s">
        <v>24</v>
      </c>
      <c r="V3114">
        <f>IF(Table1[[#This Row],[Churn]]="Yes",1,0)</f>
        <v>0</v>
      </c>
      <c r="W3114" t="str">
        <f t="shared" si="48"/>
        <v>Loyal (49-72 Months)</v>
      </c>
    </row>
    <row r="3115" spans="1:23" x14ac:dyDescent="0.25">
      <c r="A3115" t="s">
        <v>3149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 s="1">
        <v>95.4</v>
      </c>
      <c r="T3115" s="1">
        <v>3474.2</v>
      </c>
      <c r="U3115" t="s">
        <v>24</v>
      </c>
      <c r="V3115">
        <f>IF(Table1[[#This Row],[Churn]]="Yes",1,0)</f>
        <v>0</v>
      </c>
      <c r="W3115" t="str">
        <f t="shared" si="48"/>
        <v>Established (25-48 Months)</v>
      </c>
    </row>
    <row r="3116" spans="1:23" x14ac:dyDescent="0.25">
      <c r="A3116" t="s">
        <v>3150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 s="1">
        <v>75.150000000000006</v>
      </c>
      <c r="T3116" s="1">
        <v>392.65</v>
      </c>
      <c r="U3116" t="s">
        <v>24</v>
      </c>
      <c r="V3116">
        <f>IF(Table1[[#This Row],[Churn]]="Yes",1,0)</f>
        <v>0</v>
      </c>
      <c r="W3116" t="str">
        <f t="shared" si="48"/>
        <v>New (0-12 Months)</v>
      </c>
    </row>
    <row r="3117" spans="1:23" x14ac:dyDescent="0.25">
      <c r="A3117" t="s">
        <v>3151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 s="1">
        <v>84.45</v>
      </c>
      <c r="T3117" s="1">
        <v>1058.5999999999999</v>
      </c>
      <c r="U3117" t="s">
        <v>23</v>
      </c>
      <c r="V3117">
        <f>IF(Table1[[#This Row],[Churn]]="Yes",1,0)</f>
        <v>1</v>
      </c>
      <c r="W3117" t="str">
        <f t="shared" si="48"/>
        <v>Developing (13-24 Months)</v>
      </c>
    </row>
    <row r="3118" spans="1:23" x14ac:dyDescent="0.25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 s="1">
        <v>89.15</v>
      </c>
      <c r="T3118" s="1">
        <v>3990.75</v>
      </c>
      <c r="U3118" t="s">
        <v>24</v>
      </c>
      <c r="V3118">
        <f>IF(Table1[[#This Row],[Churn]]="Yes",1,0)</f>
        <v>0</v>
      </c>
      <c r="W3118" t="str">
        <f t="shared" si="48"/>
        <v>Established (25-48 Months)</v>
      </c>
    </row>
    <row r="3119" spans="1:23" x14ac:dyDescent="0.25">
      <c r="A3119" t="s">
        <v>3153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 s="1">
        <v>107.9</v>
      </c>
      <c r="T3119" s="1">
        <v>7475.85</v>
      </c>
      <c r="U3119" t="s">
        <v>24</v>
      </c>
      <c r="V3119">
        <f>IF(Table1[[#This Row],[Churn]]="Yes",1,0)</f>
        <v>0</v>
      </c>
      <c r="W3119" t="str">
        <f t="shared" si="48"/>
        <v>Loyal (49-72 Months)</v>
      </c>
    </row>
    <row r="3120" spans="1:23" x14ac:dyDescent="0.25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 s="1">
        <v>19.5</v>
      </c>
      <c r="T3120" s="1">
        <v>835.5</v>
      </c>
      <c r="U3120" t="s">
        <v>24</v>
      </c>
      <c r="V3120">
        <f>IF(Table1[[#This Row],[Churn]]="Yes",1,0)</f>
        <v>0</v>
      </c>
      <c r="W3120" t="str">
        <f t="shared" si="48"/>
        <v>Established (25-48 Months)</v>
      </c>
    </row>
    <row r="3121" spans="1:23" x14ac:dyDescent="0.25">
      <c r="A3121" t="s">
        <v>3155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 s="1">
        <v>85.95</v>
      </c>
      <c r="T3121" s="1">
        <v>2628.6</v>
      </c>
      <c r="U3121" t="s">
        <v>23</v>
      </c>
      <c r="V3121">
        <f>IF(Table1[[#This Row],[Churn]]="Yes",1,0)</f>
        <v>1</v>
      </c>
      <c r="W3121" t="str">
        <f t="shared" si="48"/>
        <v>Established (25-48 Months)</v>
      </c>
    </row>
    <row r="3122" spans="1:23" x14ac:dyDescent="0.25">
      <c r="A3122" t="s">
        <v>3156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 s="1">
        <v>24.95</v>
      </c>
      <c r="T3122" s="1">
        <v>1718.35</v>
      </c>
      <c r="U3122" t="s">
        <v>24</v>
      </c>
      <c r="V3122">
        <f>IF(Table1[[#This Row],[Churn]]="Yes",1,0)</f>
        <v>0</v>
      </c>
      <c r="W3122" t="str">
        <f t="shared" si="48"/>
        <v>Loyal (49-72 Months)</v>
      </c>
    </row>
    <row r="3123" spans="1:23" x14ac:dyDescent="0.25">
      <c r="A3123" t="s">
        <v>3157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 s="1">
        <v>59.4</v>
      </c>
      <c r="T3123" s="1">
        <v>1023.9</v>
      </c>
      <c r="U3123" t="s">
        <v>23</v>
      </c>
      <c r="V3123">
        <f>IF(Table1[[#This Row],[Churn]]="Yes",1,0)</f>
        <v>1</v>
      </c>
      <c r="W3123" t="str">
        <f t="shared" si="48"/>
        <v>Developing (13-24 Months)</v>
      </c>
    </row>
    <row r="3124" spans="1:23" x14ac:dyDescent="0.25">
      <c r="A3124" t="s">
        <v>3158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 s="1">
        <v>19.5</v>
      </c>
      <c r="T3124" s="1">
        <v>1193.55</v>
      </c>
      <c r="U3124" t="s">
        <v>24</v>
      </c>
      <c r="V3124">
        <f>IF(Table1[[#This Row],[Churn]]="Yes",1,0)</f>
        <v>0</v>
      </c>
      <c r="W3124" t="str">
        <f t="shared" si="48"/>
        <v>Loyal (49-72 Months)</v>
      </c>
    </row>
    <row r="3125" spans="1:23" x14ac:dyDescent="0.25">
      <c r="A3125" t="s">
        <v>3159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 s="1">
        <v>69.95</v>
      </c>
      <c r="T3125" s="1">
        <v>1205.5</v>
      </c>
      <c r="U3125" t="s">
        <v>24</v>
      </c>
      <c r="V3125">
        <f>IF(Table1[[#This Row],[Churn]]="Yes",1,0)</f>
        <v>0</v>
      </c>
      <c r="W3125" t="str">
        <f t="shared" si="48"/>
        <v>Developing (13-24 Months)</v>
      </c>
    </row>
    <row r="3126" spans="1:23" x14ac:dyDescent="0.25">
      <c r="A3126" t="s">
        <v>3160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 s="1">
        <v>82.85</v>
      </c>
      <c r="T3126" s="1">
        <v>5776.45</v>
      </c>
      <c r="U3126" t="s">
        <v>24</v>
      </c>
      <c r="V3126">
        <f>IF(Table1[[#This Row],[Churn]]="Yes",1,0)</f>
        <v>0</v>
      </c>
      <c r="W3126" t="str">
        <f t="shared" si="48"/>
        <v>Loyal (49-72 Months)</v>
      </c>
    </row>
    <row r="3127" spans="1:23" x14ac:dyDescent="0.25">
      <c r="A3127" t="s">
        <v>3161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 s="1">
        <v>19</v>
      </c>
      <c r="T3127" s="1">
        <v>78.900000000000006</v>
      </c>
      <c r="U3127" t="s">
        <v>24</v>
      </c>
      <c r="V3127">
        <f>IF(Table1[[#This Row],[Churn]]="Yes",1,0)</f>
        <v>0</v>
      </c>
      <c r="W3127" t="str">
        <f t="shared" si="48"/>
        <v>New (0-12 Months)</v>
      </c>
    </row>
    <row r="3128" spans="1:23" x14ac:dyDescent="0.25">
      <c r="A3128" t="s">
        <v>3162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 s="1">
        <v>38.85</v>
      </c>
      <c r="T3128" s="1">
        <v>1025.1500000000001</v>
      </c>
      <c r="U3128" t="s">
        <v>24</v>
      </c>
      <c r="V3128">
        <f>IF(Table1[[#This Row],[Churn]]="Yes",1,0)</f>
        <v>0</v>
      </c>
      <c r="W3128" t="str">
        <f t="shared" si="48"/>
        <v>Established (25-48 Months)</v>
      </c>
    </row>
    <row r="3129" spans="1:23" x14ac:dyDescent="0.25">
      <c r="A3129" t="s">
        <v>3163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 s="1">
        <v>30.6</v>
      </c>
      <c r="T3129" s="1">
        <v>856.35</v>
      </c>
      <c r="U3129" t="s">
        <v>23</v>
      </c>
      <c r="V3129">
        <f>IF(Table1[[#This Row],[Churn]]="Yes",1,0)</f>
        <v>1</v>
      </c>
      <c r="W3129" t="str">
        <f t="shared" si="48"/>
        <v>Established (25-48 Months)</v>
      </c>
    </row>
    <row r="3130" spans="1:23" x14ac:dyDescent="0.25">
      <c r="A3130" t="s">
        <v>3164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 s="1">
        <v>20.350000000000001</v>
      </c>
      <c r="T3130" s="1">
        <v>122</v>
      </c>
      <c r="U3130" t="s">
        <v>24</v>
      </c>
      <c r="V3130">
        <f>IF(Table1[[#This Row],[Churn]]="Yes",1,0)</f>
        <v>0</v>
      </c>
      <c r="W3130" t="str">
        <f t="shared" si="48"/>
        <v>New (0-12 Months)</v>
      </c>
    </row>
    <row r="3131" spans="1:23" x14ac:dyDescent="0.25">
      <c r="A3131" t="s">
        <v>3165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 s="1">
        <v>95</v>
      </c>
      <c r="T3131" s="1">
        <v>6602.9</v>
      </c>
      <c r="U3131" t="s">
        <v>24</v>
      </c>
      <c r="V3131">
        <f>IF(Table1[[#This Row],[Churn]]="Yes",1,0)</f>
        <v>0</v>
      </c>
      <c r="W3131" t="str">
        <f t="shared" si="48"/>
        <v>Loyal (49-72 Months)</v>
      </c>
    </row>
    <row r="3132" spans="1:23" x14ac:dyDescent="0.25">
      <c r="A3132" t="s">
        <v>3166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 s="1">
        <v>74.400000000000006</v>
      </c>
      <c r="T3132" s="1">
        <v>1712.9</v>
      </c>
      <c r="U3132" t="s">
        <v>24</v>
      </c>
      <c r="V3132">
        <f>IF(Table1[[#This Row],[Churn]]="Yes",1,0)</f>
        <v>0</v>
      </c>
      <c r="W3132" t="str">
        <f t="shared" si="48"/>
        <v>Developing (13-24 Months)</v>
      </c>
    </row>
    <row r="3133" spans="1:23" x14ac:dyDescent="0.25">
      <c r="A3133" t="s">
        <v>3167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 s="1">
        <v>78.45</v>
      </c>
      <c r="T3133" s="1">
        <v>5682.25</v>
      </c>
      <c r="U3133" t="s">
        <v>24</v>
      </c>
      <c r="V3133">
        <f>IF(Table1[[#This Row],[Churn]]="Yes",1,0)</f>
        <v>0</v>
      </c>
      <c r="W3133" t="str">
        <f t="shared" si="48"/>
        <v>Loyal (49-72 Months)</v>
      </c>
    </row>
    <row r="3134" spans="1:23" x14ac:dyDescent="0.25">
      <c r="A3134" t="s">
        <v>3168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 s="1">
        <v>74.3</v>
      </c>
      <c r="T3134" s="1">
        <v>74.3</v>
      </c>
      <c r="U3134" t="s">
        <v>24</v>
      </c>
      <c r="V3134">
        <f>IF(Table1[[#This Row],[Churn]]="Yes",1,0)</f>
        <v>0</v>
      </c>
      <c r="W3134" t="str">
        <f t="shared" si="48"/>
        <v>New (0-12 Months)</v>
      </c>
    </row>
    <row r="3135" spans="1:23" x14ac:dyDescent="0.25">
      <c r="A3135" t="s">
        <v>3169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 s="1">
        <v>51.05</v>
      </c>
      <c r="T3135" s="1">
        <v>3635.15</v>
      </c>
      <c r="U3135" t="s">
        <v>24</v>
      </c>
      <c r="V3135">
        <f>IF(Table1[[#This Row],[Churn]]="Yes",1,0)</f>
        <v>0</v>
      </c>
      <c r="W3135" t="str">
        <f t="shared" si="48"/>
        <v>Loyal (49-72 Months)</v>
      </c>
    </row>
    <row r="3136" spans="1:23" x14ac:dyDescent="0.25">
      <c r="A3136" t="s">
        <v>3170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 s="1">
        <v>19.2</v>
      </c>
      <c r="T3136" s="1">
        <v>702.9</v>
      </c>
      <c r="U3136" t="s">
        <v>24</v>
      </c>
      <c r="V3136">
        <f>IF(Table1[[#This Row],[Churn]]="Yes",1,0)</f>
        <v>0</v>
      </c>
      <c r="W3136" t="str">
        <f t="shared" si="48"/>
        <v>Established (25-48 Months)</v>
      </c>
    </row>
    <row r="3137" spans="1:23" x14ac:dyDescent="0.25">
      <c r="A3137" t="s">
        <v>3171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 s="1">
        <v>99.55</v>
      </c>
      <c r="T3137" s="1">
        <v>3734.25</v>
      </c>
      <c r="U3137" t="s">
        <v>23</v>
      </c>
      <c r="V3137">
        <f>IF(Table1[[#This Row],[Churn]]="Yes",1,0)</f>
        <v>1</v>
      </c>
      <c r="W3137" t="str">
        <f t="shared" si="48"/>
        <v>Established (25-48 Months)</v>
      </c>
    </row>
    <row r="3138" spans="1:23" x14ac:dyDescent="0.25">
      <c r="A3138" t="s">
        <v>3172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 s="1">
        <v>70</v>
      </c>
      <c r="T3138" s="1">
        <v>1144.5</v>
      </c>
      <c r="U3138" t="s">
        <v>23</v>
      </c>
      <c r="V3138">
        <f>IF(Table1[[#This Row],[Churn]]="Yes",1,0)</f>
        <v>1</v>
      </c>
      <c r="W3138" t="str">
        <f t="shared" ref="W3138:W3201" si="49">IF(F3138&lt;=12,"New (0-12 Months)",IF(F3138&lt;=24,"Developing (13-24 Months)",IF(F3138&lt;=48,"Established (25-48 Months)","Loyal (49-72 Months)")))</f>
        <v>Developing (13-24 Months)</v>
      </c>
    </row>
    <row r="3139" spans="1:23" x14ac:dyDescent="0.25">
      <c r="A3139" t="s">
        <v>3173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 s="1">
        <v>109.1</v>
      </c>
      <c r="T3139" s="1">
        <v>4454.25</v>
      </c>
      <c r="U3139" t="s">
        <v>24</v>
      </c>
      <c r="V3139">
        <f>IF(Table1[[#This Row],[Churn]]="Yes",1,0)</f>
        <v>0</v>
      </c>
      <c r="W3139" t="str">
        <f t="shared" si="49"/>
        <v>Established (25-48 Months)</v>
      </c>
    </row>
    <row r="3140" spans="1:23" x14ac:dyDescent="0.25">
      <c r="A3140" t="s">
        <v>3174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 s="1">
        <v>45.3</v>
      </c>
      <c r="T3140" s="1">
        <v>45.3</v>
      </c>
      <c r="U3140" t="s">
        <v>23</v>
      </c>
      <c r="V3140">
        <f>IF(Table1[[#This Row],[Churn]]="Yes",1,0)</f>
        <v>1</v>
      </c>
      <c r="W3140" t="str">
        <f t="shared" si="49"/>
        <v>New (0-12 Months)</v>
      </c>
    </row>
    <row r="3141" spans="1:23" x14ac:dyDescent="0.25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 s="1">
        <v>29.85</v>
      </c>
      <c r="T3141" s="1">
        <v>75.599999999999994</v>
      </c>
      <c r="U3141" t="s">
        <v>23</v>
      </c>
      <c r="V3141">
        <f>IF(Table1[[#This Row],[Churn]]="Yes",1,0)</f>
        <v>1</v>
      </c>
      <c r="W3141" t="str">
        <f t="shared" si="49"/>
        <v>New (0-12 Months)</v>
      </c>
    </row>
    <row r="3142" spans="1:23" x14ac:dyDescent="0.25">
      <c r="A3142" t="s">
        <v>3176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 s="1">
        <v>76.45</v>
      </c>
      <c r="T3142" s="1">
        <v>1117.55</v>
      </c>
      <c r="U3142" t="s">
        <v>24</v>
      </c>
      <c r="V3142">
        <f>IF(Table1[[#This Row],[Churn]]="Yes",1,0)</f>
        <v>0</v>
      </c>
      <c r="W3142" t="str">
        <f t="shared" si="49"/>
        <v>Developing (13-24 Months)</v>
      </c>
    </row>
    <row r="3143" spans="1:23" x14ac:dyDescent="0.25">
      <c r="A3143" t="s">
        <v>3177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 s="1">
        <v>95.1</v>
      </c>
      <c r="T3143" s="1">
        <v>180.25</v>
      </c>
      <c r="U3143" t="s">
        <v>23</v>
      </c>
      <c r="V3143">
        <f>IF(Table1[[#This Row],[Churn]]="Yes",1,0)</f>
        <v>1</v>
      </c>
      <c r="W3143" t="str">
        <f t="shared" si="49"/>
        <v>New (0-12 Months)</v>
      </c>
    </row>
    <row r="3144" spans="1:23" x14ac:dyDescent="0.25">
      <c r="A3144" t="s">
        <v>3178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 s="1">
        <v>19.8</v>
      </c>
      <c r="T3144" s="1">
        <v>19.8</v>
      </c>
      <c r="U3144" t="s">
        <v>23</v>
      </c>
      <c r="V3144">
        <f>IF(Table1[[#This Row],[Churn]]="Yes",1,0)</f>
        <v>1</v>
      </c>
      <c r="W3144" t="str">
        <f t="shared" si="49"/>
        <v>New (0-12 Months)</v>
      </c>
    </row>
    <row r="3145" spans="1:23" x14ac:dyDescent="0.25">
      <c r="A3145" t="s">
        <v>3179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 s="1">
        <v>72.8</v>
      </c>
      <c r="T3145" s="1">
        <v>930.05</v>
      </c>
      <c r="U3145" t="s">
        <v>24</v>
      </c>
      <c r="V3145">
        <f>IF(Table1[[#This Row],[Churn]]="Yes",1,0)</f>
        <v>0</v>
      </c>
      <c r="W3145" t="str">
        <f t="shared" si="49"/>
        <v>Developing (13-24 Months)</v>
      </c>
    </row>
    <row r="3146" spans="1:23" x14ac:dyDescent="0.25">
      <c r="A3146" t="s">
        <v>3180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 s="1">
        <v>18.95</v>
      </c>
      <c r="T3146" s="1">
        <v>110.15</v>
      </c>
      <c r="U3146" t="s">
        <v>24</v>
      </c>
      <c r="V3146">
        <f>IF(Table1[[#This Row],[Churn]]="Yes",1,0)</f>
        <v>0</v>
      </c>
      <c r="W3146" t="str">
        <f t="shared" si="49"/>
        <v>New (0-12 Months)</v>
      </c>
    </row>
    <row r="3147" spans="1:23" x14ac:dyDescent="0.25">
      <c r="A3147" t="s">
        <v>3181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 s="1">
        <v>76.650000000000006</v>
      </c>
      <c r="T3147" s="1">
        <v>333.6</v>
      </c>
      <c r="U3147" t="s">
        <v>23</v>
      </c>
      <c r="V3147">
        <f>IF(Table1[[#This Row],[Churn]]="Yes",1,0)</f>
        <v>1</v>
      </c>
      <c r="W3147" t="str">
        <f t="shared" si="49"/>
        <v>New (0-12 Months)</v>
      </c>
    </row>
    <row r="3148" spans="1:23" x14ac:dyDescent="0.25">
      <c r="A3148" t="s">
        <v>3182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 s="1">
        <v>99.15</v>
      </c>
      <c r="T3148" s="1">
        <v>465.05</v>
      </c>
      <c r="U3148" t="s">
        <v>23</v>
      </c>
      <c r="V3148">
        <f>IF(Table1[[#This Row],[Churn]]="Yes",1,0)</f>
        <v>1</v>
      </c>
      <c r="W3148" t="str">
        <f t="shared" si="49"/>
        <v>New (0-12 Months)</v>
      </c>
    </row>
    <row r="3149" spans="1:23" x14ac:dyDescent="0.25">
      <c r="A3149" t="s">
        <v>3183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 s="1">
        <v>101.75</v>
      </c>
      <c r="T3149" s="1">
        <v>1669.4</v>
      </c>
      <c r="U3149" t="s">
        <v>24</v>
      </c>
      <c r="V3149">
        <f>IF(Table1[[#This Row],[Churn]]="Yes",1,0)</f>
        <v>0</v>
      </c>
      <c r="W3149" t="str">
        <f t="shared" si="49"/>
        <v>Developing (13-24 Months)</v>
      </c>
    </row>
    <row r="3150" spans="1:23" x14ac:dyDescent="0.25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 s="1">
        <v>75.45</v>
      </c>
      <c r="T3150" s="1">
        <v>3545.1</v>
      </c>
      <c r="U3150" t="s">
        <v>24</v>
      </c>
      <c r="V3150">
        <f>IF(Table1[[#This Row],[Churn]]="Yes",1,0)</f>
        <v>0</v>
      </c>
      <c r="W3150" t="str">
        <f t="shared" si="49"/>
        <v>Established (25-48 Months)</v>
      </c>
    </row>
    <row r="3151" spans="1:23" x14ac:dyDescent="0.25">
      <c r="A3151" t="s">
        <v>3185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 s="1">
        <v>64.099999999999994</v>
      </c>
      <c r="T3151" s="1">
        <v>504.05</v>
      </c>
      <c r="U3151" t="s">
        <v>24</v>
      </c>
      <c r="V3151">
        <f>IF(Table1[[#This Row],[Churn]]="Yes",1,0)</f>
        <v>0</v>
      </c>
      <c r="W3151" t="str">
        <f t="shared" si="49"/>
        <v>New (0-12 Months)</v>
      </c>
    </row>
    <row r="3152" spans="1:23" x14ac:dyDescent="0.25">
      <c r="A3152" t="s">
        <v>3186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 s="1">
        <v>25.65</v>
      </c>
      <c r="T3152" s="1">
        <v>440.2</v>
      </c>
      <c r="U3152" t="s">
        <v>24</v>
      </c>
      <c r="V3152">
        <f>IF(Table1[[#This Row],[Churn]]="Yes",1,0)</f>
        <v>0</v>
      </c>
      <c r="W3152" t="str">
        <f t="shared" si="49"/>
        <v>Developing (13-24 Months)</v>
      </c>
    </row>
    <row r="3153" spans="1:23" x14ac:dyDescent="0.25">
      <c r="A3153" t="s">
        <v>3187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 s="1">
        <v>75.099999999999994</v>
      </c>
      <c r="T3153" s="1">
        <v>1151.55</v>
      </c>
      <c r="U3153" t="s">
        <v>24</v>
      </c>
      <c r="V3153">
        <f>IF(Table1[[#This Row],[Churn]]="Yes",1,0)</f>
        <v>0</v>
      </c>
      <c r="W3153" t="str">
        <f t="shared" si="49"/>
        <v>Developing (13-24 Months)</v>
      </c>
    </row>
    <row r="3154" spans="1:23" x14ac:dyDescent="0.25">
      <c r="A3154" t="s">
        <v>3188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 s="1">
        <v>95.85</v>
      </c>
      <c r="T3154" s="1">
        <v>2475.35</v>
      </c>
      <c r="U3154" t="s">
        <v>24</v>
      </c>
      <c r="V3154">
        <f>IF(Table1[[#This Row],[Churn]]="Yes",1,0)</f>
        <v>0</v>
      </c>
      <c r="W3154" t="str">
        <f t="shared" si="49"/>
        <v>Established (25-48 Months)</v>
      </c>
    </row>
    <row r="3155" spans="1:23" x14ac:dyDescent="0.25">
      <c r="A3155" t="s">
        <v>3189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 s="1">
        <v>54.4</v>
      </c>
      <c r="T3155" s="1">
        <v>1249.25</v>
      </c>
      <c r="U3155" t="s">
        <v>24</v>
      </c>
      <c r="V3155">
        <f>IF(Table1[[#This Row],[Churn]]="Yes",1,0)</f>
        <v>0</v>
      </c>
      <c r="W3155" t="str">
        <f t="shared" si="49"/>
        <v>Developing (13-24 Months)</v>
      </c>
    </row>
    <row r="3156" spans="1:23" x14ac:dyDescent="0.25">
      <c r="A3156" t="s">
        <v>3190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 s="1">
        <v>72.75</v>
      </c>
      <c r="T3156" s="1">
        <v>317.75</v>
      </c>
      <c r="U3156" t="s">
        <v>24</v>
      </c>
      <c r="V3156">
        <f>IF(Table1[[#This Row],[Churn]]="Yes",1,0)</f>
        <v>0</v>
      </c>
      <c r="W3156" t="str">
        <f t="shared" si="49"/>
        <v>New (0-12 Months)</v>
      </c>
    </row>
    <row r="3157" spans="1:23" x14ac:dyDescent="0.25">
      <c r="A3157" t="s">
        <v>3191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 s="1">
        <v>19.850000000000001</v>
      </c>
      <c r="T3157" s="1">
        <v>535.04999999999995</v>
      </c>
      <c r="U3157" t="s">
        <v>24</v>
      </c>
      <c r="V3157">
        <f>IF(Table1[[#This Row],[Churn]]="Yes",1,0)</f>
        <v>0</v>
      </c>
      <c r="W3157" t="str">
        <f t="shared" si="49"/>
        <v>Established (25-48 Months)</v>
      </c>
    </row>
    <row r="3158" spans="1:23" x14ac:dyDescent="0.25">
      <c r="A3158" t="s">
        <v>3192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 s="1">
        <v>19.05</v>
      </c>
      <c r="T3158" s="1">
        <v>461.3</v>
      </c>
      <c r="U3158" t="s">
        <v>24</v>
      </c>
      <c r="V3158">
        <f>IF(Table1[[#This Row],[Churn]]="Yes",1,0)</f>
        <v>0</v>
      </c>
      <c r="W3158" t="str">
        <f t="shared" si="49"/>
        <v>Established (25-48 Months)</v>
      </c>
    </row>
    <row r="3159" spans="1:23" x14ac:dyDescent="0.25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 s="1">
        <v>44.95</v>
      </c>
      <c r="T3159" s="1">
        <v>431</v>
      </c>
      <c r="U3159" t="s">
        <v>23</v>
      </c>
      <c r="V3159">
        <f>IF(Table1[[#This Row],[Churn]]="Yes",1,0)</f>
        <v>1</v>
      </c>
      <c r="W3159" t="str">
        <f t="shared" si="49"/>
        <v>New (0-12 Months)</v>
      </c>
    </row>
    <row r="3160" spans="1:23" x14ac:dyDescent="0.25">
      <c r="A3160" t="s">
        <v>3194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 s="1">
        <v>49.55</v>
      </c>
      <c r="T3160" s="1">
        <v>878.35</v>
      </c>
      <c r="U3160" t="s">
        <v>23</v>
      </c>
      <c r="V3160">
        <f>IF(Table1[[#This Row],[Churn]]="Yes",1,0)</f>
        <v>1</v>
      </c>
      <c r="W3160" t="str">
        <f t="shared" si="49"/>
        <v>Developing (13-24 Months)</v>
      </c>
    </row>
    <row r="3161" spans="1:23" x14ac:dyDescent="0.25">
      <c r="A3161" t="s">
        <v>3195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 s="1">
        <v>94.85</v>
      </c>
      <c r="T3161" s="1">
        <v>335.75</v>
      </c>
      <c r="U3161" t="s">
        <v>24</v>
      </c>
      <c r="V3161">
        <f>IF(Table1[[#This Row],[Churn]]="Yes",1,0)</f>
        <v>0</v>
      </c>
      <c r="W3161" t="str">
        <f t="shared" si="49"/>
        <v>New (0-12 Months)</v>
      </c>
    </row>
    <row r="3162" spans="1:23" x14ac:dyDescent="0.25">
      <c r="A3162" t="s">
        <v>3196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 s="1">
        <v>46.25</v>
      </c>
      <c r="T3162" s="1">
        <v>3121.4</v>
      </c>
      <c r="U3162" t="s">
        <v>24</v>
      </c>
      <c r="V3162">
        <f>IF(Table1[[#This Row],[Churn]]="Yes",1,0)</f>
        <v>0</v>
      </c>
      <c r="W3162" t="str">
        <f t="shared" si="49"/>
        <v>Loyal (49-72 Months)</v>
      </c>
    </row>
    <row r="3163" spans="1:23" x14ac:dyDescent="0.25">
      <c r="A3163" t="s">
        <v>3197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 s="1">
        <v>19.350000000000001</v>
      </c>
      <c r="T3163" s="1">
        <v>324.8</v>
      </c>
      <c r="U3163" t="s">
        <v>24</v>
      </c>
      <c r="V3163">
        <f>IF(Table1[[#This Row],[Churn]]="Yes",1,0)</f>
        <v>0</v>
      </c>
      <c r="W3163" t="str">
        <f t="shared" si="49"/>
        <v>Developing (13-24 Months)</v>
      </c>
    </row>
    <row r="3164" spans="1:23" x14ac:dyDescent="0.25">
      <c r="A3164" t="s">
        <v>3198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 s="1">
        <v>69.599999999999994</v>
      </c>
      <c r="T3164" s="1">
        <v>1394.55</v>
      </c>
      <c r="U3164" t="s">
        <v>24</v>
      </c>
      <c r="V3164">
        <f>IF(Table1[[#This Row],[Churn]]="Yes",1,0)</f>
        <v>0</v>
      </c>
      <c r="W3164" t="str">
        <f t="shared" si="49"/>
        <v>Developing (13-24 Months)</v>
      </c>
    </row>
    <row r="3165" spans="1:23" x14ac:dyDescent="0.25">
      <c r="A3165" t="s">
        <v>3199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 s="1">
        <v>90.7</v>
      </c>
      <c r="T3165" s="1">
        <v>3413.25</v>
      </c>
      <c r="U3165" t="s">
        <v>24</v>
      </c>
      <c r="V3165">
        <f>IF(Table1[[#This Row],[Churn]]="Yes",1,0)</f>
        <v>0</v>
      </c>
      <c r="W3165" t="str">
        <f t="shared" si="49"/>
        <v>Established (25-48 Months)</v>
      </c>
    </row>
    <row r="3166" spans="1:23" x14ac:dyDescent="0.25">
      <c r="A3166" t="s">
        <v>3200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 s="1">
        <v>101.4</v>
      </c>
      <c r="T3166" s="1">
        <v>3143.65</v>
      </c>
      <c r="U3166" t="s">
        <v>24</v>
      </c>
      <c r="V3166">
        <f>IF(Table1[[#This Row],[Churn]]="Yes",1,0)</f>
        <v>0</v>
      </c>
      <c r="W3166" t="str">
        <f t="shared" si="49"/>
        <v>Established (25-48 Months)</v>
      </c>
    </row>
    <row r="3167" spans="1:23" x14ac:dyDescent="0.25">
      <c r="A3167" t="s">
        <v>3201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 s="1">
        <v>20.25</v>
      </c>
      <c r="T3167" s="1">
        <v>439.75</v>
      </c>
      <c r="U3167" t="s">
        <v>24</v>
      </c>
      <c r="V3167">
        <f>IF(Table1[[#This Row],[Churn]]="Yes",1,0)</f>
        <v>0</v>
      </c>
      <c r="W3167" t="str">
        <f t="shared" si="49"/>
        <v>Developing (13-24 Months)</v>
      </c>
    </row>
    <row r="3168" spans="1:23" x14ac:dyDescent="0.25">
      <c r="A3168" t="s">
        <v>3202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 s="1">
        <v>48.8</v>
      </c>
      <c r="T3168" s="1">
        <v>664.4</v>
      </c>
      <c r="U3168" t="s">
        <v>24</v>
      </c>
      <c r="V3168">
        <f>IF(Table1[[#This Row],[Churn]]="Yes",1,0)</f>
        <v>0</v>
      </c>
      <c r="W3168" t="str">
        <f t="shared" si="49"/>
        <v>Developing (13-24 Months)</v>
      </c>
    </row>
    <row r="3169" spans="1:23" x14ac:dyDescent="0.25">
      <c r="A3169" t="s">
        <v>3203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 s="1">
        <v>74.349999999999994</v>
      </c>
      <c r="T3169" s="1">
        <v>4759.55</v>
      </c>
      <c r="U3169" t="s">
        <v>24</v>
      </c>
      <c r="V3169">
        <f>IF(Table1[[#This Row],[Churn]]="Yes",1,0)</f>
        <v>0</v>
      </c>
      <c r="W3169" t="str">
        <f t="shared" si="49"/>
        <v>Loyal (49-72 Months)</v>
      </c>
    </row>
    <row r="3170" spans="1:23" x14ac:dyDescent="0.25">
      <c r="A3170" t="s">
        <v>3204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 s="1">
        <v>19.350000000000001</v>
      </c>
      <c r="T3170" s="1">
        <v>1033</v>
      </c>
      <c r="U3170" t="s">
        <v>24</v>
      </c>
      <c r="V3170">
        <f>IF(Table1[[#This Row],[Churn]]="Yes",1,0)</f>
        <v>0</v>
      </c>
      <c r="W3170" t="str">
        <f t="shared" si="49"/>
        <v>Loyal (49-72 Months)</v>
      </c>
    </row>
    <row r="3171" spans="1:23" x14ac:dyDescent="0.25">
      <c r="A3171" t="s">
        <v>3205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 s="1">
        <v>68.75</v>
      </c>
      <c r="T3171" s="1">
        <v>3482.85</v>
      </c>
      <c r="U3171" t="s">
        <v>24</v>
      </c>
      <c r="V3171">
        <f>IF(Table1[[#This Row],[Churn]]="Yes",1,0)</f>
        <v>0</v>
      </c>
      <c r="W3171" t="str">
        <f t="shared" si="49"/>
        <v>Loyal (49-72 Months)</v>
      </c>
    </row>
    <row r="3172" spans="1:23" x14ac:dyDescent="0.25">
      <c r="A3172" t="s">
        <v>3206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 s="1">
        <v>100.2</v>
      </c>
      <c r="T3172" s="1">
        <v>2688.45</v>
      </c>
      <c r="U3172" t="s">
        <v>24</v>
      </c>
      <c r="V3172">
        <f>IF(Table1[[#This Row],[Churn]]="Yes",1,0)</f>
        <v>0</v>
      </c>
      <c r="W3172" t="str">
        <f t="shared" si="49"/>
        <v>Established (25-48 Months)</v>
      </c>
    </row>
    <row r="3173" spans="1:23" x14ac:dyDescent="0.25">
      <c r="A3173" t="s">
        <v>3207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 s="1">
        <v>20.85</v>
      </c>
      <c r="T3173" s="1">
        <v>435.25</v>
      </c>
      <c r="U3173" t="s">
        <v>24</v>
      </c>
      <c r="V3173">
        <f>IF(Table1[[#This Row],[Churn]]="Yes",1,0)</f>
        <v>0</v>
      </c>
      <c r="W3173" t="str">
        <f t="shared" si="49"/>
        <v>Developing (13-24 Months)</v>
      </c>
    </row>
    <row r="3174" spans="1:23" x14ac:dyDescent="0.25">
      <c r="A3174" t="s">
        <v>3208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 s="1">
        <v>95.9</v>
      </c>
      <c r="T3174" s="1">
        <v>2448.75</v>
      </c>
      <c r="U3174" t="s">
        <v>23</v>
      </c>
      <c r="V3174">
        <f>IF(Table1[[#This Row],[Churn]]="Yes",1,0)</f>
        <v>1</v>
      </c>
      <c r="W3174" t="str">
        <f t="shared" si="49"/>
        <v>Established (25-48 Months)</v>
      </c>
    </row>
    <row r="3175" spans="1:23" x14ac:dyDescent="0.25">
      <c r="A3175" t="s">
        <v>3209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 s="1">
        <v>19.350000000000001</v>
      </c>
      <c r="T3175" s="1">
        <v>307</v>
      </c>
      <c r="U3175" t="s">
        <v>24</v>
      </c>
      <c r="V3175">
        <f>IF(Table1[[#This Row],[Churn]]="Yes",1,0)</f>
        <v>0</v>
      </c>
      <c r="W3175" t="str">
        <f t="shared" si="49"/>
        <v>Developing (13-24 Months)</v>
      </c>
    </row>
    <row r="3176" spans="1:23" x14ac:dyDescent="0.25">
      <c r="A3176" t="s">
        <v>3210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 s="1">
        <v>45</v>
      </c>
      <c r="T3176" s="1">
        <v>2689.35</v>
      </c>
      <c r="U3176" t="s">
        <v>24</v>
      </c>
      <c r="V3176">
        <f>IF(Table1[[#This Row],[Churn]]="Yes",1,0)</f>
        <v>0</v>
      </c>
      <c r="W3176" t="str">
        <f t="shared" si="49"/>
        <v>Loyal (49-72 Months)</v>
      </c>
    </row>
    <row r="3177" spans="1:23" x14ac:dyDescent="0.25">
      <c r="A3177" t="s">
        <v>3211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 s="1">
        <v>81.5</v>
      </c>
      <c r="T3177" s="1">
        <v>1329.2</v>
      </c>
      <c r="U3177" t="s">
        <v>23</v>
      </c>
      <c r="V3177">
        <f>IF(Table1[[#This Row],[Churn]]="Yes",1,0)</f>
        <v>1</v>
      </c>
      <c r="W3177" t="str">
        <f t="shared" si="49"/>
        <v>Developing (13-24 Months)</v>
      </c>
    </row>
    <row r="3178" spans="1:23" x14ac:dyDescent="0.25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 s="1">
        <v>25.5</v>
      </c>
      <c r="T3178" s="1">
        <v>1281.25</v>
      </c>
      <c r="U3178" t="s">
        <v>24</v>
      </c>
      <c r="V3178">
        <f>IF(Table1[[#This Row],[Churn]]="Yes",1,0)</f>
        <v>0</v>
      </c>
      <c r="W3178" t="str">
        <f t="shared" si="49"/>
        <v>Loyal (49-72 Months)</v>
      </c>
    </row>
    <row r="3179" spans="1:23" x14ac:dyDescent="0.25">
      <c r="A3179" t="s">
        <v>3213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 s="1">
        <v>48.9</v>
      </c>
      <c r="T3179" s="1">
        <v>3527</v>
      </c>
      <c r="U3179" t="s">
        <v>24</v>
      </c>
      <c r="V3179">
        <f>IF(Table1[[#This Row],[Churn]]="Yes",1,0)</f>
        <v>0</v>
      </c>
      <c r="W3179" t="str">
        <f t="shared" si="49"/>
        <v>Loyal (49-72 Months)</v>
      </c>
    </row>
    <row r="3180" spans="1:23" x14ac:dyDescent="0.25">
      <c r="A3180" t="s">
        <v>3214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 s="1">
        <v>84.1</v>
      </c>
      <c r="T3180" s="1">
        <v>4348.6499999999996</v>
      </c>
      <c r="U3180" t="s">
        <v>23</v>
      </c>
      <c r="V3180">
        <f>IF(Table1[[#This Row],[Churn]]="Yes",1,0)</f>
        <v>1</v>
      </c>
      <c r="W3180" t="str">
        <f t="shared" si="49"/>
        <v>Loyal (49-72 Months)</v>
      </c>
    </row>
    <row r="3181" spans="1:23" x14ac:dyDescent="0.25">
      <c r="A3181" t="s">
        <v>3215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 s="1">
        <v>19.600000000000001</v>
      </c>
      <c r="T3181" s="1">
        <v>561.15</v>
      </c>
      <c r="U3181" t="s">
        <v>24</v>
      </c>
      <c r="V3181">
        <f>IF(Table1[[#This Row],[Churn]]="Yes",1,0)</f>
        <v>0</v>
      </c>
      <c r="W3181" t="str">
        <f t="shared" si="49"/>
        <v>Established (25-48 Months)</v>
      </c>
    </row>
    <row r="3182" spans="1:23" x14ac:dyDescent="0.25">
      <c r="A3182" t="s">
        <v>3216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 s="1">
        <v>20</v>
      </c>
      <c r="T3182" s="1">
        <v>63.6</v>
      </c>
      <c r="U3182" t="s">
        <v>24</v>
      </c>
      <c r="V3182">
        <f>IF(Table1[[#This Row],[Churn]]="Yes",1,0)</f>
        <v>0</v>
      </c>
      <c r="W3182" t="str">
        <f t="shared" si="49"/>
        <v>New (0-12 Months)</v>
      </c>
    </row>
    <row r="3183" spans="1:23" x14ac:dyDescent="0.25">
      <c r="A3183" t="s">
        <v>3217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 s="1">
        <v>81.3</v>
      </c>
      <c r="T3183" s="1">
        <v>5129.3</v>
      </c>
      <c r="U3183" t="s">
        <v>24</v>
      </c>
      <c r="V3183">
        <f>IF(Table1[[#This Row],[Churn]]="Yes",1,0)</f>
        <v>0</v>
      </c>
      <c r="W3183" t="str">
        <f t="shared" si="49"/>
        <v>Loyal (49-72 Months)</v>
      </c>
    </row>
    <row r="3184" spans="1:23" x14ac:dyDescent="0.25">
      <c r="A3184" t="s">
        <v>3218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 s="1">
        <v>95.2</v>
      </c>
      <c r="T3184" s="1">
        <v>4285.8</v>
      </c>
      <c r="U3184" t="s">
        <v>24</v>
      </c>
      <c r="V3184">
        <f>IF(Table1[[#This Row],[Churn]]="Yes",1,0)</f>
        <v>0</v>
      </c>
      <c r="W3184" t="str">
        <f t="shared" si="49"/>
        <v>Established (25-48 Months)</v>
      </c>
    </row>
    <row r="3185" spans="1:23" x14ac:dyDescent="0.25">
      <c r="A3185" t="s">
        <v>3219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 s="1">
        <v>36.450000000000003</v>
      </c>
      <c r="T3185" s="1">
        <v>93.7</v>
      </c>
      <c r="U3185" t="s">
        <v>23</v>
      </c>
      <c r="V3185">
        <f>IF(Table1[[#This Row],[Churn]]="Yes",1,0)</f>
        <v>1</v>
      </c>
      <c r="W3185" t="str">
        <f t="shared" si="49"/>
        <v>New (0-12 Months)</v>
      </c>
    </row>
    <row r="3186" spans="1:23" x14ac:dyDescent="0.25">
      <c r="A3186" t="s">
        <v>3220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 s="1">
        <v>83.3</v>
      </c>
      <c r="T3186" s="1">
        <v>5894.5</v>
      </c>
      <c r="U3186" t="s">
        <v>24</v>
      </c>
      <c r="V3186">
        <f>IF(Table1[[#This Row],[Churn]]="Yes",1,0)</f>
        <v>0</v>
      </c>
      <c r="W3186" t="str">
        <f t="shared" si="49"/>
        <v>Loyal (49-72 Months)</v>
      </c>
    </row>
    <row r="3187" spans="1:23" x14ac:dyDescent="0.25">
      <c r="A3187" t="s">
        <v>3221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 s="1">
        <v>25.05</v>
      </c>
      <c r="T3187" s="1">
        <v>25.05</v>
      </c>
      <c r="U3187" t="s">
        <v>23</v>
      </c>
      <c r="V3187">
        <f>IF(Table1[[#This Row],[Churn]]="Yes",1,0)</f>
        <v>1</v>
      </c>
      <c r="W3187" t="str">
        <f t="shared" si="49"/>
        <v>New (0-12 Months)</v>
      </c>
    </row>
    <row r="3188" spans="1:23" x14ac:dyDescent="0.25">
      <c r="A3188" t="s">
        <v>3222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 s="1">
        <v>20.3</v>
      </c>
      <c r="T3188" s="1">
        <v>1160.75</v>
      </c>
      <c r="U3188" t="s">
        <v>24</v>
      </c>
      <c r="V3188">
        <f>IF(Table1[[#This Row],[Churn]]="Yes",1,0)</f>
        <v>0</v>
      </c>
      <c r="W3188" t="str">
        <f t="shared" si="49"/>
        <v>Loyal (49-72 Months)</v>
      </c>
    </row>
    <row r="3189" spans="1:23" x14ac:dyDescent="0.25">
      <c r="A3189" t="s">
        <v>3223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 s="1">
        <v>89.85</v>
      </c>
      <c r="T3189" s="1">
        <v>3091.75</v>
      </c>
      <c r="U3189" t="s">
        <v>24</v>
      </c>
      <c r="V3189">
        <f>IF(Table1[[#This Row],[Churn]]="Yes",1,0)</f>
        <v>0</v>
      </c>
      <c r="W3189" t="str">
        <f t="shared" si="49"/>
        <v>Established (25-48 Months)</v>
      </c>
    </row>
    <row r="3190" spans="1:23" x14ac:dyDescent="0.25">
      <c r="A3190" t="s">
        <v>3224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 s="1">
        <v>49.85</v>
      </c>
      <c r="T3190" s="1">
        <v>365.55</v>
      </c>
      <c r="U3190" t="s">
        <v>23</v>
      </c>
      <c r="V3190">
        <f>IF(Table1[[#This Row],[Churn]]="Yes",1,0)</f>
        <v>1</v>
      </c>
      <c r="W3190" t="str">
        <f t="shared" si="49"/>
        <v>New (0-12 Months)</v>
      </c>
    </row>
    <row r="3191" spans="1:23" x14ac:dyDescent="0.25">
      <c r="A3191" t="s">
        <v>3225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 s="1">
        <v>19.8</v>
      </c>
      <c r="T3191" s="1">
        <v>272.95</v>
      </c>
      <c r="U3191" t="s">
        <v>24</v>
      </c>
      <c r="V3191">
        <f>IF(Table1[[#This Row],[Churn]]="Yes",1,0)</f>
        <v>0</v>
      </c>
      <c r="W3191" t="str">
        <f t="shared" si="49"/>
        <v>Developing (13-24 Months)</v>
      </c>
    </row>
    <row r="3192" spans="1:23" x14ac:dyDescent="0.25">
      <c r="A3192" t="s">
        <v>3226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 s="1">
        <v>54.65</v>
      </c>
      <c r="T3192" s="1">
        <v>3632</v>
      </c>
      <c r="U3192" t="s">
        <v>24</v>
      </c>
      <c r="V3192">
        <f>IF(Table1[[#This Row],[Churn]]="Yes",1,0)</f>
        <v>0</v>
      </c>
      <c r="W3192" t="str">
        <f t="shared" si="49"/>
        <v>Loyal (49-72 Months)</v>
      </c>
    </row>
    <row r="3193" spans="1:23" x14ac:dyDescent="0.25">
      <c r="A3193" t="s">
        <v>3227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 s="1">
        <v>29.35</v>
      </c>
      <c r="T3193" s="1">
        <v>381.2</v>
      </c>
      <c r="U3193" t="s">
        <v>24</v>
      </c>
      <c r="V3193">
        <f>IF(Table1[[#This Row],[Churn]]="Yes",1,0)</f>
        <v>0</v>
      </c>
      <c r="W3193" t="str">
        <f t="shared" si="49"/>
        <v>New (0-12 Months)</v>
      </c>
    </row>
    <row r="3194" spans="1:23" x14ac:dyDescent="0.25">
      <c r="A3194" t="s">
        <v>3228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 s="1">
        <v>19.149999999999999</v>
      </c>
      <c r="T3194" s="1">
        <v>1035.5</v>
      </c>
      <c r="U3194" t="s">
        <v>24</v>
      </c>
      <c r="V3194">
        <f>IF(Table1[[#This Row],[Churn]]="Yes",1,0)</f>
        <v>0</v>
      </c>
      <c r="W3194" t="str">
        <f t="shared" si="49"/>
        <v>Loyal (49-72 Months)</v>
      </c>
    </row>
    <row r="3195" spans="1:23" x14ac:dyDescent="0.25">
      <c r="A3195" t="s">
        <v>3229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 s="1">
        <v>19.100000000000001</v>
      </c>
      <c r="T3195" s="1">
        <v>52</v>
      </c>
      <c r="U3195" t="s">
        <v>24</v>
      </c>
      <c r="V3195">
        <f>IF(Table1[[#This Row],[Churn]]="Yes",1,0)</f>
        <v>0</v>
      </c>
      <c r="W3195" t="str">
        <f t="shared" si="49"/>
        <v>New (0-12 Months)</v>
      </c>
    </row>
    <row r="3196" spans="1:23" x14ac:dyDescent="0.25">
      <c r="A3196" t="s">
        <v>3230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 s="1">
        <v>55.55</v>
      </c>
      <c r="T3196" s="1">
        <v>2342.1999999999998</v>
      </c>
      <c r="U3196" t="s">
        <v>23</v>
      </c>
      <c r="V3196">
        <f>IF(Table1[[#This Row],[Churn]]="Yes",1,0)</f>
        <v>1</v>
      </c>
      <c r="W3196" t="str">
        <f t="shared" si="49"/>
        <v>Established (25-48 Months)</v>
      </c>
    </row>
    <row r="3197" spans="1:23" x14ac:dyDescent="0.25">
      <c r="A3197" t="s">
        <v>3231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 s="1">
        <v>80.55</v>
      </c>
      <c r="T3197" s="1">
        <v>653.9</v>
      </c>
      <c r="U3197" t="s">
        <v>24</v>
      </c>
      <c r="V3197">
        <f>IF(Table1[[#This Row],[Churn]]="Yes",1,0)</f>
        <v>0</v>
      </c>
      <c r="W3197" t="str">
        <f t="shared" si="49"/>
        <v>New (0-12 Months)</v>
      </c>
    </row>
    <row r="3198" spans="1:23" x14ac:dyDescent="0.25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 s="1">
        <v>20.25</v>
      </c>
      <c r="T3198" s="1">
        <v>71.2</v>
      </c>
      <c r="U3198" t="s">
        <v>24</v>
      </c>
      <c r="V3198">
        <f>IF(Table1[[#This Row],[Churn]]="Yes",1,0)</f>
        <v>0</v>
      </c>
      <c r="W3198" t="str">
        <f t="shared" si="49"/>
        <v>New (0-12 Months)</v>
      </c>
    </row>
    <row r="3199" spans="1:23" x14ac:dyDescent="0.25">
      <c r="A3199" t="s">
        <v>3233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 s="1">
        <v>69.5</v>
      </c>
      <c r="T3199" s="1">
        <v>1498.2</v>
      </c>
      <c r="U3199" t="s">
        <v>23</v>
      </c>
      <c r="V3199">
        <f>IF(Table1[[#This Row],[Churn]]="Yes",1,0)</f>
        <v>1</v>
      </c>
      <c r="W3199" t="str">
        <f t="shared" si="49"/>
        <v>Developing (13-24 Months)</v>
      </c>
    </row>
    <row r="3200" spans="1:23" x14ac:dyDescent="0.25">
      <c r="A3200" t="s">
        <v>3234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 s="1">
        <v>106</v>
      </c>
      <c r="T3200" s="1">
        <v>4178.6499999999996</v>
      </c>
      <c r="U3200" t="s">
        <v>24</v>
      </c>
      <c r="V3200">
        <f>IF(Table1[[#This Row],[Churn]]="Yes",1,0)</f>
        <v>0</v>
      </c>
      <c r="W3200" t="str">
        <f t="shared" si="49"/>
        <v>Established (25-48 Months)</v>
      </c>
    </row>
    <row r="3201" spans="1:23" x14ac:dyDescent="0.25">
      <c r="A3201" t="s">
        <v>3235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 s="1">
        <v>25.5</v>
      </c>
      <c r="T3201" s="1">
        <v>1821.8</v>
      </c>
      <c r="U3201" t="s">
        <v>24</v>
      </c>
      <c r="V3201">
        <f>IF(Table1[[#This Row],[Churn]]="Yes",1,0)</f>
        <v>0</v>
      </c>
      <c r="W3201" t="str">
        <f t="shared" si="49"/>
        <v>Loyal (49-72 Months)</v>
      </c>
    </row>
    <row r="3202" spans="1:23" x14ac:dyDescent="0.25">
      <c r="A3202" t="s">
        <v>3236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 s="1">
        <v>104.3</v>
      </c>
      <c r="T3202" s="1">
        <v>5278.15</v>
      </c>
      <c r="U3202" t="s">
        <v>23</v>
      </c>
      <c r="V3202">
        <f>IF(Table1[[#This Row],[Churn]]="Yes",1,0)</f>
        <v>1</v>
      </c>
      <c r="W3202" t="str">
        <f t="shared" ref="W3202:W3265" si="50">IF(F3202&lt;=12,"New (0-12 Months)",IF(F3202&lt;=24,"Developing (13-24 Months)",IF(F3202&lt;=48,"Established (25-48 Months)","Loyal (49-72 Months)")))</f>
        <v>Loyal (49-72 Months)</v>
      </c>
    </row>
    <row r="3203" spans="1:23" x14ac:dyDescent="0.25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 s="1">
        <v>79.599999999999994</v>
      </c>
      <c r="T3203" s="1">
        <v>4024.2</v>
      </c>
      <c r="U3203" t="s">
        <v>24</v>
      </c>
      <c r="V3203">
        <f>IF(Table1[[#This Row],[Churn]]="Yes",1,0)</f>
        <v>0</v>
      </c>
      <c r="W3203" t="str">
        <f t="shared" si="50"/>
        <v>Loyal (49-72 Months)</v>
      </c>
    </row>
    <row r="3204" spans="1:23" x14ac:dyDescent="0.25">
      <c r="A3204" t="s">
        <v>3238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 s="1">
        <v>55.25</v>
      </c>
      <c r="T3204" s="1">
        <v>55.25</v>
      </c>
      <c r="U3204" t="s">
        <v>24</v>
      </c>
      <c r="V3204">
        <f>IF(Table1[[#This Row],[Churn]]="Yes",1,0)</f>
        <v>0</v>
      </c>
      <c r="W3204" t="str">
        <f t="shared" si="50"/>
        <v>New (0-12 Months)</v>
      </c>
    </row>
    <row r="3205" spans="1:23" x14ac:dyDescent="0.25">
      <c r="A3205" t="s">
        <v>3239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 s="1">
        <v>88.05</v>
      </c>
      <c r="T3205" s="1">
        <v>6520.8</v>
      </c>
      <c r="U3205" t="s">
        <v>24</v>
      </c>
      <c r="V3205">
        <f>IF(Table1[[#This Row],[Churn]]="Yes",1,0)</f>
        <v>0</v>
      </c>
      <c r="W3205" t="str">
        <f t="shared" si="50"/>
        <v>Loyal (49-72 Months)</v>
      </c>
    </row>
    <row r="3206" spans="1:23" x14ac:dyDescent="0.25">
      <c r="A3206" t="s">
        <v>3240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 s="1">
        <v>20.399999999999999</v>
      </c>
      <c r="T3206" s="1">
        <v>854.9</v>
      </c>
      <c r="U3206" t="s">
        <v>24</v>
      </c>
      <c r="V3206">
        <f>IF(Table1[[#This Row],[Churn]]="Yes",1,0)</f>
        <v>0</v>
      </c>
      <c r="W3206" t="str">
        <f t="shared" si="50"/>
        <v>Established (25-48 Months)</v>
      </c>
    </row>
    <row r="3207" spans="1:23" x14ac:dyDescent="0.25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 s="1">
        <v>117.6</v>
      </c>
      <c r="T3207" s="1">
        <v>8308.9</v>
      </c>
      <c r="U3207" t="s">
        <v>24</v>
      </c>
      <c r="V3207">
        <f>IF(Table1[[#This Row],[Churn]]="Yes",1,0)</f>
        <v>0</v>
      </c>
      <c r="W3207" t="str">
        <f t="shared" si="50"/>
        <v>Loyal (49-72 Months)</v>
      </c>
    </row>
    <row r="3208" spans="1:23" x14ac:dyDescent="0.25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 s="1">
        <v>20</v>
      </c>
      <c r="T3208" s="1">
        <v>109.2</v>
      </c>
      <c r="U3208" t="s">
        <v>24</v>
      </c>
      <c r="V3208">
        <f>IF(Table1[[#This Row],[Churn]]="Yes",1,0)</f>
        <v>0</v>
      </c>
      <c r="W3208" t="str">
        <f t="shared" si="50"/>
        <v>New (0-12 Months)</v>
      </c>
    </row>
    <row r="3209" spans="1:23" x14ac:dyDescent="0.25">
      <c r="A3209" t="s">
        <v>3243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 s="1">
        <v>19.649999999999999</v>
      </c>
      <c r="T3209" s="1">
        <v>92.05</v>
      </c>
      <c r="U3209" t="s">
        <v>24</v>
      </c>
      <c r="V3209">
        <f>IF(Table1[[#This Row],[Churn]]="Yes",1,0)</f>
        <v>0</v>
      </c>
      <c r="W3209" t="str">
        <f t="shared" si="50"/>
        <v>New (0-12 Months)</v>
      </c>
    </row>
    <row r="3210" spans="1:23" x14ac:dyDescent="0.25">
      <c r="A3210" t="s">
        <v>3244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 s="1">
        <v>70.55</v>
      </c>
      <c r="T3210" s="1">
        <v>3420.5</v>
      </c>
      <c r="U3210" t="s">
        <v>24</v>
      </c>
      <c r="V3210">
        <f>IF(Table1[[#This Row],[Churn]]="Yes",1,0)</f>
        <v>0</v>
      </c>
      <c r="W3210" t="str">
        <f t="shared" si="50"/>
        <v>Established (25-48 Months)</v>
      </c>
    </row>
    <row r="3211" spans="1:23" x14ac:dyDescent="0.25">
      <c r="A3211" t="s">
        <v>3245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 s="1">
        <v>93.85</v>
      </c>
      <c r="T3211" s="1">
        <v>93.85</v>
      </c>
      <c r="U3211" t="s">
        <v>23</v>
      </c>
      <c r="V3211">
        <f>IF(Table1[[#This Row],[Churn]]="Yes",1,0)</f>
        <v>1</v>
      </c>
      <c r="W3211" t="str">
        <f t="shared" si="50"/>
        <v>New (0-12 Months)</v>
      </c>
    </row>
    <row r="3212" spans="1:23" x14ac:dyDescent="0.25">
      <c r="A3212" t="s">
        <v>3246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 s="1">
        <v>65.8</v>
      </c>
      <c r="T3212" s="1">
        <v>4068</v>
      </c>
      <c r="U3212" t="s">
        <v>24</v>
      </c>
      <c r="V3212">
        <f>IF(Table1[[#This Row],[Churn]]="Yes",1,0)</f>
        <v>0</v>
      </c>
      <c r="W3212" t="str">
        <f t="shared" si="50"/>
        <v>Loyal (49-72 Months)</v>
      </c>
    </row>
    <row r="3213" spans="1:23" x14ac:dyDescent="0.25">
      <c r="A3213" t="s">
        <v>3247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 s="1">
        <v>20.05</v>
      </c>
      <c r="T3213" s="1">
        <v>337.9</v>
      </c>
      <c r="U3213" t="s">
        <v>24</v>
      </c>
      <c r="V3213">
        <f>IF(Table1[[#This Row],[Churn]]="Yes",1,0)</f>
        <v>0</v>
      </c>
      <c r="W3213" t="str">
        <f t="shared" si="50"/>
        <v>Developing (13-24 Months)</v>
      </c>
    </row>
    <row r="3214" spans="1:23" x14ac:dyDescent="0.25">
      <c r="A3214" t="s">
        <v>3248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 s="1">
        <v>80</v>
      </c>
      <c r="T3214" s="1">
        <v>3168.75</v>
      </c>
      <c r="U3214" t="s">
        <v>24</v>
      </c>
      <c r="V3214">
        <f>IF(Table1[[#This Row],[Churn]]="Yes",1,0)</f>
        <v>0</v>
      </c>
      <c r="W3214" t="str">
        <f t="shared" si="50"/>
        <v>Established (25-48 Months)</v>
      </c>
    </row>
    <row r="3215" spans="1:23" x14ac:dyDescent="0.25">
      <c r="A3215" t="s">
        <v>3249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 s="1">
        <v>35.4</v>
      </c>
      <c r="T3215" s="1">
        <v>1412.4</v>
      </c>
      <c r="U3215" t="s">
        <v>24</v>
      </c>
      <c r="V3215">
        <f>IF(Table1[[#This Row],[Churn]]="Yes",1,0)</f>
        <v>0</v>
      </c>
      <c r="W3215" t="str">
        <f t="shared" si="50"/>
        <v>Established (25-48 Months)</v>
      </c>
    </row>
    <row r="3216" spans="1:23" x14ac:dyDescent="0.25">
      <c r="A3216" t="s">
        <v>3250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 s="1">
        <v>79.599999999999994</v>
      </c>
      <c r="T3216" s="1">
        <v>3974.7</v>
      </c>
      <c r="U3216" t="s">
        <v>24</v>
      </c>
      <c r="V3216">
        <f>IF(Table1[[#This Row],[Churn]]="Yes",1,0)</f>
        <v>0</v>
      </c>
      <c r="W3216" t="str">
        <f t="shared" si="50"/>
        <v>Loyal (49-72 Months)</v>
      </c>
    </row>
    <row r="3217" spans="1:23" x14ac:dyDescent="0.25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 s="1">
        <v>80.25</v>
      </c>
      <c r="T3217" s="1">
        <v>3439</v>
      </c>
      <c r="U3217" t="s">
        <v>24</v>
      </c>
      <c r="V3217">
        <f>IF(Table1[[#This Row],[Churn]]="Yes",1,0)</f>
        <v>0</v>
      </c>
      <c r="W3217" t="str">
        <f t="shared" si="50"/>
        <v>Established (25-48 Months)</v>
      </c>
    </row>
    <row r="3218" spans="1:23" x14ac:dyDescent="0.25">
      <c r="A3218" t="s">
        <v>3252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 s="1">
        <v>50.45</v>
      </c>
      <c r="T3218" s="1">
        <v>50.45</v>
      </c>
      <c r="U3218" t="s">
        <v>23</v>
      </c>
      <c r="V3218">
        <f>IF(Table1[[#This Row],[Churn]]="Yes",1,0)</f>
        <v>1</v>
      </c>
      <c r="W3218" t="str">
        <f t="shared" si="50"/>
        <v>New (0-12 Months)</v>
      </c>
    </row>
    <row r="3219" spans="1:23" x14ac:dyDescent="0.25">
      <c r="A3219" t="s">
        <v>3253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 s="1">
        <v>20.45</v>
      </c>
      <c r="T3219" s="1">
        <v>42.45</v>
      </c>
      <c r="U3219" t="s">
        <v>24</v>
      </c>
      <c r="V3219">
        <f>IF(Table1[[#This Row],[Churn]]="Yes",1,0)</f>
        <v>0</v>
      </c>
      <c r="W3219" t="str">
        <f t="shared" si="50"/>
        <v>New (0-12 Months)</v>
      </c>
    </row>
    <row r="3220" spans="1:23" x14ac:dyDescent="0.25">
      <c r="A3220" t="s">
        <v>3254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 s="1">
        <v>79.599999999999994</v>
      </c>
      <c r="T3220" s="1">
        <v>5461.45</v>
      </c>
      <c r="U3220" t="s">
        <v>24</v>
      </c>
      <c r="V3220">
        <f>IF(Table1[[#This Row],[Churn]]="Yes",1,0)</f>
        <v>0</v>
      </c>
      <c r="W3220" t="str">
        <f t="shared" si="50"/>
        <v>Loyal (49-72 Months)</v>
      </c>
    </row>
    <row r="3221" spans="1:23" x14ac:dyDescent="0.25">
      <c r="A3221" t="s">
        <v>3255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 s="1">
        <v>24.7</v>
      </c>
      <c r="T3221" s="1">
        <v>571.75</v>
      </c>
      <c r="U3221" t="s">
        <v>24</v>
      </c>
      <c r="V3221">
        <f>IF(Table1[[#This Row],[Churn]]="Yes",1,0)</f>
        <v>0</v>
      </c>
      <c r="W3221" t="str">
        <f t="shared" si="50"/>
        <v>Developing (13-24 Months)</v>
      </c>
    </row>
    <row r="3222" spans="1:23" x14ac:dyDescent="0.25">
      <c r="A3222" t="s">
        <v>3256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 s="1">
        <v>77.3</v>
      </c>
      <c r="T3222" s="1">
        <v>5498.2</v>
      </c>
      <c r="U3222" t="s">
        <v>24</v>
      </c>
      <c r="V3222">
        <f>IF(Table1[[#This Row],[Churn]]="Yes",1,0)</f>
        <v>0</v>
      </c>
      <c r="W3222" t="str">
        <f t="shared" si="50"/>
        <v>Loyal (49-72 Months)</v>
      </c>
    </row>
    <row r="3223" spans="1:23" x14ac:dyDescent="0.25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 s="1">
        <v>29.75</v>
      </c>
      <c r="T3223" s="1">
        <v>96.85</v>
      </c>
      <c r="U3223" t="s">
        <v>24</v>
      </c>
      <c r="V3223">
        <f>IF(Table1[[#This Row],[Churn]]="Yes",1,0)</f>
        <v>0</v>
      </c>
      <c r="W3223" t="str">
        <f t="shared" si="50"/>
        <v>New (0-12 Months)</v>
      </c>
    </row>
    <row r="3224" spans="1:23" x14ac:dyDescent="0.25">
      <c r="A3224" t="s">
        <v>3258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 s="1">
        <v>44.9</v>
      </c>
      <c r="T3224" s="1">
        <v>111.05</v>
      </c>
      <c r="U3224" t="s">
        <v>24</v>
      </c>
      <c r="V3224">
        <f>IF(Table1[[#This Row],[Churn]]="Yes",1,0)</f>
        <v>0</v>
      </c>
      <c r="W3224" t="str">
        <f t="shared" si="50"/>
        <v>New (0-12 Months)</v>
      </c>
    </row>
    <row r="3225" spans="1:23" x14ac:dyDescent="0.25">
      <c r="A3225" t="s">
        <v>3259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 s="1">
        <v>29.8</v>
      </c>
      <c r="T3225" s="1">
        <v>94.4</v>
      </c>
      <c r="U3225" t="s">
        <v>24</v>
      </c>
      <c r="V3225">
        <f>IF(Table1[[#This Row],[Churn]]="Yes",1,0)</f>
        <v>0</v>
      </c>
      <c r="W3225" t="str">
        <f t="shared" si="50"/>
        <v>New (0-12 Months)</v>
      </c>
    </row>
    <row r="3226" spans="1:23" x14ac:dyDescent="0.25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 s="1">
        <v>74.650000000000006</v>
      </c>
      <c r="T3226" s="1">
        <v>521.1</v>
      </c>
      <c r="U3226" t="s">
        <v>23</v>
      </c>
      <c r="V3226">
        <f>IF(Table1[[#This Row],[Churn]]="Yes",1,0)</f>
        <v>1</v>
      </c>
      <c r="W3226" t="str">
        <f t="shared" si="50"/>
        <v>New (0-12 Months)</v>
      </c>
    </row>
    <row r="3227" spans="1:23" x14ac:dyDescent="0.25">
      <c r="A3227" t="s">
        <v>3261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 s="1">
        <v>71.95</v>
      </c>
      <c r="T3227" s="1">
        <v>923.85</v>
      </c>
      <c r="U3227" t="s">
        <v>24</v>
      </c>
      <c r="V3227">
        <f>IF(Table1[[#This Row],[Churn]]="Yes",1,0)</f>
        <v>0</v>
      </c>
      <c r="W3227" t="str">
        <f t="shared" si="50"/>
        <v>Developing (13-24 Months)</v>
      </c>
    </row>
    <row r="3228" spans="1:23" x14ac:dyDescent="0.25">
      <c r="A3228" t="s">
        <v>3262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 s="1">
        <v>20.75</v>
      </c>
      <c r="T3228" s="1">
        <v>141.1</v>
      </c>
      <c r="U3228" t="s">
        <v>24</v>
      </c>
      <c r="V3228">
        <f>IF(Table1[[#This Row],[Churn]]="Yes",1,0)</f>
        <v>0</v>
      </c>
      <c r="W3228" t="str">
        <f t="shared" si="50"/>
        <v>New (0-12 Months)</v>
      </c>
    </row>
    <row r="3229" spans="1:23" x14ac:dyDescent="0.25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 s="1">
        <v>56.3</v>
      </c>
      <c r="T3229" s="1">
        <v>628.65</v>
      </c>
      <c r="U3229" t="s">
        <v>24</v>
      </c>
      <c r="V3229">
        <f>IF(Table1[[#This Row],[Churn]]="Yes",1,0)</f>
        <v>0</v>
      </c>
      <c r="W3229" t="str">
        <f t="shared" si="50"/>
        <v>New (0-12 Months)</v>
      </c>
    </row>
    <row r="3230" spans="1:23" x14ac:dyDescent="0.25">
      <c r="A3230" t="s">
        <v>3264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 s="1">
        <v>105.25</v>
      </c>
      <c r="T3230" s="1">
        <v>5576.3</v>
      </c>
      <c r="U3230" t="s">
        <v>24</v>
      </c>
      <c r="V3230">
        <f>IF(Table1[[#This Row],[Churn]]="Yes",1,0)</f>
        <v>0</v>
      </c>
      <c r="W3230" t="str">
        <f t="shared" si="50"/>
        <v>Loyal (49-72 Months)</v>
      </c>
    </row>
    <row r="3231" spans="1:23" x14ac:dyDescent="0.25">
      <c r="A3231" t="s">
        <v>3265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 s="1">
        <v>94.2</v>
      </c>
      <c r="T3231" s="1">
        <v>1046.0999999999999</v>
      </c>
      <c r="U3231" t="s">
        <v>23</v>
      </c>
      <c r="V3231">
        <f>IF(Table1[[#This Row],[Churn]]="Yes",1,0)</f>
        <v>1</v>
      </c>
      <c r="W3231" t="str">
        <f t="shared" si="50"/>
        <v>New (0-12 Months)</v>
      </c>
    </row>
    <row r="3232" spans="1:23" x14ac:dyDescent="0.25">
      <c r="A3232" t="s">
        <v>3266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 s="1">
        <v>19.55</v>
      </c>
      <c r="T3232" s="1">
        <v>1245.5999999999999</v>
      </c>
      <c r="U3232" t="s">
        <v>24</v>
      </c>
      <c r="V3232">
        <f>IF(Table1[[#This Row],[Churn]]="Yes",1,0)</f>
        <v>0</v>
      </c>
      <c r="W3232" t="str">
        <f t="shared" si="50"/>
        <v>Loyal (49-72 Months)</v>
      </c>
    </row>
    <row r="3233" spans="1:23" x14ac:dyDescent="0.25">
      <c r="A3233" t="s">
        <v>3267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 s="1">
        <v>84.45</v>
      </c>
      <c r="T3233" s="1">
        <v>1287.8499999999999</v>
      </c>
      <c r="U3233" t="s">
        <v>24</v>
      </c>
      <c r="V3233">
        <f>IF(Table1[[#This Row],[Churn]]="Yes",1,0)</f>
        <v>0</v>
      </c>
      <c r="W3233" t="str">
        <f t="shared" si="50"/>
        <v>Developing (13-24 Months)</v>
      </c>
    </row>
    <row r="3234" spans="1:23" x14ac:dyDescent="0.25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 s="1">
        <v>53.65</v>
      </c>
      <c r="T3234" s="1">
        <v>1939.35</v>
      </c>
      <c r="U3234" t="s">
        <v>24</v>
      </c>
      <c r="V3234">
        <f>IF(Table1[[#This Row],[Churn]]="Yes",1,0)</f>
        <v>0</v>
      </c>
      <c r="W3234" t="str">
        <f t="shared" si="50"/>
        <v>Established (25-48 Months)</v>
      </c>
    </row>
    <row r="3235" spans="1:23" x14ac:dyDescent="0.25">
      <c r="A3235" t="s">
        <v>3269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 s="1">
        <v>29.9</v>
      </c>
      <c r="T3235" s="1">
        <v>118.25</v>
      </c>
      <c r="U3235" t="s">
        <v>24</v>
      </c>
      <c r="V3235">
        <f>IF(Table1[[#This Row],[Churn]]="Yes",1,0)</f>
        <v>0</v>
      </c>
      <c r="W3235" t="str">
        <f t="shared" si="50"/>
        <v>New (0-12 Months)</v>
      </c>
    </row>
    <row r="3236" spans="1:23" x14ac:dyDescent="0.25">
      <c r="A3236" t="s">
        <v>3270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 s="1">
        <v>19.7</v>
      </c>
      <c r="T3236" s="1">
        <v>452.55</v>
      </c>
      <c r="U3236" t="s">
        <v>24</v>
      </c>
      <c r="V3236">
        <f>IF(Table1[[#This Row],[Churn]]="Yes",1,0)</f>
        <v>0</v>
      </c>
      <c r="W3236" t="str">
        <f t="shared" si="50"/>
        <v>Developing (13-24 Months)</v>
      </c>
    </row>
    <row r="3237" spans="1:23" x14ac:dyDescent="0.25">
      <c r="A3237" t="s">
        <v>3271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 s="1">
        <v>43.7</v>
      </c>
      <c r="T3237" s="1">
        <v>2696.55</v>
      </c>
      <c r="U3237" t="s">
        <v>24</v>
      </c>
      <c r="V3237">
        <f>IF(Table1[[#This Row],[Churn]]="Yes",1,0)</f>
        <v>0</v>
      </c>
      <c r="W3237" t="str">
        <f t="shared" si="50"/>
        <v>Loyal (49-72 Months)</v>
      </c>
    </row>
    <row r="3238" spans="1:23" x14ac:dyDescent="0.25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 s="1">
        <v>55.3</v>
      </c>
      <c r="T3238" s="1">
        <v>875.35</v>
      </c>
      <c r="U3238" t="s">
        <v>24</v>
      </c>
      <c r="V3238">
        <f>IF(Table1[[#This Row],[Churn]]="Yes",1,0)</f>
        <v>0</v>
      </c>
      <c r="W3238" t="str">
        <f t="shared" si="50"/>
        <v>Developing (13-24 Months)</v>
      </c>
    </row>
    <row r="3239" spans="1:23" x14ac:dyDescent="0.25">
      <c r="A3239" t="s">
        <v>3273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 s="1">
        <v>19.850000000000001</v>
      </c>
      <c r="T3239" s="1">
        <v>1267.05</v>
      </c>
      <c r="U3239" t="s">
        <v>24</v>
      </c>
      <c r="V3239">
        <f>IF(Table1[[#This Row],[Churn]]="Yes",1,0)</f>
        <v>0</v>
      </c>
      <c r="W3239" t="str">
        <f t="shared" si="50"/>
        <v>Loyal (49-72 Months)</v>
      </c>
    </row>
    <row r="3240" spans="1:23" x14ac:dyDescent="0.25">
      <c r="A3240" t="s">
        <v>3274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 s="1">
        <v>19.649999999999999</v>
      </c>
      <c r="T3240" s="1">
        <v>494.9</v>
      </c>
      <c r="U3240" t="s">
        <v>24</v>
      </c>
      <c r="V3240">
        <f>IF(Table1[[#This Row],[Churn]]="Yes",1,0)</f>
        <v>0</v>
      </c>
      <c r="W3240" t="str">
        <f t="shared" si="50"/>
        <v>Established (25-48 Months)</v>
      </c>
    </row>
    <row r="3241" spans="1:23" x14ac:dyDescent="0.25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 s="1">
        <v>49.45</v>
      </c>
      <c r="T3241" s="1">
        <v>799</v>
      </c>
      <c r="U3241" t="s">
        <v>24</v>
      </c>
      <c r="V3241">
        <f>IF(Table1[[#This Row],[Churn]]="Yes",1,0)</f>
        <v>0</v>
      </c>
      <c r="W3241" t="str">
        <f t="shared" si="50"/>
        <v>Developing (13-24 Months)</v>
      </c>
    </row>
    <row r="3242" spans="1:23" x14ac:dyDescent="0.25">
      <c r="A3242" t="s">
        <v>3276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 s="1">
        <v>106.55</v>
      </c>
      <c r="T3242" s="1">
        <v>5763.3</v>
      </c>
      <c r="U3242" t="s">
        <v>23</v>
      </c>
      <c r="V3242">
        <f>IF(Table1[[#This Row],[Churn]]="Yes",1,0)</f>
        <v>1</v>
      </c>
      <c r="W3242" t="str">
        <f t="shared" si="50"/>
        <v>Loyal (49-72 Months)</v>
      </c>
    </row>
    <row r="3243" spans="1:23" x14ac:dyDescent="0.25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 s="1">
        <v>20.100000000000001</v>
      </c>
      <c r="T3243" s="1">
        <v>20.100000000000001</v>
      </c>
      <c r="U3243" t="s">
        <v>23</v>
      </c>
      <c r="V3243">
        <f>IF(Table1[[#This Row],[Churn]]="Yes",1,0)</f>
        <v>1</v>
      </c>
      <c r="W3243" t="str">
        <f t="shared" si="50"/>
        <v>New (0-12 Months)</v>
      </c>
    </row>
    <row r="3244" spans="1:23" x14ac:dyDescent="0.25">
      <c r="A3244" t="s">
        <v>3278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 s="1">
        <v>20.45</v>
      </c>
      <c r="T3244" s="1">
        <v>106.9</v>
      </c>
      <c r="U3244" t="s">
        <v>24</v>
      </c>
      <c r="V3244">
        <f>IF(Table1[[#This Row],[Churn]]="Yes",1,0)</f>
        <v>0</v>
      </c>
      <c r="W3244" t="str">
        <f t="shared" si="50"/>
        <v>New (0-12 Months)</v>
      </c>
    </row>
    <row r="3245" spans="1:23" x14ac:dyDescent="0.25">
      <c r="A3245" t="s">
        <v>3279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 s="1">
        <v>39.700000000000003</v>
      </c>
      <c r="T3245" s="1">
        <v>710.05</v>
      </c>
      <c r="U3245" t="s">
        <v>24</v>
      </c>
      <c r="V3245">
        <f>IF(Table1[[#This Row],[Churn]]="Yes",1,0)</f>
        <v>0</v>
      </c>
      <c r="W3245" t="str">
        <f t="shared" si="50"/>
        <v>Developing (13-24 Months)</v>
      </c>
    </row>
    <row r="3246" spans="1:23" x14ac:dyDescent="0.25">
      <c r="A3246" t="s">
        <v>3280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 s="1">
        <v>54.5</v>
      </c>
      <c r="T3246" s="1">
        <v>568.20000000000005</v>
      </c>
      <c r="U3246" t="s">
        <v>24</v>
      </c>
      <c r="V3246">
        <f>IF(Table1[[#This Row],[Churn]]="Yes",1,0)</f>
        <v>0</v>
      </c>
      <c r="W3246" t="str">
        <f t="shared" si="50"/>
        <v>New (0-12 Months)</v>
      </c>
    </row>
    <row r="3247" spans="1:23" x14ac:dyDescent="0.25">
      <c r="A3247" t="s">
        <v>3281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 s="1">
        <v>83.8</v>
      </c>
      <c r="T3247" s="1">
        <v>1900.25</v>
      </c>
      <c r="U3247" t="s">
        <v>23</v>
      </c>
      <c r="V3247">
        <f>IF(Table1[[#This Row],[Churn]]="Yes",1,0)</f>
        <v>1</v>
      </c>
      <c r="W3247" t="str">
        <f t="shared" si="50"/>
        <v>Developing (13-24 Months)</v>
      </c>
    </row>
    <row r="3248" spans="1:23" x14ac:dyDescent="0.25">
      <c r="A3248" t="s">
        <v>3282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 s="1">
        <v>55.15</v>
      </c>
      <c r="T3248" s="1">
        <v>159.15</v>
      </c>
      <c r="U3248" t="s">
        <v>23</v>
      </c>
      <c r="V3248">
        <f>IF(Table1[[#This Row],[Churn]]="Yes",1,0)</f>
        <v>1</v>
      </c>
      <c r="W3248" t="str">
        <f t="shared" si="50"/>
        <v>New (0-12 Months)</v>
      </c>
    </row>
    <row r="3249" spans="1:23" x14ac:dyDescent="0.25">
      <c r="A3249" t="s">
        <v>3283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 s="1">
        <v>111.6</v>
      </c>
      <c r="T3249" s="1">
        <v>8012.75</v>
      </c>
      <c r="U3249" t="s">
        <v>24</v>
      </c>
      <c r="V3249">
        <f>IF(Table1[[#This Row],[Churn]]="Yes",1,0)</f>
        <v>0</v>
      </c>
      <c r="W3249" t="str">
        <f t="shared" si="50"/>
        <v>Loyal (49-72 Months)</v>
      </c>
    </row>
    <row r="3250" spans="1:23" x14ac:dyDescent="0.25">
      <c r="A3250" t="s">
        <v>3284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 s="1">
        <v>86.65</v>
      </c>
      <c r="T3250" s="1">
        <v>856.65</v>
      </c>
      <c r="U3250" t="s">
        <v>23</v>
      </c>
      <c r="V3250">
        <f>IF(Table1[[#This Row],[Churn]]="Yes",1,0)</f>
        <v>1</v>
      </c>
      <c r="W3250" t="str">
        <f t="shared" si="50"/>
        <v>New (0-12 Months)</v>
      </c>
    </row>
    <row r="3251" spans="1:23" x14ac:dyDescent="0.25">
      <c r="A3251" t="s">
        <v>3285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 s="1">
        <v>55.55</v>
      </c>
      <c r="T3251" s="1">
        <v>551.29999999999995</v>
      </c>
      <c r="U3251" t="s">
        <v>24</v>
      </c>
      <c r="V3251">
        <f>IF(Table1[[#This Row],[Churn]]="Yes",1,0)</f>
        <v>0</v>
      </c>
      <c r="W3251" t="str">
        <f t="shared" si="50"/>
        <v>New (0-12 Months)</v>
      </c>
    </row>
    <row r="3252" spans="1:23" x14ac:dyDescent="0.25">
      <c r="A3252" t="s">
        <v>3286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 s="1">
        <v>20.55</v>
      </c>
      <c r="T3252" s="1">
        <v>184.95</v>
      </c>
      <c r="U3252" t="s">
        <v>24</v>
      </c>
      <c r="V3252">
        <f>IF(Table1[[#This Row],[Churn]]="Yes",1,0)</f>
        <v>0</v>
      </c>
      <c r="W3252" t="str">
        <f t="shared" si="50"/>
        <v>New (0-12 Months)</v>
      </c>
    </row>
    <row r="3253" spans="1:23" x14ac:dyDescent="0.25">
      <c r="A3253" t="s">
        <v>3287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 s="1">
        <v>106.75</v>
      </c>
      <c r="T3253" s="1">
        <v>4056.75</v>
      </c>
      <c r="U3253" t="s">
        <v>23</v>
      </c>
      <c r="V3253">
        <f>IF(Table1[[#This Row],[Churn]]="Yes",1,0)</f>
        <v>1</v>
      </c>
      <c r="W3253" t="str">
        <f t="shared" si="50"/>
        <v>Established (25-48 Months)</v>
      </c>
    </row>
    <row r="3254" spans="1:23" x14ac:dyDescent="0.25">
      <c r="A3254" t="s">
        <v>3288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 s="1">
        <v>62.1</v>
      </c>
      <c r="T3254" s="1">
        <v>1096.6500000000001</v>
      </c>
      <c r="U3254" t="s">
        <v>24</v>
      </c>
      <c r="V3254">
        <f>IF(Table1[[#This Row],[Churn]]="Yes",1,0)</f>
        <v>0</v>
      </c>
      <c r="W3254" t="str">
        <f t="shared" si="50"/>
        <v>Developing (13-24 Months)</v>
      </c>
    </row>
    <row r="3255" spans="1:23" x14ac:dyDescent="0.25">
      <c r="A3255" t="s">
        <v>3289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 s="1">
        <v>104.5</v>
      </c>
      <c r="T3255" s="1">
        <v>3684.95</v>
      </c>
      <c r="U3255" t="s">
        <v>24</v>
      </c>
      <c r="V3255">
        <f>IF(Table1[[#This Row],[Churn]]="Yes",1,0)</f>
        <v>0</v>
      </c>
      <c r="W3255" t="str">
        <f t="shared" si="50"/>
        <v>Established (25-48 Months)</v>
      </c>
    </row>
    <row r="3256" spans="1:23" x14ac:dyDescent="0.25">
      <c r="A3256" t="s">
        <v>3290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 s="1">
        <v>101.8</v>
      </c>
      <c r="T3256" s="1">
        <v>1752.45</v>
      </c>
      <c r="U3256" t="s">
        <v>24</v>
      </c>
      <c r="V3256">
        <f>IF(Table1[[#This Row],[Churn]]="Yes",1,0)</f>
        <v>0</v>
      </c>
      <c r="W3256" t="str">
        <f t="shared" si="50"/>
        <v>Developing (13-24 Months)</v>
      </c>
    </row>
    <row r="3257" spans="1:23" x14ac:dyDescent="0.25">
      <c r="A3257" t="s">
        <v>3291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 s="1">
        <v>110.6</v>
      </c>
      <c r="T3257" s="1">
        <v>7210.85</v>
      </c>
      <c r="U3257" t="s">
        <v>24</v>
      </c>
      <c r="V3257">
        <f>IF(Table1[[#This Row],[Churn]]="Yes",1,0)</f>
        <v>0</v>
      </c>
      <c r="W3257" t="str">
        <f t="shared" si="50"/>
        <v>Loyal (49-72 Months)</v>
      </c>
    </row>
    <row r="3258" spans="1:23" x14ac:dyDescent="0.25">
      <c r="A3258" t="s">
        <v>3292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 s="1">
        <v>84.9</v>
      </c>
      <c r="T3258" s="1">
        <v>5264.5</v>
      </c>
      <c r="U3258" t="s">
        <v>24</v>
      </c>
      <c r="V3258">
        <f>IF(Table1[[#This Row],[Churn]]="Yes",1,0)</f>
        <v>0</v>
      </c>
      <c r="W3258" t="str">
        <f t="shared" si="50"/>
        <v>Loyal (49-72 Months)</v>
      </c>
    </row>
    <row r="3259" spans="1:23" x14ac:dyDescent="0.25">
      <c r="A3259" t="s">
        <v>3293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 s="1">
        <v>93.2</v>
      </c>
      <c r="T3259" s="1">
        <v>2157.3000000000002</v>
      </c>
      <c r="U3259" t="s">
        <v>24</v>
      </c>
      <c r="V3259">
        <f>IF(Table1[[#This Row],[Churn]]="Yes",1,0)</f>
        <v>0</v>
      </c>
      <c r="W3259" t="str">
        <f t="shared" si="50"/>
        <v>Developing (13-24 Months)</v>
      </c>
    </row>
    <row r="3260" spans="1:23" x14ac:dyDescent="0.25">
      <c r="A3260" t="s">
        <v>3294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 s="1">
        <v>24.4</v>
      </c>
      <c r="T3260" s="1">
        <v>24.4</v>
      </c>
      <c r="U3260" t="s">
        <v>24</v>
      </c>
      <c r="V3260">
        <f>IF(Table1[[#This Row],[Churn]]="Yes",1,0)</f>
        <v>0</v>
      </c>
      <c r="W3260" t="str">
        <f t="shared" si="50"/>
        <v>New (0-12 Months)</v>
      </c>
    </row>
    <row r="3261" spans="1:23" x14ac:dyDescent="0.25">
      <c r="A3261" t="s">
        <v>3295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 s="1">
        <v>70.55</v>
      </c>
      <c r="T3261" s="1">
        <v>433.95</v>
      </c>
      <c r="U3261" t="s">
        <v>24</v>
      </c>
      <c r="V3261">
        <f>IF(Table1[[#This Row],[Churn]]="Yes",1,0)</f>
        <v>0</v>
      </c>
      <c r="W3261" t="str">
        <f t="shared" si="50"/>
        <v>New (0-12 Months)</v>
      </c>
    </row>
    <row r="3262" spans="1:23" x14ac:dyDescent="0.25">
      <c r="A3262" t="s">
        <v>3296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 s="1">
        <v>78.45</v>
      </c>
      <c r="T3262" s="1">
        <v>2435.15</v>
      </c>
      <c r="U3262" t="s">
        <v>23</v>
      </c>
      <c r="V3262">
        <f>IF(Table1[[#This Row],[Churn]]="Yes",1,0)</f>
        <v>1</v>
      </c>
      <c r="W3262" t="str">
        <f t="shared" si="50"/>
        <v>Established (25-48 Months)</v>
      </c>
    </row>
    <row r="3263" spans="1:23" x14ac:dyDescent="0.25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 s="1">
        <v>85</v>
      </c>
      <c r="T3263" s="1">
        <v>5607.75</v>
      </c>
      <c r="U3263" t="s">
        <v>24</v>
      </c>
      <c r="V3263">
        <f>IF(Table1[[#This Row],[Churn]]="Yes",1,0)</f>
        <v>0</v>
      </c>
      <c r="W3263" t="str">
        <f t="shared" si="50"/>
        <v>Loyal (49-72 Months)</v>
      </c>
    </row>
    <row r="3264" spans="1:23" x14ac:dyDescent="0.25">
      <c r="A3264" t="s">
        <v>3298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 s="1">
        <v>87.45</v>
      </c>
      <c r="T3264" s="1">
        <v>2874.15</v>
      </c>
      <c r="U3264" t="s">
        <v>23</v>
      </c>
      <c r="V3264">
        <f>IF(Table1[[#This Row],[Churn]]="Yes",1,0)</f>
        <v>1</v>
      </c>
      <c r="W3264" t="str">
        <f t="shared" si="50"/>
        <v>Established (25-48 Months)</v>
      </c>
    </row>
    <row r="3265" spans="1:23" x14ac:dyDescent="0.25">
      <c r="A3265" t="s">
        <v>3299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 s="1">
        <v>85.8</v>
      </c>
      <c r="T3265" s="1">
        <v>4433.3</v>
      </c>
      <c r="U3265" t="s">
        <v>24</v>
      </c>
      <c r="V3265">
        <f>IF(Table1[[#This Row],[Churn]]="Yes",1,0)</f>
        <v>0</v>
      </c>
      <c r="W3265" t="str">
        <f t="shared" si="50"/>
        <v>Loyal (49-72 Months)</v>
      </c>
    </row>
    <row r="3266" spans="1:23" x14ac:dyDescent="0.25">
      <c r="A3266" t="s">
        <v>3300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 s="1">
        <v>91.1</v>
      </c>
      <c r="T3266" s="1">
        <v>964.35</v>
      </c>
      <c r="U3266" t="s">
        <v>24</v>
      </c>
      <c r="V3266">
        <f>IF(Table1[[#This Row],[Churn]]="Yes",1,0)</f>
        <v>0</v>
      </c>
      <c r="W3266" t="str">
        <f t="shared" ref="W3266:W3329" si="51">IF(F3266&lt;=12,"New (0-12 Months)",IF(F3266&lt;=24,"Developing (13-24 Months)",IF(F3266&lt;=48,"Established (25-48 Months)","Loyal (49-72 Months)")))</f>
        <v>New (0-12 Months)</v>
      </c>
    </row>
    <row r="3267" spans="1:23" x14ac:dyDescent="0.25">
      <c r="A3267" t="s">
        <v>3301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 s="1">
        <v>70.75</v>
      </c>
      <c r="T3267" s="1">
        <v>1974.8</v>
      </c>
      <c r="U3267" t="s">
        <v>23</v>
      </c>
      <c r="V3267">
        <f>IF(Table1[[#This Row],[Churn]]="Yes",1,0)</f>
        <v>1</v>
      </c>
      <c r="W3267" t="str">
        <f t="shared" si="51"/>
        <v>Established (25-48 Months)</v>
      </c>
    </row>
    <row r="3268" spans="1:23" x14ac:dyDescent="0.25">
      <c r="A3268" t="s">
        <v>3302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 s="1">
        <v>20.100000000000001</v>
      </c>
      <c r="T3268" s="1">
        <v>1460.85</v>
      </c>
      <c r="U3268" t="s">
        <v>24</v>
      </c>
      <c r="V3268">
        <f>IF(Table1[[#This Row],[Churn]]="Yes",1,0)</f>
        <v>0</v>
      </c>
      <c r="W3268" t="str">
        <f t="shared" si="51"/>
        <v>Loyal (49-72 Months)</v>
      </c>
    </row>
    <row r="3269" spans="1:23" x14ac:dyDescent="0.25">
      <c r="A3269" t="s">
        <v>3303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 s="1">
        <v>20.05</v>
      </c>
      <c r="T3269" s="1">
        <v>951.55</v>
      </c>
      <c r="U3269" t="s">
        <v>24</v>
      </c>
      <c r="V3269">
        <f>IF(Table1[[#This Row],[Churn]]="Yes",1,0)</f>
        <v>0</v>
      </c>
      <c r="W3269" t="str">
        <f t="shared" si="51"/>
        <v>Established (25-48 Months)</v>
      </c>
    </row>
    <row r="3270" spans="1:23" x14ac:dyDescent="0.25">
      <c r="A3270" t="s">
        <v>3304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 s="1">
        <v>74.8</v>
      </c>
      <c r="T3270" s="1">
        <v>1821.2</v>
      </c>
      <c r="U3270" t="s">
        <v>24</v>
      </c>
      <c r="V3270">
        <f>IF(Table1[[#This Row],[Churn]]="Yes",1,0)</f>
        <v>0</v>
      </c>
      <c r="W3270" t="str">
        <f t="shared" si="51"/>
        <v>Developing (13-24 Months)</v>
      </c>
    </row>
    <row r="3271" spans="1:23" x14ac:dyDescent="0.25">
      <c r="A3271" t="s">
        <v>3305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 s="1">
        <v>24.8</v>
      </c>
      <c r="T3271" s="1">
        <v>1600.95</v>
      </c>
      <c r="U3271" t="s">
        <v>24</v>
      </c>
      <c r="V3271">
        <f>IF(Table1[[#This Row],[Churn]]="Yes",1,0)</f>
        <v>0</v>
      </c>
      <c r="W3271" t="str">
        <f t="shared" si="51"/>
        <v>Loyal (49-72 Months)</v>
      </c>
    </row>
    <row r="3272" spans="1:23" x14ac:dyDescent="0.25">
      <c r="A3272" t="s">
        <v>3306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 s="1">
        <v>100.85</v>
      </c>
      <c r="T3272" s="1">
        <v>399.25</v>
      </c>
      <c r="U3272" t="s">
        <v>24</v>
      </c>
      <c r="V3272">
        <f>IF(Table1[[#This Row],[Churn]]="Yes",1,0)</f>
        <v>0</v>
      </c>
      <c r="W3272" t="str">
        <f t="shared" si="51"/>
        <v>New (0-12 Months)</v>
      </c>
    </row>
    <row r="3273" spans="1:23" x14ac:dyDescent="0.25">
      <c r="A3273" t="s">
        <v>3307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 s="1">
        <v>101.35</v>
      </c>
      <c r="T3273" s="1">
        <v>1218.55</v>
      </c>
      <c r="U3273" t="s">
        <v>23</v>
      </c>
      <c r="V3273">
        <f>IF(Table1[[#This Row],[Churn]]="Yes",1,0)</f>
        <v>1</v>
      </c>
      <c r="W3273" t="str">
        <f t="shared" si="51"/>
        <v>New (0-12 Months)</v>
      </c>
    </row>
    <row r="3274" spans="1:23" x14ac:dyDescent="0.25">
      <c r="A3274" t="s">
        <v>3308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 s="1">
        <v>81.7</v>
      </c>
      <c r="T3274" s="1">
        <v>81.7</v>
      </c>
      <c r="U3274" t="s">
        <v>23</v>
      </c>
      <c r="V3274">
        <f>IF(Table1[[#This Row],[Churn]]="Yes",1,0)</f>
        <v>1</v>
      </c>
      <c r="W3274" t="str">
        <f t="shared" si="51"/>
        <v>New (0-12 Months)</v>
      </c>
    </row>
    <row r="3275" spans="1:23" x14ac:dyDescent="0.25">
      <c r="A3275" t="s">
        <v>3309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 s="1">
        <v>68.25</v>
      </c>
      <c r="T3275" s="1">
        <v>2171.15</v>
      </c>
      <c r="U3275" t="s">
        <v>23</v>
      </c>
      <c r="V3275">
        <f>IF(Table1[[#This Row],[Churn]]="Yes",1,0)</f>
        <v>1</v>
      </c>
      <c r="W3275" t="str">
        <f t="shared" si="51"/>
        <v>Established (25-48 Months)</v>
      </c>
    </row>
    <row r="3276" spans="1:23" x14ac:dyDescent="0.25">
      <c r="A3276" t="s">
        <v>3310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 s="1">
        <v>105.1</v>
      </c>
      <c r="T3276" s="1">
        <v>3634.8</v>
      </c>
      <c r="U3276" t="s">
        <v>24</v>
      </c>
      <c r="V3276">
        <f>IF(Table1[[#This Row],[Churn]]="Yes",1,0)</f>
        <v>0</v>
      </c>
      <c r="W3276" t="str">
        <f t="shared" si="51"/>
        <v>Established (25-48 Months)</v>
      </c>
    </row>
    <row r="3277" spans="1:23" x14ac:dyDescent="0.25">
      <c r="A3277" t="s">
        <v>3311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 s="1">
        <v>20.399999999999999</v>
      </c>
      <c r="T3277" s="1">
        <v>292.39999999999998</v>
      </c>
      <c r="U3277" t="s">
        <v>24</v>
      </c>
      <c r="V3277">
        <f>IF(Table1[[#This Row],[Churn]]="Yes",1,0)</f>
        <v>0</v>
      </c>
      <c r="W3277" t="str">
        <f t="shared" si="51"/>
        <v>Developing (13-24 Months)</v>
      </c>
    </row>
    <row r="3278" spans="1:23" x14ac:dyDescent="0.25">
      <c r="A3278" t="s">
        <v>3312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 s="1">
        <v>79.150000000000006</v>
      </c>
      <c r="T3278" s="1">
        <v>317.25</v>
      </c>
      <c r="U3278" t="s">
        <v>23</v>
      </c>
      <c r="V3278">
        <f>IF(Table1[[#This Row],[Churn]]="Yes",1,0)</f>
        <v>1</v>
      </c>
      <c r="W3278" t="str">
        <f t="shared" si="51"/>
        <v>New (0-12 Months)</v>
      </c>
    </row>
    <row r="3279" spans="1:23" x14ac:dyDescent="0.25">
      <c r="A3279" t="s">
        <v>3313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 s="1">
        <v>20</v>
      </c>
      <c r="T3279" s="1">
        <v>218.55</v>
      </c>
      <c r="U3279" t="s">
        <v>24</v>
      </c>
      <c r="V3279">
        <f>IF(Table1[[#This Row],[Churn]]="Yes",1,0)</f>
        <v>0</v>
      </c>
      <c r="W3279" t="str">
        <f t="shared" si="51"/>
        <v>Developing (13-24 Months)</v>
      </c>
    </row>
    <row r="3280" spans="1:23" x14ac:dyDescent="0.25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 s="1">
        <v>79.400000000000006</v>
      </c>
      <c r="T3280" s="1">
        <v>5071.8999999999996</v>
      </c>
      <c r="U3280" t="s">
        <v>24</v>
      </c>
      <c r="V3280">
        <f>IF(Table1[[#This Row],[Churn]]="Yes",1,0)</f>
        <v>0</v>
      </c>
      <c r="W3280" t="str">
        <f t="shared" si="51"/>
        <v>Loyal (49-72 Months)</v>
      </c>
    </row>
    <row r="3281" spans="1:23" x14ac:dyDescent="0.25">
      <c r="A3281" t="s">
        <v>3315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 s="1">
        <v>57.2</v>
      </c>
      <c r="T3281" s="1">
        <v>1423.35</v>
      </c>
      <c r="U3281" t="s">
        <v>24</v>
      </c>
      <c r="V3281">
        <f>IF(Table1[[#This Row],[Churn]]="Yes",1,0)</f>
        <v>0</v>
      </c>
      <c r="W3281" t="str">
        <f t="shared" si="51"/>
        <v>Developing (13-24 Months)</v>
      </c>
    </row>
    <row r="3282" spans="1:23" x14ac:dyDescent="0.25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 s="1">
        <v>58.6</v>
      </c>
      <c r="T3282" s="1">
        <v>3068.6</v>
      </c>
      <c r="U3282" t="s">
        <v>24</v>
      </c>
      <c r="V3282">
        <f>IF(Table1[[#This Row],[Churn]]="Yes",1,0)</f>
        <v>0</v>
      </c>
      <c r="W3282" t="str">
        <f t="shared" si="51"/>
        <v>Loyal (49-72 Months)</v>
      </c>
    </row>
    <row r="3283" spans="1:23" x14ac:dyDescent="0.25">
      <c r="A3283" t="s">
        <v>3317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 s="1">
        <v>94.8</v>
      </c>
      <c r="T3283" s="1">
        <v>4690.6499999999996</v>
      </c>
      <c r="U3283" t="s">
        <v>24</v>
      </c>
      <c r="V3283">
        <f>IF(Table1[[#This Row],[Churn]]="Yes",1,0)</f>
        <v>0</v>
      </c>
      <c r="W3283" t="str">
        <f t="shared" si="51"/>
        <v>Loyal (49-72 Months)</v>
      </c>
    </row>
    <row r="3284" spans="1:23" x14ac:dyDescent="0.25">
      <c r="A3284" t="s">
        <v>3318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 s="1">
        <v>102.5</v>
      </c>
      <c r="T3284" s="1">
        <v>6157.6</v>
      </c>
      <c r="U3284" t="s">
        <v>24</v>
      </c>
      <c r="V3284">
        <f>IF(Table1[[#This Row],[Churn]]="Yes",1,0)</f>
        <v>0</v>
      </c>
      <c r="W3284" t="str">
        <f t="shared" si="51"/>
        <v>Loyal (49-72 Months)</v>
      </c>
    </row>
    <row r="3285" spans="1:23" x14ac:dyDescent="0.25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 s="1">
        <v>20.350000000000001</v>
      </c>
      <c r="T3285" s="1">
        <v>1442.65</v>
      </c>
      <c r="U3285" t="s">
        <v>24</v>
      </c>
      <c r="V3285">
        <f>IF(Table1[[#This Row],[Churn]]="Yes",1,0)</f>
        <v>0</v>
      </c>
      <c r="W3285" t="str">
        <f t="shared" si="51"/>
        <v>Loyal (49-72 Months)</v>
      </c>
    </row>
    <row r="3286" spans="1:23" x14ac:dyDescent="0.25">
      <c r="A3286" t="s">
        <v>3320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 s="1">
        <v>84.9</v>
      </c>
      <c r="T3286" s="1">
        <v>3369.05</v>
      </c>
      <c r="U3286" t="s">
        <v>24</v>
      </c>
      <c r="V3286">
        <f>IF(Table1[[#This Row],[Churn]]="Yes",1,0)</f>
        <v>0</v>
      </c>
      <c r="W3286" t="str">
        <f t="shared" si="51"/>
        <v>Established (25-48 Months)</v>
      </c>
    </row>
    <row r="3287" spans="1:23" x14ac:dyDescent="0.25">
      <c r="A3287" t="s">
        <v>3321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 s="1">
        <v>69.2</v>
      </c>
      <c r="T3287" s="1">
        <v>4671.6499999999996</v>
      </c>
      <c r="U3287" t="s">
        <v>24</v>
      </c>
      <c r="V3287">
        <f>IF(Table1[[#This Row],[Churn]]="Yes",1,0)</f>
        <v>0</v>
      </c>
      <c r="W3287" t="str">
        <f t="shared" si="51"/>
        <v>Loyal (49-72 Months)</v>
      </c>
    </row>
    <row r="3288" spans="1:23" x14ac:dyDescent="0.25">
      <c r="A3288" t="s">
        <v>3322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 s="1">
        <v>95.45</v>
      </c>
      <c r="T3288" s="1">
        <v>3474.05</v>
      </c>
      <c r="U3288" t="s">
        <v>23</v>
      </c>
      <c r="V3288">
        <f>IF(Table1[[#This Row],[Churn]]="Yes",1,0)</f>
        <v>1</v>
      </c>
      <c r="W3288" t="str">
        <f t="shared" si="51"/>
        <v>Established (25-48 Months)</v>
      </c>
    </row>
    <row r="3289" spans="1:23" x14ac:dyDescent="0.25">
      <c r="A3289" t="s">
        <v>3323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 s="1">
        <v>100.95</v>
      </c>
      <c r="T3289" s="1">
        <v>1875.55</v>
      </c>
      <c r="U3289" t="s">
        <v>23</v>
      </c>
      <c r="V3289">
        <f>IF(Table1[[#This Row],[Churn]]="Yes",1,0)</f>
        <v>1</v>
      </c>
      <c r="W3289" t="str">
        <f t="shared" si="51"/>
        <v>Developing (13-24 Months)</v>
      </c>
    </row>
    <row r="3290" spans="1:23" x14ac:dyDescent="0.25">
      <c r="A3290" t="s">
        <v>3324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 s="1">
        <v>20.85</v>
      </c>
      <c r="T3290" s="1">
        <v>272.35000000000002</v>
      </c>
      <c r="U3290" t="s">
        <v>24</v>
      </c>
      <c r="V3290">
        <f>IF(Table1[[#This Row],[Churn]]="Yes",1,0)</f>
        <v>0</v>
      </c>
      <c r="W3290" t="str">
        <f t="shared" si="51"/>
        <v>Developing (13-24 Months)</v>
      </c>
    </row>
    <row r="3291" spans="1:23" x14ac:dyDescent="0.25">
      <c r="A3291" t="s">
        <v>3325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 s="1">
        <v>88.5</v>
      </c>
      <c r="T3291" s="1">
        <v>3645.05</v>
      </c>
      <c r="U3291" t="s">
        <v>24</v>
      </c>
      <c r="V3291">
        <f>IF(Table1[[#This Row],[Churn]]="Yes",1,0)</f>
        <v>0</v>
      </c>
      <c r="W3291" t="str">
        <f t="shared" si="51"/>
        <v>Established (25-48 Months)</v>
      </c>
    </row>
    <row r="3292" spans="1:23" x14ac:dyDescent="0.25">
      <c r="A3292" t="s">
        <v>3326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 s="1">
        <v>35</v>
      </c>
      <c r="T3292" s="1">
        <v>135.75</v>
      </c>
      <c r="U3292" t="s">
        <v>24</v>
      </c>
      <c r="V3292">
        <f>IF(Table1[[#This Row],[Churn]]="Yes",1,0)</f>
        <v>0</v>
      </c>
      <c r="W3292" t="str">
        <f t="shared" si="51"/>
        <v>New (0-12 Months)</v>
      </c>
    </row>
    <row r="3293" spans="1:23" x14ac:dyDescent="0.25">
      <c r="A3293" t="s">
        <v>3327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 s="1">
        <v>55.15</v>
      </c>
      <c r="T3293" s="1">
        <v>1319.85</v>
      </c>
      <c r="U3293" t="s">
        <v>24</v>
      </c>
      <c r="V3293">
        <f>IF(Table1[[#This Row],[Churn]]="Yes",1,0)</f>
        <v>0</v>
      </c>
      <c r="W3293" t="str">
        <f t="shared" si="51"/>
        <v>Developing (13-24 Months)</v>
      </c>
    </row>
    <row r="3294" spans="1:23" x14ac:dyDescent="0.25">
      <c r="A3294" t="s">
        <v>3328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 s="1">
        <v>50.95</v>
      </c>
      <c r="T3294" s="1">
        <v>229.4</v>
      </c>
      <c r="U3294" t="s">
        <v>24</v>
      </c>
      <c r="V3294">
        <f>IF(Table1[[#This Row],[Churn]]="Yes",1,0)</f>
        <v>0</v>
      </c>
      <c r="W3294" t="str">
        <f t="shared" si="51"/>
        <v>New (0-12 Months)</v>
      </c>
    </row>
    <row r="3295" spans="1:23" x14ac:dyDescent="0.25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 s="1">
        <v>64</v>
      </c>
      <c r="T3295" s="1">
        <v>370.25</v>
      </c>
      <c r="U3295" t="s">
        <v>24</v>
      </c>
      <c r="V3295">
        <f>IF(Table1[[#This Row],[Churn]]="Yes",1,0)</f>
        <v>0</v>
      </c>
      <c r="W3295" t="str">
        <f t="shared" si="51"/>
        <v>New (0-12 Months)</v>
      </c>
    </row>
    <row r="3296" spans="1:23" x14ac:dyDescent="0.25">
      <c r="A3296" t="s">
        <v>3330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 s="1">
        <v>69.099999999999994</v>
      </c>
      <c r="T3296" s="1">
        <v>69.099999999999994</v>
      </c>
      <c r="U3296" t="s">
        <v>23</v>
      </c>
      <c r="V3296">
        <f>IF(Table1[[#This Row],[Churn]]="Yes",1,0)</f>
        <v>1</v>
      </c>
      <c r="W3296" t="str">
        <f t="shared" si="51"/>
        <v>New (0-12 Months)</v>
      </c>
    </row>
    <row r="3297" spans="1:23" x14ac:dyDescent="0.25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 s="1">
        <v>80.2</v>
      </c>
      <c r="T3297" s="1">
        <v>5714.2</v>
      </c>
      <c r="U3297" t="s">
        <v>24</v>
      </c>
      <c r="V3297">
        <f>IF(Table1[[#This Row],[Churn]]="Yes",1,0)</f>
        <v>0</v>
      </c>
      <c r="W3297" t="str">
        <f t="shared" si="51"/>
        <v>Loyal (49-72 Months)</v>
      </c>
    </row>
    <row r="3298" spans="1:23" x14ac:dyDescent="0.25">
      <c r="A3298" t="s">
        <v>3332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 s="1">
        <v>49.3</v>
      </c>
      <c r="T3298" s="1">
        <v>1233.25</v>
      </c>
      <c r="U3298" t="s">
        <v>24</v>
      </c>
      <c r="V3298">
        <f>IF(Table1[[#This Row],[Churn]]="Yes",1,0)</f>
        <v>0</v>
      </c>
      <c r="W3298" t="str">
        <f t="shared" si="51"/>
        <v>Developing (13-24 Months)</v>
      </c>
    </row>
    <row r="3299" spans="1:23" x14ac:dyDescent="0.25">
      <c r="A3299" t="s">
        <v>3333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 s="1">
        <v>84.35</v>
      </c>
      <c r="T3299" s="1">
        <v>3571.6</v>
      </c>
      <c r="U3299" t="s">
        <v>24</v>
      </c>
      <c r="V3299">
        <f>IF(Table1[[#This Row],[Churn]]="Yes",1,0)</f>
        <v>0</v>
      </c>
      <c r="W3299" t="str">
        <f t="shared" si="51"/>
        <v>Established (25-48 Months)</v>
      </c>
    </row>
    <row r="3300" spans="1:23" x14ac:dyDescent="0.25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 s="1">
        <v>20.05</v>
      </c>
      <c r="T3300" s="1">
        <v>83.3</v>
      </c>
      <c r="U3300" t="s">
        <v>24</v>
      </c>
      <c r="V3300">
        <f>IF(Table1[[#This Row],[Churn]]="Yes",1,0)</f>
        <v>0</v>
      </c>
      <c r="W3300" t="str">
        <f t="shared" si="51"/>
        <v>New (0-12 Months)</v>
      </c>
    </row>
    <row r="3301" spans="1:23" x14ac:dyDescent="0.25">
      <c r="A3301" t="s">
        <v>3335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 s="1">
        <v>117.2</v>
      </c>
      <c r="T3301" s="1">
        <v>8035.95</v>
      </c>
      <c r="U3301" t="s">
        <v>24</v>
      </c>
      <c r="V3301">
        <f>IF(Table1[[#This Row],[Churn]]="Yes",1,0)</f>
        <v>0</v>
      </c>
      <c r="W3301" t="str">
        <f t="shared" si="51"/>
        <v>Loyal (49-72 Months)</v>
      </c>
    </row>
    <row r="3302" spans="1:23" x14ac:dyDescent="0.25">
      <c r="A3302" t="s">
        <v>3336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 s="1">
        <v>20.100000000000001</v>
      </c>
      <c r="T3302" s="1">
        <v>579.4</v>
      </c>
      <c r="U3302" t="s">
        <v>24</v>
      </c>
      <c r="V3302">
        <f>IF(Table1[[#This Row],[Churn]]="Yes",1,0)</f>
        <v>0</v>
      </c>
      <c r="W3302" t="str">
        <f t="shared" si="51"/>
        <v>Established (25-48 Months)</v>
      </c>
    </row>
    <row r="3303" spans="1:23" x14ac:dyDescent="0.25">
      <c r="A3303" t="s">
        <v>3337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 s="1">
        <v>69.599999999999994</v>
      </c>
      <c r="T3303" s="1">
        <v>69.599999999999994</v>
      </c>
      <c r="U3303" t="s">
        <v>23</v>
      </c>
      <c r="V3303">
        <f>IF(Table1[[#This Row],[Churn]]="Yes",1,0)</f>
        <v>1</v>
      </c>
      <c r="W3303" t="str">
        <f t="shared" si="51"/>
        <v>New (0-12 Months)</v>
      </c>
    </row>
    <row r="3304" spans="1:23" x14ac:dyDescent="0.25">
      <c r="A3304" t="s">
        <v>3338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 s="1">
        <v>103.45</v>
      </c>
      <c r="T3304" s="1">
        <v>3066.45</v>
      </c>
      <c r="U3304" t="s">
        <v>23</v>
      </c>
      <c r="V3304">
        <f>IF(Table1[[#This Row],[Churn]]="Yes",1,0)</f>
        <v>1</v>
      </c>
      <c r="W3304" t="str">
        <f t="shared" si="51"/>
        <v>Established (25-48 Months)</v>
      </c>
    </row>
    <row r="3305" spans="1:23" x14ac:dyDescent="0.25">
      <c r="A3305" t="s">
        <v>3339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 s="1">
        <v>77.95</v>
      </c>
      <c r="T3305" s="1">
        <v>305.55</v>
      </c>
      <c r="U3305" t="s">
        <v>23</v>
      </c>
      <c r="V3305">
        <f>IF(Table1[[#This Row],[Churn]]="Yes",1,0)</f>
        <v>1</v>
      </c>
      <c r="W3305" t="str">
        <f t="shared" si="51"/>
        <v>New (0-12 Months)</v>
      </c>
    </row>
    <row r="3306" spans="1:23" x14ac:dyDescent="0.25">
      <c r="A3306" t="s">
        <v>3340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 s="1">
        <v>109.95</v>
      </c>
      <c r="T3306" s="1">
        <v>7634.25</v>
      </c>
      <c r="U3306" t="s">
        <v>24</v>
      </c>
      <c r="V3306">
        <f>IF(Table1[[#This Row],[Churn]]="Yes",1,0)</f>
        <v>0</v>
      </c>
      <c r="W3306" t="str">
        <f t="shared" si="51"/>
        <v>Loyal (49-72 Months)</v>
      </c>
    </row>
    <row r="3307" spans="1:23" x14ac:dyDescent="0.25">
      <c r="A3307" t="s">
        <v>3341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 s="1">
        <v>94.75</v>
      </c>
      <c r="T3307" s="1">
        <v>3653</v>
      </c>
      <c r="U3307" t="s">
        <v>24</v>
      </c>
      <c r="V3307">
        <f>IF(Table1[[#This Row],[Churn]]="Yes",1,0)</f>
        <v>0</v>
      </c>
      <c r="W3307" t="str">
        <f t="shared" si="51"/>
        <v>Established (25-48 Months)</v>
      </c>
    </row>
    <row r="3308" spans="1:23" x14ac:dyDescent="0.25">
      <c r="A3308" t="s">
        <v>3342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 s="1">
        <v>80</v>
      </c>
      <c r="T3308" s="1">
        <v>241.3</v>
      </c>
      <c r="U3308" t="s">
        <v>24</v>
      </c>
      <c r="V3308">
        <f>IF(Table1[[#This Row],[Churn]]="Yes",1,0)</f>
        <v>0</v>
      </c>
      <c r="W3308" t="str">
        <f t="shared" si="51"/>
        <v>New (0-12 Months)</v>
      </c>
    </row>
    <row r="3309" spans="1:23" x14ac:dyDescent="0.25">
      <c r="A3309" t="s">
        <v>3343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 s="1">
        <v>79.650000000000006</v>
      </c>
      <c r="T3309" s="1">
        <v>3870.3</v>
      </c>
      <c r="U3309" t="s">
        <v>24</v>
      </c>
      <c r="V3309">
        <f>IF(Table1[[#This Row],[Churn]]="Yes",1,0)</f>
        <v>0</v>
      </c>
      <c r="W3309" t="str">
        <f t="shared" si="51"/>
        <v>Established (25-48 Months)</v>
      </c>
    </row>
    <row r="3310" spans="1:23" x14ac:dyDescent="0.25">
      <c r="A3310" t="s">
        <v>3344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 s="1">
        <v>25.2</v>
      </c>
      <c r="T3310" s="1">
        <v>387.9</v>
      </c>
      <c r="U3310" t="s">
        <v>24</v>
      </c>
      <c r="V3310">
        <f>IF(Table1[[#This Row],[Churn]]="Yes",1,0)</f>
        <v>0</v>
      </c>
      <c r="W3310" t="str">
        <f t="shared" si="51"/>
        <v>Developing (13-24 Months)</v>
      </c>
    </row>
    <row r="3311" spans="1:23" x14ac:dyDescent="0.25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 s="1">
        <v>19.899999999999999</v>
      </c>
      <c r="T3311" s="1">
        <v>527.5</v>
      </c>
      <c r="U3311" t="s">
        <v>24</v>
      </c>
      <c r="V3311">
        <f>IF(Table1[[#This Row],[Churn]]="Yes",1,0)</f>
        <v>0</v>
      </c>
      <c r="W3311" t="str">
        <f t="shared" si="51"/>
        <v>Established (25-48 Months)</v>
      </c>
    </row>
    <row r="3312" spans="1:23" x14ac:dyDescent="0.25">
      <c r="A3312" t="s">
        <v>3346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 s="1">
        <v>78.45</v>
      </c>
      <c r="T3312" s="1">
        <v>78.45</v>
      </c>
      <c r="U3312" t="s">
        <v>23</v>
      </c>
      <c r="V3312">
        <f>IF(Table1[[#This Row],[Churn]]="Yes",1,0)</f>
        <v>1</v>
      </c>
      <c r="W3312" t="str">
        <f t="shared" si="51"/>
        <v>New (0-12 Months)</v>
      </c>
    </row>
    <row r="3313" spans="1:23" x14ac:dyDescent="0.25">
      <c r="A3313" t="s">
        <v>3347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 s="1">
        <v>44.8</v>
      </c>
      <c r="T3313" s="1">
        <v>2104.5500000000002</v>
      </c>
      <c r="U3313" t="s">
        <v>24</v>
      </c>
      <c r="V3313">
        <f>IF(Table1[[#This Row],[Churn]]="Yes",1,0)</f>
        <v>0</v>
      </c>
      <c r="W3313" t="str">
        <f t="shared" si="51"/>
        <v>Established (25-48 Months)</v>
      </c>
    </row>
    <row r="3314" spans="1:23" x14ac:dyDescent="0.25">
      <c r="A3314" t="s">
        <v>3348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 s="1">
        <v>20.3</v>
      </c>
      <c r="T3314" s="1">
        <v>20.3</v>
      </c>
      <c r="U3314" t="s">
        <v>24</v>
      </c>
      <c r="V3314">
        <f>IF(Table1[[#This Row],[Churn]]="Yes",1,0)</f>
        <v>0</v>
      </c>
      <c r="W3314" t="str">
        <f t="shared" si="51"/>
        <v>New (0-12 Months)</v>
      </c>
    </row>
    <row r="3315" spans="1:23" x14ac:dyDescent="0.25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 s="1">
        <v>19.2</v>
      </c>
      <c r="T3315" s="1">
        <v>19.2</v>
      </c>
      <c r="U3315" t="s">
        <v>24</v>
      </c>
      <c r="V3315">
        <f>IF(Table1[[#This Row],[Churn]]="Yes",1,0)</f>
        <v>0</v>
      </c>
      <c r="W3315" t="str">
        <f t="shared" si="51"/>
        <v>New (0-12 Months)</v>
      </c>
    </row>
    <row r="3316" spans="1:23" x14ac:dyDescent="0.25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 s="1">
        <v>80.05</v>
      </c>
      <c r="T3316" s="1">
        <v>3019.1</v>
      </c>
      <c r="U3316" t="s">
        <v>24</v>
      </c>
      <c r="V3316">
        <f>IF(Table1[[#This Row],[Churn]]="Yes",1,0)</f>
        <v>0</v>
      </c>
      <c r="W3316" t="str">
        <f t="shared" si="51"/>
        <v>Established (25-48 Months)</v>
      </c>
    </row>
    <row r="3317" spans="1:23" x14ac:dyDescent="0.25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 s="1">
        <v>107.35</v>
      </c>
      <c r="T3317" s="1">
        <v>7051.95</v>
      </c>
      <c r="U3317" t="s">
        <v>24</v>
      </c>
      <c r="V3317">
        <f>IF(Table1[[#This Row],[Churn]]="Yes",1,0)</f>
        <v>0</v>
      </c>
      <c r="W3317" t="str">
        <f t="shared" si="51"/>
        <v>Loyal (49-72 Months)</v>
      </c>
    </row>
    <row r="3318" spans="1:23" x14ac:dyDescent="0.25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 s="1">
        <v>47.85</v>
      </c>
      <c r="T3318" s="1">
        <v>1190.5</v>
      </c>
      <c r="U3318" t="s">
        <v>24</v>
      </c>
      <c r="V3318">
        <f>IF(Table1[[#This Row],[Churn]]="Yes",1,0)</f>
        <v>0</v>
      </c>
      <c r="W3318" t="str">
        <f t="shared" si="51"/>
        <v>Established (25-48 Months)</v>
      </c>
    </row>
    <row r="3319" spans="1:23" x14ac:dyDescent="0.25">
      <c r="A3319" t="s">
        <v>3353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 s="1">
        <v>70.8</v>
      </c>
      <c r="T3319" s="1">
        <v>4448.8</v>
      </c>
      <c r="U3319" t="s">
        <v>24</v>
      </c>
      <c r="V3319">
        <f>IF(Table1[[#This Row],[Churn]]="Yes",1,0)</f>
        <v>0</v>
      </c>
      <c r="W3319" t="str">
        <f t="shared" si="51"/>
        <v>Loyal (49-72 Months)</v>
      </c>
    </row>
    <row r="3320" spans="1:23" x14ac:dyDescent="0.25">
      <c r="A3320" t="s">
        <v>3354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 s="1">
        <v>29.5</v>
      </c>
      <c r="T3320" s="1">
        <v>255.25</v>
      </c>
      <c r="U3320" t="s">
        <v>23</v>
      </c>
      <c r="V3320">
        <f>IF(Table1[[#This Row],[Churn]]="Yes",1,0)</f>
        <v>1</v>
      </c>
      <c r="W3320" t="str">
        <f t="shared" si="51"/>
        <v>New (0-12 Months)</v>
      </c>
    </row>
    <row r="3321" spans="1:23" x14ac:dyDescent="0.25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 s="1">
        <v>70.75</v>
      </c>
      <c r="T3321" s="1">
        <v>146.9</v>
      </c>
      <c r="U3321" t="s">
        <v>23</v>
      </c>
      <c r="V3321">
        <f>IF(Table1[[#This Row],[Churn]]="Yes",1,0)</f>
        <v>1</v>
      </c>
      <c r="W3321" t="str">
        <f t="shared" si="51"/>
        <v>New (0-12 Months)</v>
      </c>
    </row>
    <row r="3322" spans="1:23" x14ac:dyDescent="0.25">
      <c r="A3322" t="s">
        <v>3356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 s="1">
        <v>59.1</v>
      </c>
      <c r="T3322" s="1">
        <v>1011.05</v>
      </c>
      <c r="U3322" t="s">
        <v>24</v>
      </c>
      <c r="V3322">
        <f>IF(Table1[[#This Row],[Churn]]="Yes",1,0)</f>
        <v>0</v>
      </c>
      <c r="W3322" t="str">
        <f t="shared" si="51"/>
        <v>Developing (13-24 Months)</v>
      </c>
    </row>
    <row r="3323" spans="1:23" x14ac:dyDescent="0.25">
      <c r="A3323" t="s">
        <v>3357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 s="1">
        <v>25.55</v>
      </c>
      <c r="T3323" s="1">
        <v>1714.95</v>
      </c>
      <c r="U3323" t="s">
        <v>24</v>
      </c>
      <c r="V3323">
        <f>IF(Table1[[#This Row],[Churn]]="Yes",1,0)</f>
        <v>0</v>
      </c>
      <c r="W3323" t="str">
        <f t="shared" si="51"/>
        <v>Loyal (49-72 Months)</v>
      </c>
    </row>
    <row r="3324" spans="1:23" x14ac:dyDescent="0.25">
      <c r="A3324" t="s">
        <v>3358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 s="1">
        <v>84.45</v>
      </c>
      <c r="T3324" s="1">
        <v>762.5</v>
      </c>
      <c r="U3324" t="s">
        <v>23</v>
      </c>
      <c r="V3324">
        <f>IF(Table1[[#This Row],[Churn]]="Yes",1,0)</f>
        <v>1</v>
      </c>
      <c r="W3324" t="str">
        <f t="shared" si="51"/>
        <v>New (0-12 Months)</v>
      </c>
    </row>
    <row r="3325" spans="1:23" x14ac:dyDescent="0.25">
      <c r="A3325" t="s">
        <v>3359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 s="1">
        <v>20.25</v>
      </c>
      <c r="T3325" s="1">
        <v>535.35</v>
      </c>
      <c r="U3325" t="s">
        <v>24</v>
      </c>
      <c r="V3325">
        <f>IF(Table1[[#This Row],[Churn]]="Yes",1,0)</f>
        <v>0</v>
      </c>
      <c r="W3325" t="str">
        <f t="shared" si="51"/>
        <v>Established (25-48 Months)</v>
      </c>
    </row>
    <row r="3326" spans="1:23" x14ac:dyDescent="0.25">
      <c r="A3326" t="s">
        <v>3360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 s="1">
        <v>75.55</v>
      </c>
      <c r="T3326" s="1">
        <v>75.55</v>
      </c>
      <c r="U3326" t="s">
        <v>24</v>
      </c>
      <c r="V3326">
        <f>IF(Table1[[#This Row],[Churn]]="Yes",1,0)</f>
        <v>0</v>
      </c>
      <c r="W3326" t="str">
        <f t="shared" si="51"/>
        <v>New (0-12 Months)</v>
      </c>
    </row>
    <row r="3327" spans="1:23" x14ac:dyDescent="0.25">
      <c r="A3327" t="s">
        <v>3361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 s="1">
        <v>85.65</v>
      </c>
      <c r="T3327" s="1">
        <v>338.9</v>
      </c>
      <c r="U3327" t="s">
        <v>23</v>
      </c>
      <c r="V3327">
        <f>IF(Table1[[#This Row],[Churn]]="Yes",1,0)</f>
        <v>1</v>
      </c>
      <c r="W3327" t="str">
        <f t="shared" si="51"/>
        <v>New (0-12 Months)</v>
      </c>
    </row>
    <row r="3328" spans="1:23" x14ac:dyDescent="0.25">
      <c r="A3328" t="s">
        <v>3362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 s="1">
        <v>70.150000000000006</v>
      </c>
      <c r="T3328" s="1">
        <v>2497.35</v>
      </c>
      <c r="U3328" t="s">
        <v>23</v>
      </c>
      <c r="V3328">
        <f>IF(Table1[[#This Row],[Churn]]="Yes",1,0)</f>
        <v>1</v>
      </c>
      <c r="W3328" t="str">
        <f t="shared" si="51"/>
        <v>Established (25-48 Months)</v>
      </c>
    </row>
    <row r="3329" spans="1:23" x14ac:dyDescent="0.25">
      <c r="A3329" t="s">
        <v>3363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 s="1">
        <v>95.3</v>
      </c>
      <c r="T3329" s="1">
        <v>6273.4</v>
      </c>
      <c r="U3329" t="s">
        <v>24</v>
      </c>
      <c r="V3329">
        <f>IF(Table1[[#This Row],[Churn]]="Yes",1,0)</f>
        <v>0</v>
      </c>
      <c r="W3329" t="str">
        <f t="shared" si="51"/>
        <v>Loyal (49-72 Months)</v>
      </c>
    </row>
    <row r="3330" spans="1:23" x14ac:dyDescent="0.25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 s="1">
        <v>70.25</v>
      </c>
      <c r="T3330" s="1">
        <v>70.25</v>
      </c>
      <c r="U3330" t="s">
        <v>24</v>
      </c>
      <c r="V3330">
        <f>IF(Table1[[#This Row],[Churn]]="Yes",1,0)</f>
        <v>0</v>
      </c>
      <c r="W3330" t="str">
        <f t="shared" ref="W3330:W3393" si="52">IF(F3330&lt;=12,"New (0-12 Months)",IF(F3330&lt;=24,"Developing (13-24 Months)",IF(F3330&lt;=48,"Established (25-48 Months)","Loyal (49-72 Months)")))</f>
        <v>New (0-12 Months)</v>
      </c>
    </row>
    <row r="3331" spans="1:23" x14ac:dyDescent="0.25">
      <c r="A3331" t="s">
        <v>3365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 s="1">
        <v>50.3</v>
      </c>
      <c r="T3331" s="1">
        <v>908.75</v>
      </c>
      <c r="U3331" t="s">
        <v>24</v>
      </c>
      <c r="V3331">
        <f>IF(Table1[[#This Row],[Churn]]="Yes",1,0)</f>
        <v>0</v>
      </c>
      <c r="W3331" t="str">
        <f t="shared" si="52"/>
        <v>Developing (13-24 Months)</v>
      </c>
    </row>
    <row r="3332" spans="1:23" x14ac:dyDescent="0.25">
      <c r="A3332" t="s">
        <v>3366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 s="1">
        <v>97.8</v>
      </c>
      <c r="T3332" s="1">
        <v>4913.3</v>
      </c>
      <c r="U3332" t="s">
        <v>23</v>
      </c>
      <c r="V3332">
        <f>IF(Table1[[#This Row],[Churn]]="Yes",1,0)</f>
        <v>1</v>
      </c>
      <c r="W3332" t="str">
        <f t="shared" si="52"/>
        <v>Loyal (49-72 Months)</v>
      </c>
    </row>
    <row r="3333" spans="1:23" x14ac:dyDescent="0.25">
      <c r="A3333" t="s">
        <v>3367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 s="1">
        <v>19.850000000000001</v>
      </c>
      <c r="T3333" s="1">
        <v>0</v>
      </c>
      <c r="U3333" t="s">
        <v>24</v>
      </c>
      <c r="V3333">
        <f>IF(Table1[[#This Row],[Churn]]="Yes",1,0)</f>
        <v>0</v>
      </c>
      <c r="W3333" t="str">
        <f t="shared" si="52"/>
        <v>New (0-12 Months)</v>
      </c>
    </row>
    <row r="3334" spans="1:23" x14ac:dyDescent="0.25">
      <c r="A3334" t="s">
        <v>3368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 s="1">
        <v>46.3</v>
      </c>
      <c r="T3334" s="1">
        <v>46.3</v>
      </c>
      <c r="U3334" t="s">
        <v>23</v>
      </c>
      <c r="V3334">
        <f>IF(Table1[[#This Row],[Churn]]="Yes",1,0)</f>
        <v>1</v>
      </c>
      <c r="W3334" t="str">
        <f t="shared" si="52"/>
        <v>New (0-12 Months)</v>
      </c>
    </row>
    <row r="3335" spans="1:23" x14ac:dyDescent="0.25">
      <c r="A3335" t="s">
        <v>3369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 s="1">
        <v>19.350000000000001</v>
      </c>
      <c r="T3335" s="1">
        <v>212.3</v>
      </c>
      <c r="U3335" t="s">
        <v>24</v>
      </c>
      <c r="V3335">
        <f>IF(Table1[[#This Row],[Churn]]="Yes",1,0)</f>
        <v>0</v>
      </c>
      <c r="W3335" t="str">
        <f t="shared" si="52"/>
        <v>New (0-12 Months)</v>
      </c>
    </row>
    <row r="3336" spans="1:23" x14ac:dyDescent="0.25">
      <c r="A3336" t="s">
        <v>3370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 s="1">
        <v>106.3</v>
      </c>
      <c r="T3336" s="1">
        <v>4443.45</v>
      </c>
      <c r="U3336" t="s">
        <v>23</v>
      </c>
      <c r="V3336">
        <f>IF(Table1[[#This Row],[Churn]]="Yes",1,0)</f>
        <v>1</v>
      </c>
      <c r="W3336" t="str">
        <f t="shared" si="52"/>
        <v>Established (25-48 Months)</v>
      </c>
    </row>
    <row r="3337" spans="1:23" x14ac:dyDescent="0.25">
      <c r="A3337" t="s">
        <v>3371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 s="1">
        <v>25</v>
      </c>
      <c r="T3337" s="1">
        <v>316.2</v>
      </c>
      <c r="U3337" t="s">
        <v>24</v>
      </c>
      <c r="V3337">
        <f>IF(Table1[[#This Row],[Churn]]="Yes",1,0)</f>
        <v>0</v>
      </c>
      <c r="W3337" t="str">
        <f t="shared" si="52"/>
        <v>New (0-12 Months)</v>
      </c>
    </row>
    <row r="3338" spans="1:23" x14ac:dyDescent="0.25">
      <c r="A3338" t="s">
        <v>3372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 s="1">
        <v>20.3</v>
      </c>
      <c r="T3338" s="1">
        <v>1079.05</v>
      </c>
      <c r="U3338" t="s">
        <v>24</v>
      </c>
      <c r="V3338">
        <f>IF(Table1[[#This Row],[Churn]]="Yes",1,0)</f>
        <v>0</v>
      </c>
      <c r="W3338" t="str">
        <f t="shared" si="52"/>
        <v>Loyal (49-72 Months)</v>
      </c>
    </row>
    <row r="3339" spans="1:23" x14ac:dyDescent="0.25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 s="1">
        <v>75.349999999999994</v>
      </c>
      <c r="T3339" s="1">
        <v>564.65</v>
      </c>
      <c r="U3339" t="s">
        <v>24</v>
      </c>
      <c r="V3339">
        <f>IF(Table1[[#This Row],[Churn]]="Yes",1,0)</f>
        <v>0</v>
      </c>
      <c r="W3339" t="str">
        <f t="shared" si="52"/>
        <v>New (0-12 Months)</v>
      </c>
    </row>
    <row r="3340" spans="1:23" x14ac:dyDescent="0.25">
      <c r="A3340" t="s">
        <v>3374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 s="1">
        <v>89.4</v>
      </c>
      <c r="T3340" s="1">
        <v>1095.6500000000001</v>
      </c>
      <c r="U3340" t="s">
        <v>23</v>
      </c>
      <c r="V3340">
        <f>IF(Table1[[#This Row],[Churn]]="Yes",1,0)</f>
        <v>1</v>
      </c>
      <c r="W3340" t="str">
        <f t="shared" si="52"/>
        <v>New (0-12 Months)</v>
      </c>
    </row>
    <row r="3341" spans="1:23" x14ac:dyDescent="0.25">
      <c r="A3341" t="s">
        <v>3375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 s="1">
        <v>88</v>
      </c>
      <c r="T3341" s="1">
        <v>6161.9</v>
      </c>
      <c r="U3341" t="s">
        <v>24</v>
      </c>
      <c r="V3341">
        <f>IF(Table1[[#This Row],[Churn]]="Yes",1,0)</f>
        <v>0</v>
      </c>
      <c r="W3341" t="str">
        <f t="shared" si="52"/>
        <v>Loyal (49-72 Months)</v>
      </c>
    </row>
    <row r="3342" spans="1:23" x14ac:dyDescent="0.25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 s="1">
        <v>83.15</v>
      </c>
      <c r="T3342" s="1">
        <v>446.05</v>
      </c>
      <c r="U3342" t="s">
        <v>23</v>
      </c>
      <c r="V3342">
        <f>IF(Table1[[#This Row],[Churn]]="Yes",1,0)</f>
        <v>1</v>
      </c>
      <c r="W3342" t="str">
        <f t="shared" si="52"/>
        <v>New (0-12 Months)</v>
      </c>
    </row>
    <row r="3343" spans="1:23" x14ac:dyDescent="0.25">
      <c r="A3343" t="s">
        <v>3377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 s="1">
        <v>43.8</v>
      </c>
      <c r="T3343" s="1">
        <v>2106.0500000000002</v>
      </c>
      <c r="U3343" t="s">
        <v>24</v>
      </c>
      <c r="V3343">
        <f>IF(Table1[[#This Row],[Churn]]="Yes",1,0)</f>
        <v>0</v>
      </c>
      <c r="W3343" t="str">
        <f t="shared" si="52"/>
        <v>Loyal (49-72 Months)</v>
      </c>
    </row>
    <row r="3344" spans="1:23" x14ac:dyDescent="0.25">
      <c r="A3344" t="s">
        <v>3378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 s="1">
        <v>62.05</v>
      </c>
      <c r="T3344" s="1">
        <v>2511.5500000000002</v>
      </c>
      <c r="U3344" t="s">
        <v>24</v>
      </c>
      <c r="V3344">
        <f>IF(Table1[[#This Row],[Churn]]="Yes",1,0)</f>
        <v>0</v>
      </c>
      <c r="W3344" t="str">
        <f t="shared" si="52"/>
        <v>Established (25-48 Months)</v>
      </c>
    </row>
    <row r="3345" spans="1:23" x14ac:dyDescent="0.25">
      <c r="A3345" t="s">
        <v>3379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 s="1">
        <v>20.100000000000001</v>
      </c>
      <c r="T3345" s="1">
        <v>318.60000000000002</v>
      </c>
      <c r="U3345" t="s">
        <v>24</v>
      </c>
      <c r="V3345">
        <f>IF(Table1[[#This Row],[Churn]]="Yes",1,0)</f>
        <v>0</v>
      </c>
      <c r="W3345" t="str">
        <f t="shared" si="52"/>
        <v>Developing (13-24 Months)</v>
      </c>
    </row>
    <row r="3346" spans="1:23" x14ac:dyDescent="0.25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 s="1">
        <v>74.150000000000006</v>
      </c>
      <c r="T3346" s="1">
        <v>811.8</v>
      </c>
      <c r="U3346" t="s">
        <v>23</v>
      </c>
      <c r="V3346">
        <f>IF(Table1[[#This Row],[Churn]]="Yes",1,0)</f>
        <v>1</v>
      </c>
      <c r="W3346" t="str">
        <f t="shared" si="52"/>
        <v>New (0-12 Months)</v>
      </c>
    </row>
    <row r="3347" spans="1:23" x14ac:dyDescent="0.25">
      <c r="A3347" t="s">
        <v>3381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 s="1">
        <v>101.35</v>
      </c>
      <c r="T3347" s="1">
        <v>7323.15</v>
      </c>
      <c r="U3347" t="s">
        <v>24</v>
      </c>
      <c r="V3347">
        <f>IF(Table1[[#This Row],[Churn]]="Yes",1,0)</f>
        <v>0</v>
      </c>
      <c r="W3347" t="str">
        <f t="shared" si="52"/>
        <v>Loyal (49-72 Months)</v>
      </c>
    </row>
    <row r="3348" spans="1:23" x14ac:dyDescent="0.25">
      <c r="A3348" t="s">
        <v>3382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 s="1">
        <v>84.05</v>
      </c>
      <c r="T3348" s="1">
        <v>186.05</v>
      </c>
      <c r="U3348" t="s">
        <v>24</v>
      </c>
      <c r="V3348">
        <f>IF(Table1[[#This Row],[Churn]]="Yes",1,0)</f>
        <v>0</v>
      </c>
      <c r="W3348" t="str">
        <f t="shared" si="52"/>
        <v>New (0-12 Months)</v>
      </c>
    </row>
    <row r="3349" spans="1:23" x14ac:dyDescent="0.25">
      <c r="A3349" t="s">
        <v>3383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 s="1">
        <v>20.9</v>
      </c>
      <c r="T3349" s="1">
        <v>454</v>
      </c>
      <c r="U3349" t="s">
        <v>24</v>
      </c>
      <c r="V3349">
        <f>IF(Table1[[#This Row],[Churn]]="Yes",1,0)</f>
        <v>0</v>
      </c>
      <c r="W3349" t="str">
        <f t="shared" si="52"/>
        <v>Developing (13-24 Months)</v>
      </c>
    </row>
    <row r="3350" spans="1:23" x14ac:dyDescent="0.25">
      <c r="A3350" t="s">
        <v>3384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 s="1">
        <v>105.9</v>
      </c>
      <c r="T3350" s="1">
        <v>7521.95</v>
      </c>
      <c r="U3350" t="s">
        <v>24</v>
      </c>
      <c r="V3350">
        <f>IF(Table1[[#This Row],[Churn]]="Yes",1,0)</f>
        <v>0</v>
      </c>
      <c r="W3350" t="str">
        <f t="shared" si="52"/>
        <v>Loyal (49-72 Months)</v>
      </c>
    </row>
    <row r="3351" spans="1:23" x14ac:dyDescent="0.25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 s="1">
        <v>99.5</v>
      </c>
      <c r="T3351" s="1">
        <v>1056.95</v>
      </c>
      <c r="U3351" t="s">
        <v>23</v>
      </c>
      <c r="V3351">
        <f>IF(Table1[[#This Row],[Churn]]="Yes",1,0)</f>
        <v>1</v>
      </c>
      <c r="W3351" t="str">
        <f t="shared" si="52"/>
        <v>New (0-12 Months)</v>
      </c>
    </row>
    <row r="3352" spans="1:23" x14ac:dyDescent="0.25">
      <c r="A3352" t="s">
        <v>3386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 s="1">
        <v>44.15</v>
      </c>
      <c r="T3352" s="1">
        <v>44.15</v>
      </c>
      <c r="U3352" t="s">
        <v>23</v>
      </c>
      <c r="V3352">
        <f>IF(Table1[[#This Row],[Churn]]="Yes",1,0)</f>
        <v>1</v>
      </c>
      <c r="W3352" t="str">
        <f t="shared" si="52"/>
        <v>New (0-12 Months)</v>
      </c>
    </row>
    <row r="3353" spans="1:23" x14ac:dyDescent="0.25">
      <c r="A3353" t="s">
        <v>3387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 s="1">
        <v>53.9</v>
      </c>
      <c r="T3353" s="1">
        <v>834.15</v>
      </c>
      <c r="U3353" t="s">
        <v>23</v>
      </c>
      <c r="V3353">
        <f>IF(Table1[[#This Row],[Churn]]="Yes",1,0)</f>
        <v>1</v>
      </c>
      <c r="W3353" t="str">
        <f t="shared" si="52"/>
        <v>Developing (13-24 Months)</v>
      </c>
    </row>
    <row r="3354" spans="1:23" x14ac:dyDescent="0.25">
      <c r="A3354" t="s">
        <v>3388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 s="1">
        <v>85.45</v>
      </c>
      <c r="T3354" s="1">
        <v>85.45</v>
      </c>
      <c r="U3354" t="s">
        <v>23</v>
      </c>
      <c r="V3354">
        <f>IF(Table1[[#This Row],[Churn]]="Yes",1,0)</f>
        <v>1</v>
      </c>
      <c r="W3354" t="str">
        <f t="shared" si="52"/>
        <v>New (0-12 Months)</v>
      </c>
    </row>
    <row r="3355" spans="1:23" x14ac:dyDescent="0.25">
      <c r="A3355" t="s">
        <v>3389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 s="1">
        <v>85.05</v>
      </c>
      <c r="T3355" s="1">
        <v>999.8</v>
      </c>
      <c r="U3355" t="s">
        <v>24</v>
      </c>
      <c r="V3355">
        <f>IF(Table1[[#This Row],[Churn]]="Yes",1,0)</f>
        <v>0</v>
      </c>
      <c r="W3355" t="str">
        <f t="shared" si="52"/>
        <v>New (0-12 Months)</v>
      </c>
    </row>
    <row r="3356" spans="1:23" x14ac:dyDescent="0.25">
      <c r="A3356" t="s">
        <v>3390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 s="1">
        <v>44.1</v>
      </c>
      <c r="T3356" s="1">
        <v>2369.6999999999998</v>
      </c>
      <c r="U3356" t="s">
        <v>24</v>
      </c>
      <c r="V3356">
        <f>IF(Table1[[#This Row],[Churn]]="Yes",1,0)</f>
        <v>0</v>
      </c>
      <c r="W3356" t="str">
        <f t="shared" si="52"/>
        <v>Loyal (49-72 Months)</v>
      </c>
    </row>
    <row r="3357" spans="1:23" x14ac:dyDescent="0.25">
      <c r="A3357" t="s">
        <v>3391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 s="1">
        <v>90.2</v>
      </c>
      <c r="T3357" s="1">
        <v>6297.65</v>
      </c>
      <c r="U3357" t="s">
        <v>24</v>
      </c>
      <c r="V3357">
        <f>IF(Table1[[#This Row],[Churn]]="Yes",1,0)</f>
        <v>0</v>
      </c>
      <c r="W3357" t="str">
        <f t="shared" si="52"/>
        <v>Loyal (49-72 Months)</v>
      </c>
    </row>
    <row r="3358" spans="1:23" x14ac:dyDescent="0.25">
      <c r="A3358" t="s">
        <v>3392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 s="1">
        <v>50.85</v>
      </c>
      <c r="T3358" s="1">
        <v>239.55</v>
      </c>
      <c r="U3358" t="s">
        <v>23</v>
      </c>
      <c r="V3358">
        <f>IF(Table1[[#This Row],[Churn]]="Yes",1,0)</f>
        <v>1</v>
      </c>
      <c r="W3358" t="str">
        <f t="shared" si="52"/>
        <v>New (0-12 Months)</v>
      </c>
    </row>
    <row r="3359" spans="1:23" x14ac:dyDescent="0.25">
      <c r="A3359" t="s">
        <v>3393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 s="1">
        <v>59.2</v>
      </c>
      <c r="T3359" s="1">
        <v>59.2</v>
      </c>
      <c r="U3359" t="s">
        <v>23</v>
      </c>
      <c r="V3359">
        <f>IF(Table1[[#This Row],[Churn]]="Yes",1,0)</f>
        <v>1</v>
      </c>
      <c r="W3359" t="str">
        <f t="shared" si="52"/>
        <v>New (0-12 Months)</v>
      </c>
    </row>
    <row r="3360" spans="1:23" x14ac:dyDescent="0.25">
      <c r="A3360" t="s">
        <v>3394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 s="1">
        <v>53.45</v>
      </c>
      <c r="T3360" s="1">
        <v>1461.45</v>
      </c>
      <c r="U3360" t="s">
        <v>24</v>
      </c>
      <c r="V3360">
        <f>IF(Table1[[#This Row],[Churn]]="Yes",1,0)</f>
        <v>0</v>
      </c>
      <c r="W3360" t="str">
        <f t="shared" si="52"/>
        <v>Established (25-48 Months)</v>
      </c>
    </row>
    <row r="3361" spans="1:23" x14ac:dyDescent="0.25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 s="1">
        <v>19.95</v>
      </c>
      <c r="T3361" s="1">
        <v>416.4</v>
      </c>
      <c r="U3361" t="s">
        <v>24</v>
      </c>
      <c r="V3361">
        <f>IF(Table1[[#This Row],[Churn]]="Yes",1,0)</f>
        <v>0</v>
      </c>
      <c r="W3361" t="str">
        <f t="shared" si="52"/>
        <v>Developing (13-24 Months)</v>
      </c>
    </row>
    <row r="3362" spans="1:23" x14ac:dyDescent="0.25">
      <c r="A3362" t="s">
        <v>3396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 s="1">
        <v>83.2</v>
      </c>
      <c r="T3362" s="1">
        <v>1060.5999999999999</v>
      </c>
      <c r="U3362" t="s">
        <v>23</v>
      </c>
      <c r="V3362">
        <f>IF(Table1[[#This Row],[Churn]]="Yes",1,0)</f>
        <v>1</v>
      </c>
      <c r="W3362" t="str">
        <f t="shared" si="52"/>
        <v>Developing (13-24 Months)</v>
      </c>
    </row>
    <row r="3363" spans="1:23" x14ac:dyDescent="0.25">
      <c r="A3363" t="s">
        <v>3397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 s="1">
        <v>74.650000000000006</v>
      </c>
      <c r="T3363" s="1">
        <v>4869.3500000000004</v>
      </c>
      <c r="U3363" t="s">
        <v>24</v>
      </c>
      <c r="V3363">
        <f>IF(Table1[[#This Row],[Churn]]="Yes",1,0)</f>
        <v>0</v>
      </c>
      <c r="W3363" t="str">
        <f t="shared" si="52"/>
        <v>Loyal (49-72 Months)</v>
      </c>
    </row>
    <row r="3364" spans="1:23" x14ac:dyDescent="0.25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 s="1">
        <v>54.9</v>
      </c>
      <c r="T3364" s="1">
        <v>54.9</v>
      </c>
      <c r="U3364" t="s">
        <v>23</v>
      </c>
      <c r="V3364">
        <f>IF(Table1[[#This Row],[Churn]]="Yes",1,0)</f>
        <v>1</v>
      </c>
      <c r="W3364" t="str">
        <f t="shared" si="52"/>
        <v>New (0-12 Months)</v>
      </c>
    </row>
    <row r="3365" spans="1:23" x14ac:dyDescent="0.25">
      <c r="A3365" t="s">
        <v>3399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 s="1">
        <v>57.5</v>
      </c>
      <c r="T3365" s="1">
        <v>3265.95</v>
      </c>
      <c r="U3365" t="s">
        <v>24</v>
      </c>
      <c r="V3365">
        <f>IF(Table1[[#This Row],[Churn]]="Yes",1,0)</f>
        <v>0</v>
      </c>
      <c r="W3365" t="str">
        <f t="shared" si="52"/>
        <v>Loyal (49-72 Months)</v>
      </c>
    </row>
    <row r="3366" spans="1:23" x14ac:dyDescent="0.25">
      <c r="A3366" t="s">
        <v>3400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 s="1">
        <v>103.9</v>
      </c>
      <c r="T3366" s="1">
        <v>2254.1999999999998</v>
      </c>
      <c r="U3366" t="s">
        <v>23</v>
      </c>
      <c r="V3366">
        <f>IF(Table1[[#This Row],[Churn]]="Yes",1,0)</f>
        <v>1</v>
      </c>
      <c r="W3366" t="str">
        <f t="shared" si="52"/>
        <v>Developing (13-24 Months)</v>
      </c>
    </row>
    <row r="3367" spans="1:23" x14ac:dyDescent="0.25">
      <c r="A3367" t="s">
        <v>3401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 s="1">
        <v>19.649999999999999</v>
      </c>
      <c r="T3367" s="1">
        <v>358.15</v>
      </c>
      <c r="U3367" t="s">
        <v>24</v>
      </c>
      <c r="V3367">
        <f>IF(Table1[[#This Row],[Churn]]="Yes",1,0)</f>
        <v>0</v>
      </c>
      <c r="W3367" t="str">
        <f t="shared" si="52"/>
        <v>Developing (13-24 Months)</v>
      </c>
    </row>
    <row r="3368" spans="1:23" x14ac:dyDescent="0.25">
      <c r="A3368" t="s">
        <v>3402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 s="1">
        <v>93.8</v>
      </c>
      <c r="T3368" s="1">
        <v>2939.8</v>
      </c>
      <c r="U3368" t="s">
        <v>24</v>
      </c>
      <c r="V3368">
        <f>IF(Table1[[#This Row],[Churn]]="Yes",1,0)</f>
        <v>0</v>
      </c>
      <c r="W3368" t="str">
        <f t="shared" si="52"/>
        <v>Established (25-48 Months)</v>
      </c>
    </row>
    <row r="3369" spans="1:23" x14ac:dyDescent="0.25">
      <c r="A3369" t="s">
        <v>3403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 s="1">
        <v>89.25</v>
      </c>
      <c r="T3369" s="1">
        <v>4652.3999999999996</v>
      </c>
      <c r="U3369" t="s">
        <v>24</v>
      </c>
      <c r="V3369">
        <f>IF(Table1[[#This Row],[Churn]]="Yes",1,0)</f>
        <v>0</v>
      </c>
      <c r="W3369" t="str">
        <f t="shared" si="52"/>
        <v>Loyal (49-72 Months)</v>
      </c>
    </row>
    <row r="3370" spans="1:23" x14ac:dyDescent="0.25">
      <c r="A3370" t="s">
        <v>3404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 s="1">
        <v>94.15</v>
      </c>
      <c r="T3370" s="1">
        <v>4408.45</v>
      </c>
      <c r="U3370" t="s">
        <v>24</v>
      </c>
      <c r="V3370">
        <f>IF(Table1[[#This Row],[Churn]]="Yes",1,0)</f>
        <v>0</v>
      </c>
      <c r="W3370" t="str">
        <f t="shared" si="52"/>
        <v>Established (25-48 Months)</v>
      </c>
    </row>
    <row r="3371" spans="1:23" x14ac:dyDescent="0.25">
      <c r="A3371" t="s">
        <v>3405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 s="1">
        <v>55.6</v>
      </c>
      <c r="T3371" s="1">
        <v>580.79999999999995</v>
      </c>
      <c r="U3371" t="s">
        <v>24</v>
      </c>
      <c r="V3371">
        <f>IF(Table1[[#This Row],[Churn]]="Yes",1,0)</f>
        <v>0</v>
      </c>
      <c r="W3371" t="str">
        <f t="shared" si="52"/>
        <v>New (0-12 Months)</v>
      </c>
    </row>
    <row r="3372" spans="1:23" x14ac:dyDescent="0.25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 s="1">
        <v>48.7</v>
      </c>
      <c r="T3372" s="1">
        <v>2495.1999999999998</v>
      </c>
      <c r="U3372" t="s">
        <v>24</v>
      </c>
      <c r="V3372">
        <f>IF(Table1[[#This Row],[Churn]]="Yes",1,0)</f>
        <v>0</v>
      </c>
      <c r="W3372" t="str">
        <f t="shared" si="52"/>
        <v>Loyal (49-72 Months)</v>
      </c>
    </row>
    <row r="3373" spans="1:23" x14ac:dyDescent="0.25">
      <c r="A3373" t="s">
        <v>3407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 s="1">
        <v>19.25</v>
      </c>
      <c r="T3373" s="1">
        <v>180.3</v>
      </c>
      <c r="U3373" t="s">
        <v>23</v>
      </c>
      <c r="V3373">
        <f>IF(Table1[[#This Row],[Churn]]="Yes",1,0)</f>
        <v>1</v>
      </c>
      <c r="W3373" t="str">
        <f t="shared" si="52"/>
        <v>New (0-12 Months)</v>
      </c>
    </row>
    <row r="3374" spans="1:23" x14ac:dyDescent="0.25">
      <c r="A3374" t="s">
        <v>3408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 s="1">
        <v>104.9</v>
      </c>
      <c r="T3374" s="1">
        <v>5913.95</v>
      </c>
      <c r="U3374" t="s">
        <v>24</v>
      </c>
      <c r="V3374">
        <f>IF(Table1[[#This Row],[Churn]]="Yes",1,0)</f>
        <v>0</v>
      </c>
      <c r="W3374" t="str">
        <f t="shared" si="52"/>
        <v>Loyal (49-72 Months)</v>
      </c>
    </row>
    <row r="3375" spans="1:23" x14ac:dyDescent="0.25">
      <c r="A3375" t="s">
        <v>3409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 s="1">
        <v>75.45</v>
      </c>
      <c r="T3375" s="1">
        <v>158.4</v>
      </c>
      <c r="U3375" t="s">
        <v>23</v>
      </c>
      <c r="V3375">
        <f>IF(Table1[[#This Row],[Churn]]="Yes",1,0)</f>
        <v>1</v>
      </c>
      <c r="W3375" t="str">
        <f t="shared" si="52"/>
        <v>New (0-12 Months)</v>
      </c>
    </row>
    <row r="3376" spans="1:23" x14ac:dyDescent="0.25">
      <c r="A3376" t="s">
        <v>3410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 s="1">
        <v>54.85</v>
      </c>
      <c r="T3376" s="1">
        <v>104.2</v>
      </c>
      <c r="U3376" t="s">
        <v>23</v>
      </c>
      <c r="V3376">
        <f>IF(Table1[[#This Row],[Churn]]="Yes",1,0)</f>
        <v>1</v>
      </c>
      <c r="W3376" t="str">
        <f t="shared" si="52"/>
        <v>New (0-12 Months)</v>
      </c>
    </row>
    <row r="3377" spans="1:23" x14ac:dyDescent="0.25">
      <c r="A3377" t="s">
        <v>3411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 s="1">
        <v>19.899999999999999</v>
      </c>
      <c r="T3377" s="1">
        <v>1389.35</v>
      </c>
      <c r="U3377" t="s">
        <v>24</v>
      </c>
      <c r="V3377">
        <f>IF(Table1[[#This Row],[Churn]]="Yes",1,0)</f>
        <v>0</v>
      </c>
      <c r="W3377" t="str">
        <f t="shared" si="52"/>
        <v>Loyal (49-72 Months)</v>
      </c>
    </row>
    <row r="3378" spans="1:23" x14ac:dyDescent="0.25">
      <c r="A3378" t="s">
        <v>3412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 s="1">
        <v>19.399999999999999</v>
      </c>
      <c r="T3378" s="1">
        <v>19.399999999999999</v>
      </c>
      <c r="U3378" t="s">
        <v>24</v>
      </c>
      <c r="V3378">
        <f>IF(Table1[[#This Row],[Churn]]="Yes",1,0)</f>
        <v>0</v>
      </c>
      <c r="W3378" t="str">
        <f t="shared" si="52"/>
        <v>New (0-12 Months)</v>
      </c>
    </row>
    <row r="3379" spans="1:23" x14ac:dyDescent="0.25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 s="1">
        <v>25.05</v>
      </c>
      <c r="T3379" s="1">
        <v>1629.2</v>
      </c>
      <c r="U3379" t="s">
        <v>24</v>
      </c>
      <c r="V3379">
        <f>IF(Table1[[#This Row],[Churn]]="Yes",1,0)</f>
        <v>0</v>
      </c>
      <c r="W3379" t="str">
        <f t="shared" si="52"/>
        <v>Loyal (49-72 Months)</v>
      </c>
    </row>
    <row r="3380" spans="1:23" x14ac:dyDescent="0.25">
      <c r="A3380" t="s">
        <v>3414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 s="1">
        <v>84.45</v>
      </c>
      <c r="T3380" s="1">
        <v>6033.1</v>
      </c>
      <c r="U3380" t="s">
        <v>24</v>
      </c>
      <c r="V3380">
        <f>IF(Table1[[#This Row],[Churn]]="Yes",1,0)</f>
        <v>0</v>
      </c>
      <c r="W3380" t="str">
        <f t="shared" si="52"/>
        <v>Loyal (49-72 Months)</v>
      </c>
    </row>
    <row r="3381" spans="1:23" x14ac:dyDescent="0.25">
      <c r="A3381" t="s">
        <v>3415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 s="1">
        <v>19.3</v>
      </c>
      <c r="T3381" s="1">
        <v>44.4</v>
      </c>
      <c r="U3381" t="s">
        <v>24</v>
      </c>
      <c r="V3381">
        <f>IF(Table1[[#This Row],[Churn]]="Yes",1,0)</f>
        <v>0</v>
      </c>
      <c r="W3381" t="str">
        <f t="shared" si="52"/>
        <v>New (0-12 Months)</v>
      </c>
    </row>
    <row r="3382" spans="1:23" x14ac:dyDescent="0.25">
      <c r="A3382" t="s">
        <v>3416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 s="1">
        <v>95.1</v>
      </c>
      <c r="T3382" s="1">
        <v>95.1</v>
      </c>
      <c r="U3382" t="s">
        <v>23</v>
      </c>
      <c r="V3382">
        <f>IF(Table1[[#This Row],[Churn]]="Yes",1,0)</f>
        <v>1</v>
      </c>
      <c r="W3382" t="str">
        <f t="shared" si="52"/>
        <v>New (0-12 Months)</v>
      </c>
    </row>
    <row r="3383" spans="1:23" x14ac:dyDescent="0.25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 s="1">
        <v>79.849999999999994</v>
      </c>
      <c r="T3383" s="1">
        <v>3320.75</v>
      </c>
      <c r="U3383" t="s">
        <v>24</v>
      </c>
      <c r="V3383">
        <f>IF(Table1[[#This Row],[Churn]]="Yes",1,0)</f>
        <v>0</v>
      </c>
      <c r="W3383" t="str">
        <f t="shared" si="52"/>
        <v>Established (25-48 Months)</v>
      </c>
    </row>
    <row r="3384" spans="1:23" x14ac:dyDescent="0.25">
      <c r="A3384" t="s">
        <v>3418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 s="1">
        <v>25.55</v>
      </c>
      <c r="T3384" s="1">
        <v>1867.7</v>
      </c>
      <c r="U3384" t="s">
        <v>24</v>
      </c>
      <c r="V3384">
        <f>IF(Table1[[#This Row],[Churn]]="Yes",1,0)</f>
        <v>0</v>
      </c>
      <c r="W3384" t="str">
        <f t="shared" si="52"/>
        <v>Loyal (49-72 Months)</v>
      </c>
    </row>
    <row r="3385" spans="1:23" x14ac:dyDescent="0.25">
      <c r="A3385" t="s">
        <v>3419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 s="1">
        <v>75.5</v>
      </c>
      <c r="T3385" s="1">
        <v>438</v>
      </c>
      <c r="U3385" t="s">
        <v>23</v>
      </c>
      <c r="V3385">
        <f>IF(Table1[[#This Row],[Churn]]="Yes",1,0)</f>
        <v>1</v>
      </c>
      <c r="W3385" t="str">
        <f t="shared" si="52"/>
        <v>New (0-12 Months)</v>
      </c>
    </row>
    <row r="3386" spans="1:23" x14ac:dyDescent="0.25">
      <c r="A3386" t="s">
        <v>3420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 s="1">
        <v>73.75</v>
      </c>
      <c r="T3386" s="1">
        <v>325.45</v>
      </c>
      <c r="U3386" t="s">
        <v>23</v>
      </c>
      <c r="V3386">
        <f>IF(Table1[[#This Row],[Churn]]="Yes",1,0)</f>
        <v>1</v>
      </c>
      <c r="W3386" t="str">
        <f t="shared" si="52"/>
        <v>New (0-12 Months)</v>
      </c>
    </row>
    <row r="3387" spans="1:23" x14ac:dyDescent="0.25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 s="1">
        <v>96.05</v>
      </c>
      <c r="T3387" s="1">
        <v>1148.0999999999999</v>
      </c>
      <c r="U3387" t="s">
        <v>23</v>
      </c>
      <c r="V3387">
        <f>IF(Table1[[#This Row],[Churn]]="Yes",1,0)</f>
        <v>1</v>
      </c>
      <c r="W3387" t="str">
        <f t="shared" si="52"/>
        <v>New (0-12 Months)</v>
      </c>
    </row>
    <row r="3388" spans="1:23" x14ac:dyDescent="0.25">
      <c r="A3388" t="s">
        <v>3422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 s="1">
        <v>68.400000000000006</v>
      </c>
      <c r="T3388" s="1">
        <v>3972.25</v>
      </c>
      <c r="U3388" t="s">
        <v>24</v>
      </c>
      <c r="V3388">
        <f>IF(Table1[[#This Row],[Churn]]="Yes",1,0)</f>
        <v>0</v>
      </c>
      <c r="W3388" t="str">
        <f t="shared" si="52"/>
        <v>Loyal (49-72 Months)</v>
      </c>
    </row>
    <row r="3389" spans="1:23" x14ac:dyDescent="0.25">
      <c r="A3389" t="s">
        <v>3423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 s="1">
        <v>20.65</v>
      </c>
      <c r="T3389" s="1">
        <v>155.9</v>
      </c>
      <c r="U3389" t="s">
        <v>24</v>
      </c>
      <c r="V3389">
        <f>IF(Table1[[#This Row],[Churn]]="Yes",1,0)</f>
        <v>0</v>
      </c>
      <c r="W3389" t="str">
        <f t="shared" si="52"/>
        <v>New (0-12 Months)</v>
      </c>
    </row>
    <row r="3390" spans="1:23" x14ac:dyDescent="0.25">
      <c r="A3390" t="s">
        <v>3424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 s="1">
        <v>55.15</v>
      </c>
      <c r="T3390" s="1">
        <v>3673.15</v>
      </c>
      <c r="U3390" t="s">
        <v>24</v>
      </c>
      <c r="V3390">
        <f>IF(Table1[[#This Row],[Churn]]="Yes",1,0)</f>
        <v>0</v>
      </c>
      <c r="W3390" t="str">
        <f t="shared" si="52"/>
        <v>Loyal (49-72 Months)</v>
      </c>
    </row>
    <row r="3391" spans="1:23" x14ac:dyDescent="0.25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 s="1">
        <v>70.599999999999994</v>
      </c>
      <c r="T3391" s="1">
        <v>70.599999999999994</v>
      </c>
      <c r="U3391" t="s">
        <v>24</v>
      </c>
      <c r="V3391">
        <f>IF(Table1[[#This Row],[Churn]]="Yes",1,0)</f>
        <v>0</v>
      </c>
      <c r="W3391" t="str">
        <f t="shared" si="52"/>
        <v>New (0-12 Months)</v>
      </c>
    </row>
    <row r="3392" spans="1:23" x14ac:dyDescent="0.25">
      <c r="A3392" t="s">
        <v>3426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 s="1">
        <v>19.95</v>
      </c>
      <c r="T3392" s="1">
        <v>1126.75</v>
      </c>
      <c r="U3392" t="s">
        <v>24</v>
      </c>
      <c r="V3392">
        <f>IF(Table1[[#This Row],[Churn]]="Yes",1,0)</f>
        <v>0</v>
      </c>
      <c r="W3392" t="str">
        <f t="shared" si="52"/>
        <v>Loyal (49-72 Months)</v>
      </c>
    </row>
    <row r="3393" spans="1:23" x14ac:dyDescent="0.25">
      <c r="A3393" t="s">
        <v>3427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 s="1">
        <v>19</v>
      </c>
      <c r="T3393" s="1">
        <v>73.45</v>
      </c>
      <c r="U3393" t="s">
        <v>24</v>
      </c>
      <c r="V3393">
        <f>IF(Table1[[#This Row],[Churn]]="Yes",1,0)</f>
        <v>0</v>
      </c>
      <c r="W3393" t="str">
        <f t="shared" si="52"/>
        <v>New (0-12 Months)</v>
      </c>
    </row>
    <row r="3394" spans="1:23" x14ac:dyDescent="0.25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 s="1">
        <v>44.1</v>
      </c>
      <c r="T3394" s="1">
        <v>2413.0500000000002</v>
      </c>
      <c r="U3394" t="s">
        <v>24</v>
      </c>
      <c r="V3394">
        <f>IF(Table1[[#This Row],[Churn]]="Yes",1,0)</f>
        <v>0</v>
      </c>
      <c r="W3394" t="str">
        <f t="shared" ref="W3394:W3457" si="53">IF(F3394&lt;=12,"New (0-12 Months)",IF(F3394&lt;=24,"Developing (13-24 Months)",IF(F3394&lt;=48,"Established (25-48 Months)","Loyal (49-72 Months)")))</f>
        <v>Loyal (49-72 Months)</v>
      </c>
    </row>
    <row r="3395" spans="1:23" x14ac:dyDescent="0.25">
      <c r="A3395" t="s">
        <v>3429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 s="1">
        <v>107.6</v>
      </c>
      <c r="T3395" s="1">
        <v>6912.7</v>
      </c>
      <c r="U3395" t="s">
        <v>24</v>
      </c>
      <c r="V3395">
        <f>IF(Table1[[#This Row],[Churn]]="Yes",1,0)</f>
        <v>0</v>
      </c>
      <c r="W3395" t="str">
        <f t="shared" si="53"/>
        <v>Loyal (49-72 Months)</v>
      </c>
    </row>
    <row r="3396" spans="1:23" x14ac:dyDescent="0.25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 s="1">
        <v>61.55</v>
      </c>
      <c r="T3396" s="1">
        <v>1581.95</v>
      </c>
      <c r="U3396" t="s">
        <v>24</v>
      </c>
      <c r="V3396">
        <f>IF(Table1[[#This Row],[Churn]]="Yes",1,0)</f>
        <v>0</v>
      </c>
      <c r="W3396" t="str">
        <f t="shared" si="53"/>
        <v>Established (25-48 Months)</v>
      </c>
    </row>
    <row r="3397" spans="1:23" x14ac:dyDescent="0.25">
      <c r="A3397" t="s">
        <v>3431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 s="1">
        <v>90.7</v>
      </c>
      <c r="T3397" s="1">
        <v>5586.45</v>
      </c>
      <c r="U3397" t="s">
        <v>24</v>
      </c>
      <c r="V3397">
        <f>IF(Table1[[#This Row],[Churn]]="Yes",1,0)</f>
        <v>0</v>
      </c>
      <c r="W3397" t="str">
        <f t="shared" si="53"/>
        <v>Loyal (49-72 Months)</v>
      </c>
    </row>
    <row r="3398" spans="1:23" x14ac:dyDescent="0.25">
      <c r="A3398" t="s">
        <v>3432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 s="1">
        <v>99.25</v>
      </c>
      <c r="T3398" s="1">
        <v>5846.65</v>
      </c>
      <c r="U3398" t="s">
        <v>24</v>
      </c>
      <c r="V3398">
        <f>IF(Table1[[#This Row],[Churn]]="Yes",1,0)</f>
        <v>0</v>
      </c>
      <c r="W3398" t="str">
        <f t="shared" si="53"/>
        <v>Loyal (49-72 Months)</v>
      </c>
    </row>
    <row r="3399" spans="1:23" x14ac:dyDescent="0.25">
      <c r="A3399" t="s">
        <v>3433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 s="1">
        <v>91.7</v>
      </c>
      <c r="T3399" s="1">
        <v>6424.7</v>
      </c>
      <c r="U3399" t="s">
        <v>24</v>
      </c>
      <c r="V3399">
        <f>IF(Table1[[#This Row],[Churn]]="Yes",1,0)</f>
        <v>0</v>
      </c>
      <c r="W3399" t="str">
        <f t="shared" si="53"/>
        <v>Loyal (49-72 Months)</v>
      </c>
    </row>
    <row r="3400" spans="1:23" x14ac:dyDescent="0.25">
      <c r="A3400" t="s">
        <v>3434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 s="1">
        <v>100.7</v>
      </c>
      <c r="T3400" s="1">
        <v>6018.65</v>
      </c>
      <c r="U3400" t="s">
        <v>24</v>
      </c>
      <c r="V3400">
        <f>IF(Table1[[#This Row],[Churn]]="Yes",1,0)</f>
        <v>0</v>
      </c>
      <c r="W3400" t="str">
        <f t="shared" si="53"/>
        <v>Loyal (49-72 Months)</v>
      </c>
    </row>
    <row r="3401" spans="1:23" x14ac:dyDescent="0.25">
      <c r="A3401" t="s">
        <v>3435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 s="1">
        <v>78.45</v>
      </c>
      <c r="T3401" s="1">
        <v>3373.4</v>
      </c>
      <c r="U3401" t="s">
        <v>24</v>
      </c>
      <c r="V3401">
        <f>IF(Table1[[#This Row],[Churn]]="Yes",1,0)</f>
        <v>0</v>
      </c>
      <c r="W3401" t="str">
        <f t="shared" si="53"/>
        <v>Established (25-48 Months)</v>
      </c>
    </row>
    <row r="3402" spans="1:23" x14ac:dyDescent="0.25">
      <c r="A3402" t="s">
        <v>3436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 s="1">
        <v>84.3</v>
      </c>
      <c r="T3402" s="1">
        <v>1537.9</v>
      </c>
      <c r="U3402" t="s">
        <v>24</v>
      </c>
      <c r="V3402">
        <f>IF(Table1[[#This Row],[Churn]]="Yes",1,0)</f>
        <v>0</v>
      </c>
      <c r="W3402" t="str">
        <f t="shared" si="53"/>
        <v>Developing (13-24 Months)</v>
      </c>
    </row>
    <row r="3403" spans="1:23" x14ac:dyDescent="0.25">
      <c r="A3403" t="s">
        <v>3437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 s="1">
        <v>19.55</v>
      </c>
      <c r="T3403" s="1">
        <v>1080.55</v>
      </c>
      <c r="U3403" t="s">
        <v>24</v>
      </c>
      <c r="V3403">
        <f>IF(Table1[[#This Row],[Churn]]="Yes",1,0)</f>
        <v>0</v>
      </c>
      <c r="W3403" t="str">
        <f t="shared" si="53"/>
        <v>Loyal (49-72 Months)</v>
      </c>
    </row>
    <row r="3404" spans="1:23" x14ac:dyDescent="0.25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 s="1">
        <v>88.95</v>
      </c>
      <c r="T3404" s="1">
        <v>355.2</v>
      </c>
      <c r="U3404" t="s">
        <v>23</v>
      </c>
      <c r="V3404">
        <f>IF(Table1[[#This Row],[Churn]]="Yes",1,0)</f>
        <v>1</v>
      </c>
      <c r="W3404" t="str">
        <f t="shared" si="53"/>
        <v>New (0-12 Months)</v>
      </c>
    </row>
    <row r="3405" spans="1:23" x14ac:dyDescent="0.25">
      <c r="A3405" t="s">
        <v>3439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 s="1">
        <v>20.45</v>
      </c>
      <c r="T3405" s="1">
        <v>82.85</v>
      </c>
      <c r="U3405" t="s">
        <v>24</v>
      </c>
      <c r="V3405">
        <f>IF(Table1[[#This Row],[Churn]]="Yes",1,0)</f>
        <v>0</v>
      </c>
      <c r="W3405" t="str">
        <f t="shared" si="53"/>
        <v>New (0-12 Months)</v>
      </c>
    </row>
    <row r="3406" spans="1:23" x14ac:dyDescent="0.25">
      <c r="A3406" t="s">
        <v>3440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 s="1">
        <v>55.6</v>
      </c>
      <c r="T3406" s="1">
        <v>2016.45</v>
      </c>
      <c r="U3406" t="s">
        <v>24</v>
      </c>
      <c r="V3406">
        <f>IF(Table1[[#This Row],[Churn]]="Yes",1,0)</f>
        <v>0</v>
      </c>
      <c r="W3406" t="str">
        <f t="shared" si="53"/>
        <v>Established (25-48 Months)</v>
      </c>
    </row>
    <row r="3407" spans="1:23" x14ac:dyDescent="0.25">
      <c r="A3407" t="s">
        <v>3441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 s="1">
        <v>86.8</v>
      </c>
      <c r="T3407" s="1">
        <v>5327.25</v>
      </c>
      <c r="U3407" t="s">
        <v>24</v>
      </c>
      <c r="V3407">
        <f>IF(Table1[[#This Row],[Churn]]="Yes",1,0)</f>
        <v>0</v>
      </c>
      <c r="W3407" t="str">
        <f t="shared" si="53"/>
        <v>Loyal (49-72 Months)</v>
      </c>
    </row>
    <row r="3408" spans="1:23" x14ac:dyDescent="0.25">
      <c r="A3408" t="s">
        <v>3442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 s="1">
        <v>20.95</v>
      </c>
      <c r="T3408" s="1">
        <v>683.25</v>
      </c>
      <c r="U3408" t="s">
        <v>24</v>
      </c>
      <c r="V3408">
        <f>IF(Table1[[#This Row],[Churn]]="Yes",1,0)</f>
        <v>0</v>
      </c>
      <c r="W3408" t="str">
        <f t="shared" si="53"/>
        <v>Established (25-48 Months)</v>
      </c>
    </row>
    <row r="3409" spans="1:23" x14ac:dyDescent="0.25">
      <c r="A3409" t="s">
        <v>3443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 s="1">
        <v>20.05</v>
      </c>
      <c r="T3409" s="1">
        <v>1263.05</v>
      </c>
      <c r="U3409" t="s">
        <v>24</v>
      </c>
      <c r="V3409">
        <f>IF(Table1[[#This Row],[Churn]]="Yes",1,0)</f>
        <v>0</v>
      </c>
      <c r="W3409" t="str">
        <f t="shared" si="53"/>
        <v>Loyal (49-72 Months)</v>
      </c>
    </row>
    <row r="3410" spans="1:23" x14ac:dyDescent="0.25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 s="1">
        <v>50.7</v>
      </c>
      <c r="T3410" s="1">
        <v>151.30000000000001</v>
      </c>
      <c r="U3410" t="s">
        <v>23</v>
      </c>
      <c r="V3410">
        <f>IF(Table1[[#This Row],[Churn]]="Yes",1,0)</f>
        <v>1</v>
      </c>
      <c r="W3410" t="str">
        <f t="shared" si="53"/>
        <v>New (0-12 Months)</v>
      </c>
    </row>
    <row r="3411" spans="1:23" x14ac:dyDescent="0.25">
      <c r="A3411" t="s">
        <v>3445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 s="1">
        <v>113.65</v>
      </c>
      <c r="T3411" s="1">
        <v>7714.65</v>
      </c>
      <c r="U3411" t="s">
        <v>24</v>
      </c>
      <c r="V3411">
        <f>IF(Table1[[#This Row],[Churn]]="Yes",1,0)</f>
        <v>0</v>
      </c>
      <c r="W3411" t="str">
        <f t="shared" si="53"/>
        <v>Loyal (49-72 Months)</v>
      </c>
    </row>
    <row r="3412" spans="1:23" x14ac:dyDescent="0.25">
      <c r="A3412" t="s">
        <v>3446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 s="1">
        <v>53.4</v>
      </c>
      <c r="T3412" s="1">
        <v>188.7</v>
      </c>
      <c r="U3412" t="s">
        <v>23</v>
      </c>
      <c r="V3412">
        <f>IF(Table1[[#This Row],[Churn]]="Yes",1,0)</f>
        <v>1</v>
      </c>
      <c r="W3412" t="str">
        <f t="shared" si="53"/>
        <v>New (0-12 Months)</v>
      </c>
    </row>
    <row r="3413" spans="1:23" x14ac:dyDescent="0.25">
      <c r="A3413" t="s">
        <v>3447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 s="1">
        <v>101.9</v>
      </c>
      <c r="T3413" s="1">
        <v>5549.4</v>
      </c>
      <c r="U3413" t="s">
        <v>23</v>
      </c>
      <c r="V3413">
        <f>IF(Table1[[#This Row],[Churn]]="Yes",1,0)</f>
        <v>1</v>
      </c>
      <c r="W3413" t="str">
        <f t="shared" si="53"/>
        <v>Loyal (49-72 Months)</v>
      </c>
    </row>
    <row r="3414" spans="1:23" x14ac:dyDescent="0.25">
      <c r="A3414" t="s">
        <v>3448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 s="1">
        <v>59.5</v>
      </c>
      <c r="T3414" s="1">
        <v>130.5</v>
      </c>
      <c r="U3414" t="s">
        <v>24</v>
      </c>
      <c r="V3414">
        <f>IF(Table1[[#This Row],[Churn]]="Yes",1,0)</f>
        <v>0</v>
      </c>
      <c r="W3414" t="str">
        <f t="shared" si="53"/>
        <v>New (0-12 Months)</v>
      </c>
    </row>
    <row r="3415" spans="1:23" x14ac:dyDescent="0.25">
      <c r="A3415" t="s">
        <v>3449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 s="1">
        <v>87.8</v>
      </c>
      <c r="T3415" s="1">
        <v>2621.75</v>
      </c>
      <c r="U3415" t="s">
        <v>24</v>
      </c>
      <c r="V3415">
        <f>IF(Table1[[#This Row],[Churn]]="Yes",1,0)</f>
        <v>0</v>
      </c>
      <c r="W3415" t="str">
        <f t="shared" si="53"/>
        <v>Established (25-48 Months)</v>
      </c>
    </row>
    <row r="3416" spans="1:23" x14ac:dyDescent="0.25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 s="1">
        <v>41.9</v>
      </c>
      <c r="T3416" s="1">
        <v>1875.25</v>
      </c>
      <c r="U3416" t="s">
        <v>24</v>
      </c>
      <c r="V3416">
        <f>IF(Table1[[#This Row],[Churn]]="Yes",1,0)</f>
        <v>0</v>
      </c>
      <c r="W3416" t="str">
        <f t="shared" si="53"/>
        <v>Established (25-48 Months)</v>
      </c>
    </row>
    <row r="3417" spans="1:23" x14ac:dyDescent="0.25">
      <c r="A3417" t="s">
        <v>3451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 s="1">
        <v>83</v>
      </c>
      <c r="T3417" s="1">
        <v>5685.8</v>
      </c>
      <c r="U3417" t="s">
        <v>23</v>
      </c>
      <c r="V3417">
        <f>IF(Table1[[#This Row],[Churn]]="Yes",1,0)</f>
        <v>1</v>
      </c>
      <c r="W3417" t="str">
        <f t="shared" si="53"/>
        <v>Loyal (49-72 Months)</v>
      </c>
    </row>
    <row r="3418" spans="1:23" x14ac:dyDescent="0.25">
      <c r="A3418" t="s">
        <v>3452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 s="1">
        <v>69.849999999999994</v>
      </c>
      <c r="T3418" s="1">
        <v>837.5</v>
      </c>
      <c r="U3418" t="s">
        <v>24</v>
      </c>
      <c r="V3418">
        <f>IF(Table1[[#This Row],[Churn]]="Yes",1,0)</f>
        <v>0</v>
      </c>
      <c r="W3418" t="str">
        <f t="shared" si="53"/>
        <v>New (0-12 Months)</v>
      </c>
    </row>
    <row r="3419" spans="1:23" x14ac:dyDescent="0.25">
      <c r="A3419" t="s">
        <v>3453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 s="1">
        <v>56.3</v>
      </c>
      <c r="T3419" s="1">
        <v>401.5</v>
      </c>
      <c r="U3419" t="s">
        <v>24</v>
      </c>
      <c r="V3419">
        <f>IF(Table1[[#This Row],[Churn]]="Yes",1,0)</f>
        <v>0</v>
      </c>
      <c r="W3419" t="str">
        <f t="shared" si="53"/>
        <v>New (0-12 Months)</v>
      </c>
    </row>
    <row r="3420" spans="1:23" x14ac:dyDescent="0.25">
      <c r="A3420" t="s">
        <v>3454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 s="1">
        <v>109.55</v>
      </c>
      <c r="T3420" s="1">
        <v>6118.95</v>
      </c>
      <c r="U3420" t="s">
        <v>24</v>
      </c>
      <c r="V3420">
        <f>IF(Table1[[#This Row],[Churn]]="Yes",1,0)</f>
        <v>0</v>
      </c>
      <c r="W3420" t="str">
        <f t="shared" si="53"/>
        <v>Loyal (49-72 Months)</v>
      </c>
    </row>
    <row r="3421" spans="1:23" x14ac:dyDescent="0.25">
      <c r="A3421" t="s">
        <v>3455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 s="1">
        <v>92.15</v>
      </c>
      <c r="T3421" s="1">
        <v>6480.9</v>
      </c>
      <c r="U3421" t="s">
        <v>24</v>
      </c>
      <c r="V3421">
        <f>IF(Table1[[#This Row],[Churn]]="Yes",1,0)</f>
        <v>0</v>
      </c>
      <c r="W3421" t="str">
        <f t="shared" si="53"/>
        <v>Loyal (49-72 Months)</v>
      </c>
    </row>
    <row r="3422" spans="1:23" x14ac:dyDescent="0.25">
      <c r="A3422" t="s">
        <v>3456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 s="1">
        <v>69.5</v>
      </c>
      <c r="T3422" s="1">
        <v>1800.05</v>
      </c>
      <c r="U3422" t="s">
        <v>24</v>
      </c>
      <c r="V3422">
        <f>IF(Table1[[#This Row],[Churn]]="Yes",1,0)</f>
        <v>0</v>
      </c>
      <c r="W3422" t="str">
        <f t="shared" si="53"/>
        <v>Established (25-48 Months)</v>
      </c>
    </row>
    <row r="3423" spans="1:23" x14ac:dyDescent="0.25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 s="1">
        <v>97</v>
      </c>
      <c r="T3423" s="1">
        <v>7104.2</v>
      </c>
      <c r="U3423" t="s">
        <v>24</v>
      </c>
      <c r="V3423">
        <f>IF(Table1[[#This Row],[Churn]]="Yes",1,0)</f>
        <v>0</v>
      </c>
      <c r="W3423" t="str">
        <f t="shared" si="53"/>
        <v>Loyal (49-72 Months)</v>
      </c>
    </row>
    <row r="3424" spans="1:23" x14ac:dyDescent="0.25">
      <c r="A3424" t="s">
        <v>3458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 s="1">
        <v>58.35</v>
      </c>
      <c r="T3424" s="1">
        <v>4214.25</v>
      </c>
      <c r="U3424" t="s">
        <v>24</v>
      </c>
      <c r="V3424">
        <f>IF(Table1[[#This Row],[Churn]]="Yes",1,0)</f>
        <v>0</v>
      </c>
      <c r="W3424" t="str">
        <f t="shared" si="53"/>
        <v>Loyal (49-72 Months)</v>
      </c>
    </row>
    <row r="3425" spans="1:23" x14ac:dyDescent="0.25">
      <c r="A3425" t="s">
        <v>3459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 s="1">
        <v>50.6</v>
      </c>
      <c r="T3425" s="1">
        <v>50.6</v>
      </c>
      <c r="U3425" t="s">
        <v>23</v>
      </c>
      <c r="V3425">
        <f>IF(Table1[[#This Row],[Churn]]="Yes",1,0)</f>
        <v>1</v>
      </c>
      <c r="W3425" t="str">
        <f t="shared" si="53"/>
        <v>New (0-12 Months)</v>
      </c>
    </row>
    <row r="3426" spans="1:23" x14ac:dyDescent="0.25">
      <c r="A3426" t="s">
        <v>3460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 s="1">
        <v>89.5</v>
      </c>
      <c r="T3426" s="1">
        <v>863.1</v>
      </c>
      <c r="U3426" t="s">
        <v>23</v>
      </c>
      <c r="V3426">
        <f>IF(Table1[[#This Row],[Churn]]="Yes",1,0)</f>
        <v>1</v>
      </c>
      <c r="W3426" t="str">
        <f t="shared" si="53"/>
        <v>New (0-12 Months)</v>
      </c>
    </row>
    <row r="3427" spans="1:23" x14ac:dyDescent="0.25">
      <c r="A3427" t="s">
        <v>3461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 s="1">
        <v>70.400000000000006</v>
      </c>
      <c r="T3427" s="1">
        <v>1992.2</v>
      </c>
      <c r="U3427" t="s">
        <v>24</v>
      </c>
      <c r="V3427">
        <f>IF(Table1[[#This Row],[Churn]]="Yes",1,0)</f>
        <v>0</v>
      </c>
      <c r="W3427" t="str">
        <f t="shared" si="53"/>
        <v>Established (25-48 Months)</v>
      </c>
    </row>
    <row r="3428" spans="1:23" x14ac:dyDescent="0.25">
      <c r="A3428" t="s">
        <v>3462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 s="1">
        <v>69.8</v>
      </c>
      <c r="T3428" s="1">
        <v>69.8</v>
      </c>
      <c r="U3428" t="s">
        <v>23</v>
      </c>
      <c r="V3428">
        <f>IF(Table1[[#This Row],[Churn]]="Yes",1,0)</f>
        <v>1</v>
      </c>
      <c r="W3428" t="str">
        <f t="shared" si="53"/>
        <v>New (0-12 Months)</v>
      </c>
    </row>
    <row r="3429" spans="1:23" x14ac:dyDescent="0.25">
      <c r="A3429" t="s">
        <v>3463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 s="1">
        <v>94.3</v>
      </c>
      <c r="T3429" s="1">
        <v>1948.35</v>
      </c>
      <c r="U3429" t="s">
        <v>24</v>
      </c>
      <c r="V3429">
        <f>IF(Table1[[#This Row],[Churn]]="Yes",1,0)</f>
        <v>0</v>
      </c>
      <c r="W3429" t="str">
        <f t="shared" si="53"/>
        <v>Developing (13-24 Months)</v>
      </c>
    </row>
    <row r="3430" spans="1:23" x14ac:dyDescent="0.25">
      <c r="A3430" t="s">
        <v>3464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 s="1">
        <v>93.8</v>
      </c>
      <c r="T3430" s="1">
        <v>4750.95</v>
      </c>
      <c r="U3430" t="s">
        <v>23</v>
      </c>
      <c r="V3430">
        <f>IF(Table1[[#This Row],[Churn]]="Yes",1,0)</f>
        <v>1</v>
      </c>
      <c r="W3430" t="str">
        <f t="shared" si="53"/>
        <v>Loyal (49-72 Months)</v>
      </c>
    </row>
    <row r="3431" spans="1:23" x14ac:dyDescent="0.25">
      <c r="A3431" t="s">
        <v>3465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 s="1">
        <v>19.55</v>
      </c>
      <c r="T3431" s="1">
        <v>1007.9</v>
      </c>
      <c r="U3431" t="s">
        <v>24</v>
      </c>
      <c r="V3431">
        <f>IF(Table1[[#This Row],[Churn]]="Yes",1,0)</f>
        <v>0</v>
      </c>
      <c r="W3431" t="str">
        <f t="shared" si="53"/>
        <v>Loyal (49-72 Months)</v>
      </c>
    </row>
    <row r="3432" spans="1:23" x14ac:dyDescent="0.25">
      <c r="A3432" t="s">
        <v>3466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 s="1">
        <v>95.95</v>
      </c>
      <c r="T3432" s="1">
        <v>5036.8999999999996</v>
      </c>
      <c r="U3432" t="s">
        <v>24</v>
      </c>
      <c r="V3432">
        <f>IF(Table1[[#This Row],[Churn]]="Yes",1,0)</f>
        <v>0</v>
      </c>
      <c r="W3432" t="str">
        <f t="shared" si="53"/>
        <v>Loyal (49-72 Months)</v>
      </c>
    </row>
    <row r="3433" spans="1:23" x14ac:dyDescent="0.25">
      <c r="A3433" t="s">
        <v>3467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 s="1">
        <v>101.05</v>
      </c>
      <c r="T3433" s="1">
        <v>2391.8000000000002</v>
      </c>
      <c r="U3433" t="s">
        <v>23</v>
      </c>
      <c r="V3433">
        <f>IF(Table1[[#This Row],[Churn]]="Yes",1,0)</f>
        <v>1</v>
      </c>
      <c r="W3433" t="str">
        <f t="shared" si="53"/>
        <v>Developing (13-24 Months)</v>
      </c>
    </row>
    <row r="3434" spans="1:23" x14ac:dyDescent="0.25">
      <c r="A3434" t="s">
        <v>3468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 s="1">
        <v>94.8</v>
      </c>
      <c r="T3434" s="1">
        <v>6859.05</v>
      </c>
      <c r="U3434" t="s">
        <v>24</v>
      </c>
      <c r="V3434">
        <f>IF(Table1[[#This Row],[Churn]]="Yes",1,0)</f>
        <v>0</v>
      </c>
      <c r="W3434" t="str">
        <f t="shared" si="53"/>
        <v>Loyal (49-72 Months)</v>
      </c>
    </row>
    <row r="3435" spans="1:23" x14ac:dyDescent="0.25">
      <c r="A3435" t="s">
        <v>3469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 s="1">
        <v>107.75</v>
      </c>
      <c r="T3435" s="1">
        <v>6521.9</v>
      </c>
      <c r="U3435" t="s">
        <v>24</v>
      </c>
      <c r="V3435">
        <f>IF(Table1[[#This Row],[Churn]]="Yes",1,0)</f>
        <v>0</v>
      </c>
      <c r="W3435" t="str">
        <f t="shared" si="53"/>
        <v>Loyal (49-72 Months)</v>
      </c>
    </row>
    <row r="3436" spans="1:23" x14ac:dyDescent="0.25">
      <c r="A3436" t="s">
        <v>3470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 s="1">
        <v>54.6</v>
      </c>
      <c r="T3436" s="1">
        <v>617.85</v>
      </c>
      <c r="U3436" t="s">
        <v>24</v>
      </c>
      <c r="V3436">
        <f>IF(Table1[[#This Row],[Churn]]="Yes",1,0)</f>
        <v>0</v>
      </c>
      <c r="W3436" t="str">
        <f t="shared" si="53"/>
        <v>New (0-12 Months)</v>
      </c>
    </row>
    <row r="3437" spans="1:23" x14ac:dyDescent="0.25">
      <c r="A3437" t="s">
        <v>3471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 s="1">
        <v>71.3</v>
      </c>
      <c r="T3437" s="1">
        <v>157.75</v>
      </c>
      <c r="U3437" t="s">
        <v>24</v>
      </c>
      <c r="V3437">
        <f>IF(Table1[[#This Row],[Churn]]="Yes",1,0)</f>
        <v>0</v>
      </c>
      <c r="W3437" t="str">
        <f t="shared" si="53"/>
        <v>New (0-12 Months)</v>
      </c>
    </row>
    <row r="3438" spans="1:23" x14ac:dyDescent="0.25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 s="1">
        <v>19.5</v>
      </c>
      <c r="T3438" s="1">
        <v>516.29999999999995</v>
      </c>
      <c r="U3438" t="s">
        <v>24</v>
      </c>
      <c r="V3438">
        <f>IF(Table1[[#This Row],[Churn]]="Yes",1,0)</f>
        <v>0</v>
      </c>
      <c r="W3438" t="str">
        <f t="shared" si="53"/>
        <v>Established (25-48 Months)</v>
      </c>
    </row>
    <row r="3439" spans="1:23" x14ac:dyDescent="0.25">
      <c r="A3439" t="s">
        <v>3473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 s="1">
        <v>56.3</v>
      </c>
      <c r="T3439" s="1">
        <v>2364</v>
      </c>
      <c r="U3439" t="s">
        <v>24</v>
      </c>
      <c r="V3439">
        <f>IF(Table1[[#This Row],[Churn]]="Yes",1,0)</f>
        <v>0</v>
      </c>
      <c r="W3439" t="str">
        <f t="shared" si="53"/>
        <v>Established (25-48 Months)</v>
      </c>
    </row>
    <row r="3440" spans="1:23" x14ac:dyDescent="0.25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 s="1">
        <v>94.7</v>
      </c>
      <c r="T3440" s="1">
        <v>1687.95</v>
      </c>
      <c r="U3440" t="s">
        <v>23</v>
      </c>
      <c r="V3440">
        <f>IF(Table1[[#This Row],[Churn]]="Yes",1,0)</f>
        <v>1</v>
      </c>
      <c r="W3440" t="str">
        <f t="shared" si="53"/>
        <v>Developing (13-24 Months)</v>
      </c>
    </row>
    <row r="3441" spans="1:23" x14ac:dyDescent="0.25">
      <c r="A3441" t="s">
        <v>3475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 s="1">
        <v>104.15</v>
      </c>
      <c r="T3441" s="1">
        <v>7689.95</v>
      </c>
      <c r="U3441" t="s">
        <v>23</v>
      </c>
      <c r="V3441">
        <f>IF(Table1[[#This Row],[Churn]]="Yes",1,0)</f>
        <v>1</v>
      </c>
      <c r="W3441" t="str">
        <f t="shared" si="53"/>
        <v>Loyal (49-72 Months)</v>
      </c>
    </row>
    <row r="3442" spans="1:23" x14ac:dyDescent="0.25">
      <c r="A3442" t="s">
        <v>3476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 s="1">
        <v>90.55</v>
      </c>
      <c r="T3442" s="1">
        <v>6239.05</v>
      </c>
      <c r="U3442" t="s">
        <v>24</v>
      </c>
      <c r="V3442">
        <f>IF(Table1[[#This Row],[Churn]]="Yes",1,0)</f>
        <v>0</v>
      </c>
      <c r="W3442" t="str">
        <f t="shared" si="53"/>
        <v>Loyal (49-72 Months)</v>
      </c>
    </row>
    <row r="3443" spans="1:23" x14ac:dyDescent="0.25">
      <c r="A3443" t="s">
        <v>3477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 s="1">
        <v>60.8</v>
      </c>
      <c r="T3443" s="1">
        <v>2042.05</v>
      </c>
      <c r="U3443" t="s">
        <v>24</v>
      </c>
      <c r="V3443">
        <f>IF(Table1[[#This Row],[Churn]]="Yes",1,0)</f>
        <v>0</v>
      </c>
      <c r="W3443" t="str">
        <f t="shared" si="53"/>
        <v>Established (25-48 Months)</v>
      </c>
    </row>
    <row r="3444" spans="1:23" x14ac:dyDescent="0.25">
      <c r="A3444" t="s">
        <v>3478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 s="1">
        <v>98.8</v>
      </c>
      <c r="T3444" s="1">
        <v>2807.1</v>
      </c>
      <c r="U3444" t="s">
        <v>24</v>
      </c>
      <c r="V3444">
        <f>IF(Table1[[#This Row],[Churn]]="Yes",1,0)</f>
        <v>0</v>
      </c>
      <c r="W3444" t="str">
        <f t="shared" si="53"/>
        <v>Established (25-48 Months)</v>
      </c>
    </row>
    <row r="3445" spans="1:23" x14ac:dyDescent="0.25">
      <c r="A3445" t="s">
        <v>3479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 s="1">
        <v>98.15</v>
      </c>
      <c r="T3445" s="1">
        <v>4116.8</v>
      </c>
      <c r="U3445" t="s">
        <v>24</v>
      </c>
      <c r="V3445">
        <f>IF(Table1[[#This Row],[Churn]]="Yes",1,0)</f>
        <v>0</v>
      </c>
      <c r="W3445" t="str">
        <f t="shared" si="53"/>
        <v>Established (25-48 Months)</v>
      </c>
    </row>
    <row r="3446" spans="1:23" x14ac:dyDescent="0.25">
      <c r="A3446" t="s">
        <v>3480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 s="1">
        <v>35.35</v>
      </c>
      <c r="T3446" s="1">
        <v>1317.95</v>
      </c>
      <c r="U3446" t="s">
        <v>24</v>
      </c>
      <c r="V3446">
        <f>IF(Table1[[#This Row],[Churn]]="Yes",1,0)</f>
        <v>0</v>
      </c>
      <c r="W3446" t="str">
        <f t="shared" si="53"/>
        <v>Established (25-48 Months)</v>
      </c>
    </row>
    <row r="3447" spans="1:23" x14ac:dyDescent="0.25">
      <c r="A3447" t="s">
        <v>3481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 s="1">
        <v>103.15</v>
      </c>
      <c r="T3447" s="1">
        <v>4594.6499999999996</v>
      </c>
      <c r="U3447" t="s">
        <v>24</v>
      </c>
      <c r="V3447">
        <f>IF(Table1[[#This Row],[Churn]]="Yes",1,0)</f>
        <v>0</v>
      </c>
      <c r="W3447" t="str">
        <f t="shared" si="53"/>
        <v>Established (25-48 Months)</v>
      </c>
    </row>
    <row r="3448" spans="1:23" x14ac:dyDescent="0.25">
      <c r="A3448" t="s">
        <v>3482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 s="1">
        <v>107.75</v>
      </c>
      <c r="T3448" s="1">
        <v>6332.75</v>
      </c>
      <c r="U3448" t="s">
        <v>24</v>
      </c>
      <c r="V3448">
        <f>IF(Table1[[#This Row],[Churn]]="Yes",1,0)</f>
        <v>0</v>
      </c>
      <c r="W3448" t="str">
        <f t="shared" si="53"/>
        <v>Loyal (49-72 Months)</v>
      </c>
    </row>
    <row r="3449" spans="1:23" x14ac:dyDescent="0.25">
      <c r="A3449" t="s">
        <v>3483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 s="1">
        <v>81.400000000000006</v>
      </c>
      <c r="T3449" s="1">
        <v>3213.75</v>
      </c>
      <c r="U3449" t="s">
        <v>24</v>
      </c>
      <c r="V3449">
        <f>IF(Table1[[#This Row],[Churn]]="Yes",1,0)</f>
        <v>0</v>
      </c>
      <c r="W3449" t="str">
        <f t="shared" si="53"/>
        <v>Established (25-48 Months)</v>
      </c>
    </row>
    <row r="3450" spans="1:23" x14ac:dyDescent="0.25">
      <c r="A3450" t="s">
        <v>3484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 s="1">
        <v>61.45</v>
      </c>
      <c r="T3450" s="1">
        <v>229.55</v>
      </c>
      <c r="U3450" t="s">
        <v>23</v>
      </c>
      <c r="V3450">
        <f>IF(Table1[[#This Row],[Churn]]="Yes",1,0)</f>
        <v>1</v>
      </c>
      <c r="W3450" t="str">
        <f t="shared" si="53"/>
        <v>New (0-12 Months)</v>
      </c>
    </row>
    <row r="3451" spans="1:23" x14ac:dyDescent="0.25">
      <c r="A3451" t="s">
        <v>3485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 s="1">
        <v>95.7</v>
      </c>
      <c r="T3451" s="1">
        <v>4976.1499999999996</v>
      </c>
      <c r="U3451" t="s">
        <v>24</v>
      </c>
      <c r="V3451">
        <f>IF(Table1[[#This Row],[Churn]]="Yes",1,0)</f>
        <v>0</v>
      </c>
      <c r="W3451" t="str">
        <f t="shared" si="53"/>
        <v>Loyal (49-72 Months)</v>
      </c>
    </row>
    <row r="3452" spans="1:23" x14ac:dyDescent="0.25">
      <c r="A3452" t="s">
        <v>3486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 s="1">
        <v>104.8</v>
      </c>
      <c r="T3452" s="1">
        <v>7308.95</v>
      </c>
      <c r="U3452" t="s">
        <v>24</v>
      </c>
      <c r="V3452">
        <f>IF(Table1[[#This Row],[Churn]]="Yes",1,0)</f>
        <v>0</v>
      </c>
      <c r="W3452" t="str">
        <f t="shared" si="53"/>
        <v>Loyal (49-72 Months)</v>
      </c>
    </row>
    <row r="3453" spans="1:23" x14ac:dyDescent="0.25">
      <c r="A3453" t="s">
        <v>3487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 s="1">
        <v>70.95</v>
      </c>
      <c r="T3453" s="1">
        <v>4555.2</v>
      </c>
      <c r="U3453" t="s">
        <v>24</v>
      </c>
      <c r="V3453">
        <f>IF(Table1[[#This Row],[Churn]]="Yes",1,0)</f>
        <v>0</v>
      </c>
      <c r="W3453" t="str">
        <f t="shared" si="53"/>
        <v>Loyal (49-72 Months)</v>
      </c>
    </row>
    <row r="3454" spans="1:23" x14ac:dyDescent="0.25">
      <c r="A3454" t="s">
        <v>3488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 s="1">
        <v>44.95</v>
      </c>
      <c r="T3454" s="1">
        <v>44.95</v>
      </c>
      <c r="U3454" t="s">
        <v>24</v>
      </c>
      <c r="V3454">
        <f>IF(Table1[[#This Row],[Churn]]="Yes",1,0)</f>
        <v>0</v>
      </c>
      <c r="W3454" t="str">
        <f t="shared" si="53"/>
        <v>New (0-12 Months)</v>
      </c>
    </row>
    <row r="3455" spans="1:23" x14ac:dyDescent="0.25">
      <c r="A3455" t="s">
        <v>3489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 s="1">
        <v>97.65</v>
      </c>
      <c r="T3455" s="1">
        <v>6982.5</v>
      </c>
      <c r="U3455" t="s">
        <v>24</v>
      </c>
      <c r="V3455">
        <f>IF(Table1[[#This Row],[Churn]]="Yes",1,0)</f>
        <v>0</v>
      </c>
      <c r="W3455" t="str">
        <f t="shared" si="53"/>
        <v>Loyal (49-72 Months)</v>
      </c>
    </row>
    <row r="3456" spans="1:23" x14ac:dyDescent="0.25">
      <c r="A3456" t="s">
        <v>3490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 s="1">
        <v>35.65</v>
      </c>
      <c r="T3456" s="1">
        <v>1025.1500000000001</v>
      </c>
      <c r="U3456" t="s">
        <v>24</v>
      </c>
      <c r="V3456">
        <f>IF(Table1[[#This Row],[Churn]]="Yes",1,0)</f>
        <v>0</v>
      </c>
      <c r="W3456" t="str">
        <f t="shared" si="53"/>
        <v>Established (25-48 Months)</v>
      </c>
    </row>
    <row r="3457" spans="1:23" x14ac:dyDescent="0.25">
      <c r="A3457" t="s">
        <v>3491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 s="1">
        <v>90.55</v>
      </c>
      <c r="T3457" s="1">
        <v>90.55</v>
      </c>
      <c r="U3457" t="s">
        <v>23</v>
      </c>
      <c r="V3457">
        <f>IF(Table1[[#This Row],[Churn]]="Yes",1,0)</f>
        <v>1</v>
      </c>
      <c r="W3457" t="str">
        <f t="shared" si="53"/>
        <v>New (0-12 Months)</v>
      </c>
    </row>
    <row r="3458" spans="1:23" x14ac:dyDescent="0.25">
      <c r="A3458" t="s">
        <v>3492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 s="1">
        <v>85.25</v>
      </c>
      <c r="T3458" s="1">
        <v>5714.2</v>
      </c>
      <c r="U3458" t="s">
        <v>24</v>
      </c>
      <c r="V3458">
        <f>IF(Table1[[#This Row],[Churn]]="Yes",1,0)</f>
        <v>0</v>
      </c>
      <c r="W3458" t="str">
        <f t="shared" ref="W3458:W3521" si="54">IF(F3458&lt;=12,"New (0-12 Months)",IF(F3458&lt;=24,"Developing (13-24 Months)",IF(F3458&lt;=48,"Established (25-48 Months)","Loyal (49-72 Months)")))</f>
        <v>Loyal (49-72 Months)</v>
      </c>
    </row>
    <row r="3459" spans="1:23" x14ac:dyDescent="0.25">
      <c r="A3459" t="s">
        <v>3493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 s="1">
        <v>19.5</v>
      </c>
      <c r="T3459" s="1">
        <v>19.5</v>
      </c>
      <c r="U3459" t="s">
        <v>24</v>
      </c>
      <c r="V3459">
        <f>IF(Table1[[#This Row],[Churn]]="Yes",1,0)</f>
        <v>0</v>
      </c>
      <c r="W3459" t="str">
        <f t="shared" si="54"/>
        <v>New (0-12 Months)</v>
      </c>
    </row>
    <row r="3460" spans="1:23" x14ac:dyDescent="0.25">
      <c r="A3460" t="s">
        <v>3494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 s="1">
        <v>88.8</v>
      </c>
      <c r="T3460" s="1">
        <v>2274.35</v>
      </c>
      <c r="U3460" t="s">
        <v>23</v>
      </c>
      <c r="V3460">
        <f>IF(Table1[[#This Row],[Churn]]="Yes",1,0)</f>
        <v>1</v>
      </c>
      <c r="W3460" t="str">
        <f t="shared" si="54"/>
        <v>Established (25-48 Months)</v>
      </c>
    </row>
    <row r="3461" spans="1:23" x14ac:dyDescent="0.25">
      <c r="A3461" t="s">
        <v>3495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 s="1">
        <v>25.1</v>
      </c>
      <c r="T3461" s="1">
        <v>789.55</v>
      </c>
      <c r="U3461" t="s">
        <v>24</v>
      </c>
      <c r="V3461">
        <f>IF(Table1[[#This Row],[Churn]]="Yes",1,0)</f>
        <v>0</v>
      </c>
      <c r="W3461" t="str">
        <f t="shared" si="54"/>
        <v>Established (25-48 Months)</v>
      </c>
    </row>
    <row r="3462" spans="1:23" x14ac:dyDescent="0.25">
      <c r="A3462" t="s">
        <v>3496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 s="1">
        <v>100.05</v>
      </c>
      <c r="T3462" s="1">
        <v>4834</v>
      </c>
      <c r="U3462" t="s">
        <v>24</v>
      </c>
      <c r="V3462">
        <f>IF(Table1[[#This Row],[Churn]]="Yes",1,0)</f>
        <v>0</v>
      </c>
      <c r="W3462" t="str">
        <f t="shared" si="54"/>
        <v>Established (25-48 Months)</v>
      </c>
    </row>
    <row r="3463" spans="1:23" x14ac:dyDescent="0.25">
      <c r="A3463" t="s">
        <v>3497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 s="1">
        <v>55.7</v>
      </c>
      <c r="T3463" s="1">
        <v>3131.8</v>
      </c>
      <c r="U3463" t="s">
        <v>24</v>
      </c>
      <c r="V3463">
        <f>IF(Table1[[#This Row],[Churn]]="Yes",1,0)</f>
        <v>0</v>
      </c>
      <c r="W3463" t="str">
        <f t="shared" si="54"/>
        <v>Loyal (49-72 Months)</v>
      </c>
    </row>
    <row r="3464" spans="1:23" x14ac:dyDescent="0.25">
      <c r="A3464" t="s">
        <v>3498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 s="1">
        <v>85.2</v>
      </c>
      <c r="T3464" s="1">
        <v>602.54999999999995</v>
      </c>
      <c r="U3464" t="s">
        <v>23</v>
      </c>
      <c r="V3464">
        <f>IF(Table1[[#This Row],[Churn]]="Yes",1,0)</f>
        <v>1</v>
      </c>
      <c r="W3464" t="str">
        <f t="shared" si="54"/>
        <v>New (0-12 Months)</v>
      </c>
    </row>
    <row r="3465" spans="1:23" x14ac:dyDescent="0.25">
      <c r="A3465" t="s">
        <v>3499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 s="1">
        <v>91.15</v>
      </c>
      <c r="T3465" s="1">
        <v>3369.25</v>
      </c>
      <c r="U3465" t="s">
        <v>24</v>
      </c>
      <c r="V3465">
        <f>IF(Table1[[#This Row],[Churn]]="Yes",1,0)</f>
        <v>0</v>
      </c>
      <c r="W3465" t="str">
        <f t="shared" si="54"/>
        <v>Established (25-48 Months)</v>
      </c>
    </row>
    <row r="3466" spans="1:23" x14ac:dyDescent="0.25">
      <c r="A3466" t="s">
        <v>3500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 s="1">
        <v>83.85</v>
      </c>
      <c r="T3466" s="1">
        <v>2674.15</v>
      </c>
      <c r="U3466" t="s">
        <v>24</v>
      </c>
      <c r="V3466">
        <f>IF(Table1[[#This Row],[Churn]]="Yes",1,0)</f>
        <v>0</v>
      </c>
      <c r="W3466" t="str">
        <f t="shared" si="54"/>
        <v>Established (25-48 Months)</v>
      </c>
    </row>
    <row r="3467" spans="1:23" x14ac:dyDescent="0.25">
      <c r="A3467" t="s">
        <v>3501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 s="1">
        <v>45.9</v>
      </c>
      <c r="T3467" s="1">
        <v>199.75</v>
      </c>
      <c r="U3467" t="s">
        <v>24</v>
      </c>
      <c r="V3467">
        <f>IF(Table1[[#This Row],[Churn]]="Yes",1,0)</f>
        <v>0</v>
      </c>
      <c r="W3467" t="str">
        <f t="shared" si="54"/>
        <v>New (0-12 Months)</v>
      </c>
    </row>
    <row r="3468" spans="1:23" x14ac:dyDescent="0.25">
      <c r="A3468" t="s">
        <v>3502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 s="1">
        <v>25.1</v>
      </c>
      <c r="T3468" s="1">
        <v>1790.8</v>
      </c>
      <c r="U3468" t="s">
        <v>24</v>
      </c>
      <c r="V3468">
        <f>IF(Table1[[#This Row],[Churn]]="Yes",1,0)</f>
        <v>0</v>
      </c>
      <c r="W3468" t="str">
        <f t="shared" si="54"/>
        <v>Loyal (49-72 Months)</v>
      </c>
    </row>
    <row r="3469" spans="1:23" x14ac:dyDescent="0.25">
      <c r="A3469" t="s">
        <v>3503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 s="1">
        <v>91.4</v>
      </c>
      <c r="T3469" s="1">
        <v>449.75</v>
      </c>
      <c r="U3469" t="s">
        <v>23</v>
      </c>
      <c r="V3469">
        <f>IF(Table1[[#This Row],[Churn]]="Yes",1,0)</f>
        <v>1</v>
      </c>
      <c r="W3469" t="str">
        <f t="shared" si="54"/>
        <v>New (0-12 Months)</v>
      </c>
    </row>
    <row r="3470" spans="1:23" x14ac:dyDescent="0.25">
      <c r="A3470" t="s">
        <v>3504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 s="1">
        <v>19.7</v>
      </c>
      <c r="T3470" s="1">
        <v>19.7</v>
      </c>
      <c r="U3470" t="s">
        <v>24</v>
      </c>
      <c r="V3470">
        <f>IF(Table1[[#This Row],[Churn]]="Yes",1,0)</f>
        <v>0</v>
      </c>
      <c r="W3470" t="str">
        <f t="shared" si="54"/>
        <v>New (0-12 Months)</v>
      </c>
    </row>
    <row r="3471" spans="1:23" x14ac:dyDescent="0.25">
      <c r="A3471" t="s">
        <v>3505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 s="1">
        <v>91.5</v>
      </c>
      <c r="T3471" s="1">
        <v>1400.3</v>
      </c>
      <c r="U3471" t="s">
        <v>24</v>
      </c>
      <c r="V3471">
        <f>IF(Table1[[#This Row],[Churn]]="Yes",1,0)</f>
        <v>0</v>
      </c>
      <c r="W3471" t="str">
        <f t="shared" si="54"/>
        <v>Developing (13-24 Months)</v>
      </c>
    </row>
    <row r="3472" spans="1:23" x14ac:dyDescent="0.25">
      <c r="A3472" t="s">
        <v>3506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 s="1">
        <v>51.3</v>
      </c>
      <c r="T3472" s="1">
        <v>411.6</v>
      </c>
      <c r="U3472" t="s">
        <v>24</v>
      </c>
      <c r="V3472">
        <f>IF(Table1[[#This Row],[Churn]]="Yes",1,0)</f>
        <v>0</v>
      </c>
      <c r="W3472" t="str">
        <f t="shared" si="54"/>
        <v>New (0-12 Months)</v>
      </c>
    </row>
    <row r="3473" spans="1:23" x14ac:dyDescent="0.25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 s="1">
        <v>21.1</v>
      </c>
      <c r="T3473" s="1">
        <v>741</v>
      </c>
      <c r="U3473" t="s">
        <v>24</v>
      </c>
      <c r="V3473">
        <f>IF(Table1[[#This Row],[Churn]]="Yes",1,0)</f>
        <v>0</v>
      </c>
      <c r="W3473" t="str">
        <f t="shared" si="54"/>
        <v>Established (25-48 Months)</v>
      </c>
    </row>
    <row r="3474" spans="1:23" x14ac:dyDescent="0.25">
      <c r="A3474" t="s">
        <v>3508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 s="1">
        <v>104.75</v>
      </c>
      <c r="T3474" s="1">
        <v>5841.35</v>
      </c>
      <c r="U3474" t="s">
        <v>24</v>
      </c>
      <c r="V3474">
        <f>IF(Table1[[#This Row],[Churn]]="Yes",1,0)</f>
        <v>0</v>
      </c>
      <c r="W3474" t="str">
        <f t="shared" si="54"/>
        <v>Loyal (49-72 Months)</v>
      </c>
    </row>
    <row r="3475" spans="1:23" x14ac:dyDescent="0.25">
      <c r="A3475" t="s">
        <v>3509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 s="1">
        <v>106.15</v>
      </c>
      <c r="T3475" s="1">
        <v>4512.7</v>
      </c>
      <c r="U3475" t="s">
        <v>23</v>
      </c>
      <c r="V3475">
        <f>IF(Table1[[#This Row],[Churn]]="Yes",1,0)</f>
        <v>1</v>
      </c>
      <c r="W3475" t="str">
        <f t="shared" si="54"/>
        <v>Established (25-48 Months)</v>
      </c>
    </row>
    <row r="3476" spans="1:23" x14ac:dyDescent="0.25">
      <c r="A3476" t="s">
        <v>3510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 s="1">
        <v>85.75</v>
      </c>
      <c r="T3476" s="1">
        <v>5688.45</v>
      </c>
      <c r="U3476" t="s">
        <v>24</v>
      </c>
      <c r="V3476">
        <f>IF(Table1[[#This Row],[Churn]]="Yes",1,0)</f>
        <v>0</v>
      </c>
      <c r="W3476" t="str">
        <f t="shared" si="54"/>
        <v>Loyal (49-72 Months)</v>
      </c>
    </row>
    <row r="3477" spans="1:23" x14ac:dyDescent="0.25">
      <c r="A3477" t="s">
        <v>3511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 s="1">
        <v>20.3</v>
      </c>
      <c r="T3477" s="1">
        <v>31.9</v>
      </c>
      <c r="U3477" t="s">
        <v>24</v>
      </c>
      <c r="V3477">
        <f>IF(Table1[[#This Row],[Churn]]="Yes",1,0)</f>
        <v>0</v>
      </c>
      <c r="W3477" t="str">
        <f t="shared" si="54"/>
        <v>New (0-12 Months)</v>
      </c>
    </row>
    <row r="3478" spans="1:23" x14ac:dyDescent="0.25">
      <c r="A3478" t="s">
        <v>3512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 s="1">
        <v>100.75</v>
      </c>
      <c r="T3478" s="1">
        <v>6674.65</v>
      </c>
      <c r="U3478" t="s">
        <v>24</v>
      </c>
      <c r="V3478">
        <f>IF(Table1[[#This Row],[Churn]]="Yes",1,0)</f>
        <v>0</v>
      </c>
      <c r="W3478" t="str">
        <f t="shared" si="54"/>
        <v>Loyal (49-72 Months)</v>
      </c>
    </row>
    <row r="3479" spans="1:23" x14ac:dyDescent="0.25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 s="1">
        <v>74.150000000000006</v>
      </c>
      <c r="T3479" s="1">
        <v>1345.75</v>
      </c>
      <c r="U3479" t="s">
        <v>24</v>
      </c>
      <c r="V3479">
        <f>IF(Table1[[#This Row],[Churn]]="Yes",1,0)</f>
        <v>0</v>
      </c>
      <c r="W3479" t="str">
        <f t="shared" si="54"/>
        <v>Developing (13-24 Months)</v>
      </c>
    </row>
    <row r="3480" spans="1:23" x14ac:dyDescent="0.25">
      <c r="A3480" t="s">
        <v>3514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 s="1">
        <v>78.55</v>
      </c>
      <c r="T3480" s="1">
        <v>1843.05</v>
      </c>
      <c r="U3480" t="s">
        <v>24</v>
      </c>
      <c r="V3480">
        <f>IF(Table1[[#This Row],[Churn]]="Yes",1,0)</f>
        <v>0</v>
      </c>
      <c r="W3480" t="str">
        <f t="shared" si="54"/>
        <v>Developing (13-24 Months)</v>
      </c>
    </row>
    <row r="3481" spans="1:23" x14ac:dyDescent="0.25">
      <c r="A3481" t="s">
        <v>3515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 s="1">
        <v>45.3</v>
      </c>
      <c r="T3481" s="1">
        <v>196.95</v>
      </c>
      <c r="U3481" t="s">
        <v>23</v>
      </c>
      <c r="V3481">
        <f>IF(Table1[[#This Row],[Churn]]="Yes",1,0)</f>
        <v>1</v>
      </c>
      <c r="W3481" t="str">
        <f t="shared" si="54"/>
        <v>New (0-12 Months)</v>
      </c>
    </row>
    <row r="3482" spans="1:23" x14ac:dyDescent="0.25">
      <c r="A3482" t="s">
        <v>3516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 s="1">
        <v>19.850000000000001</v>
      </c>
      <c r="T3482" s="1">
        <v>1433.8</v>
      </c>
      <c r="U3482" t="s">
        <v>24</v>
      </c>
      <c r="V3482">
        <f>IF(Table1[[#This Row],[Churn]]="Yes",1,0)</f>
        <v>0</v>
      </c>
      <c r="W3482" t="str">
        <f t="shared" si="54"/>
        <v>Loyal (49-72 Months)</v>
      </c>
    </row>
    <row r="3483" spans="1:23" x14ac:dyDescent="0.25">
      <c r="A3483" t="s">
        <v>3517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 s="1">
        <v>50.7</v>
      </c>
      <c r="T3483" s="1">
        <v>214.55</v>
      </c>
      <c r="U3483" t="s">
        <v>24</v>
      </c>
      <c r="V3483">
        <f>IF(Table1[[#This Row],[Churn]]="Yes",1,0)</f>
        <v>0</v>
      </c>
      <c r="W3483" t="str">
        <f t="shared" si="54"/>
        <v>New (0-12 Months)</v>
      </c>
    </row>
    <row r="3484" spans="1:23" x14ac:dyDescent="0.25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 s="1">
        <v>45</v>
      </c>
      <c r="T3484" s="1">
        <v>865.85</v>
      </c>
      <c r="U3484" t="s">
        <v>24</v>
      </c>
      <c r="V3484">
        <f>IF(Table1[[#This Row],[Churn]]="Yes",1,0)</f>
        <v>0</v>
      </c>
      <c r="W3484" t="str">
        <f t="shared" si="54"/>
        <v>Developing (13-24 Months)</v>
      </c>
    </row>
    <row r="3485" spans="1:23" x14ac:dyDescent="0.25">
      <c r="A3485" t="s">
        <v>3519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 s="1">
        <v>77.8</v>
      </c>
      <c r="T3485" s="1">
        <v>1358.6</v>
      </c>
      <c r="U3485" t="s">
        <v>24</v>
      </c>
      <c r="V3485">
        <f>IF(Table1[[#This Row],[Churn]]="Yes",1,0)</f>
        <v>0</v>
      </c>
      <c r="W3485" t="str">
        <f t="shared" si="54"/>
        <v>Developing (13-24 Months)</v>
      </c>
    </row>
    <row r="3486" spans="1:23" x14ac:dyDescent="0.25">
      <c r="A3486" t="s">
        <v>3520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 s="1">
        <v>83.45</v>
      </c>
      <c r="T3486" s="1">
        <v>3147.15</v>
      </c>
      <c r="U3486" t="s">
        <v>24</v>
      </c>
      <c r="V3486">
        <f>IF(Table1[[#This Row],[Churn]]="Yes",1,0)</f>
        <v>0</v>
      </c>
      <c r="W3486" t="str">
        <f t="shared" si="54"/>
        <v>Established (25-48 Months)</v>
      </c>
    </row>
    <row r="3487" spans="1:23" x14ac:dyDescent="0.25">
      <c r="A3487" t="s">
        <v>3521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 s="1">
        <v>73.25</v>
      </c>
      <c r="T3487" s="1">
        <v>131.05000000000001</v>
      </c>
      <c r="U3487" t="s">
        <v>23</v>
      </c>
      <c r="V3487">
        <f>IF(Table1[[#This Row],[Churn]]="Yes",1,0)</f>
        <v>1</v>
      </c>
      <c r="W3487" t="str">
        <f t="shared" si="54"/>
        <v>New (0-12 Months)</v>
      </c>
    </row>
    <row r="3488" spans="1:23" x14ac:dyDescent="0.25">
      <c r="A3488" t="s">
        <v>3522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 s="1">
        <v>94.8</v>
      </c>
      <c r="T3488" s="1">
        <v>4535.8500000000004</v>
      </c>
      <c r="U3488" t="s">
        <v>24</v>
      </c>
      <c r="V3488">
        <f>IF(Table1[[#This Row],[Churn]]="Yes",1,0)</f>
        <v>0</v>
      </c>
      <c r="W3488" t="str">
        <f t="shared" si="54"/>
        <v>Established (25-48 Months)</v>
      </c>
    </row>
    <row r="3489" spans="1:23" x14ac:dyDescent="0.25">
      <c r="A3489" t="s">
        <v>3523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 s="1">
        <v>20.100000000000001</v>
      </c>
      <c r="T3489" s="1">
        <v>1078.75</v>
      </c>
      <c r="U3489" t="s">
        <v>24</v>
      </c>
      <c r="V3489">
        <f>IF(Table1[[#This Row],[Churn]]="Yes",1,0)</f>
        <v>0</v>
      </c>
      <c r="W3489" t="str">
        <f t="shared" si="54"/>
        <v>Loyal (49-72 Months)</v>
      </c>
    </row>
    <row r="3490" spans="1:23" x14ac:dyDescent="0.25">
      <c r="A3490" t="s">
        <v>3524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 s="1">
        <v>59.9</v>
      </c>
      <c r="T3490" s="1">
        <v>542.4</v>
      </c>
      <c r="U3490" t="s">
        <v>24</v>
      </c>
      <c r="V3490">
        <f>IF(Table1[[#This Row],[Churn]]="Yes",1,0)</f>
        <v>0</v>
      </c>
      <c r="W3490" t="str">
        <f t="shared" si="54"/>
        <v>New (0-12 Months)</v>
      </c>
    </row>
    <row r="3491" spans="1:23" x14ac:dyDescent="0.25">
      <c r="A3491" t="s">
        <v>3525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 s="1">
        <v>90.1</v>
      </c>
      <c r="T3491" s="1">
        <v>2312.5500000000002</v>
      </c>
      <c r="U3491" t="s">
        <v>24</v>
      </c>
      <c r="V3491">
        <f>IF(Table1[[#This Row],[Churn]]="Yes",1,0)</f>
        <v>0</v>
      </c>
      <c r="W3491" t="str">
        <f t="shared" si="54"/>
        <v>Established (25-48 Months)</v>
      </c>
    </row>
    <row r="3492" spans="1:23" x14ac:dyDescent="0.25">
      <c r="A3492" t="s">
        <v>3526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 s="1">
        <v>51.05</v>
      </c>
      <c r="T3492" s="1">
        <v>415.05</v>
      </c>
      <c r="U3492" t="s">
        <v>23</v>
      </c>
      <c r="V3492">
        <f>IF(Table1[[#This Row],[Churn]]="Yes",1,0)</f>
        <v>1</v>
      </c>
      <c r="W3492" t="str">
        <f t="shared" si="54"/>
        <v>New (0-12 Months)</v>
      </c>
    </row>
    <row r="3493" spans="1:23" x14ac:dyDescent="0.25">
      <c r="A3493" t="s">
        <v>3527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 s="1">
        <v>70.95</v>
      </c>
      <c r="T3493" s="1">
        <v>3250.45</v>
      </c>
      <c r="U3493" t="s">
        <v>24</v>
      </c>
      <c r="V3493">
        <f>IF(Table1[[#This Row],[Churn]]="Yes",1,0)</f>
        <v>0</v>
      </c>
      <c r="W3493" t="str">
        <f t="shared" si="54"/>
        <v>Established (25-48 Months)</v>
      </c>
    </row>
    <row r="3494" spans="1:23" x14ac:dyDescent="0.25">
      <c r="A3494" t="s">
        <v>3528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 s="1">
        <v>29.2</v>
      </c>
      <c r="T3494" s="1">
        <v>98.5</v>
      </c>
      <c r="U3494" t="s">
        <v>24</v>
      </c>
      <c r="V3494">
        <f>IF(Table1[[#This Row],[Churn]]="Yes",1,0)</f>
        <v>0</v>
      </c>
      <c r="W3494" t="str">
        <f t="shared" si="54"/>
        <v>New (0-12 Months)</v>
      </c>
    </row>
    <row r="3495" spans="1:23" x14ac:dyDescent="0.25">
      <c r="A3495" t="s">
        <v>3529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 s="1">
        <v>46.6</v>
      </c>
      <c r="T3495" s="1">
        <v>87.9</v>
      </c>
      <c r="U3495" t="s">
        <v>24</v>
      </c>
      <c r="V3495">
        <f>IF(Table1[[#This Row],[Churn]]="Yes",1,0)</f>
        <v>0</v>
      </c>
      <c r="W3495" t="str">
        <f t="shared" si="54"/>
        <v>New (0-12 Months)</v>
      </c>
    </row>
    <row r="3496" spans="1:23" x14ac:dyDescent="0.25">
      <c r="A3496" t="s">
        <v>3530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 s="1">
        <v>85.35</v>
      </c>
      <c r="T3496" s="1">
        <v>754.65</v>
      </c>
      <c r="U3496" t="s">
        <v>23</v>
      </c>
      <c r="V3496">
        <f>IF(Table1[[#This Row],[Churn]]="Yes",1,0)</f>
        <v>1</v>
      </c>
      <c r="W3496" t="str">
        <f t="shared" si="54"/>
        <v>New (0-12 Months)</v>
      </c>
    </row>
    <row r="3497" spans="1:23" x14ac:dyDescent="0.25">
      <c r="A3497" t="s">
        <v>3531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 s="1">
        <v>75.349999999999994</v>
      </c>
      <c r="T3497" s="1">
        <v>75.349999999999994</v>
      </c>
      <c r="U3497" t="s">
        <v>23</v>
      </c>
      <c r="V3497">
        <f>IF(Table1[[#This Row],[Churn]]="Yes",1,0)</f>
        <v>1</v>
      </c>
      <c r="W3497" t="str">
        <f t="shared" si="54"/>
        <v>New (0-12 Months)</v>
      </c>
    </row>
    <row r="3498" spans="1:23" x14ac:dyDescent="0.25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 s="1">
        <v>74.3</v>
      </c>
      <c r="T3498" s="1">
        <v>1952.25</v>
      </c>
      <c r="U3498" t="s">
        <v>24</v>
      </c>
      <c r="V3498">
        <f>IF(Table1[[#This Row],[Churn]]="Yes",1,0)</f>
        <v>0</v>
      </c>
      <c r="W3498" t="str">
        <f t="shared" si="54"/>
        <v>Established (25-48 Months)</v>
      </c>
    </row>
    <row r="3499" spans="1:23" x14ac:dyDescent="0.25">
      <c r="A3499" t="s">
        <v>3533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 s="1">
        <v>69.3</v>
      </c>
      <c r="T3499" s="1">
        <v>153.80000000000001</v>
      </c>
      <c r="U3499" t="s">
        <v>24</v>
      </c>
      <c r="V3499">
        <f>IF(Table1[[#This Row],[Churn]]="Yes",1,0)</f>
        <v>0</v>
      </c>
      <c r="W3499" t="str">
        <f t="shared" si="54"/>
        <v>New (0-12 Months)</v>
      </c>
    </row>
    <row r="3500" spans="1:23" x14ac:dyDescent="0.25">
      <c r="A3500" t="s">
        <v>3534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 s="1">
        <v>75.2</v>
      </c>
      <c r="T3500" s="1">
        <v>3198.6</v>
      </c>
      <c r="U3500" t="s">
        <v>23</v>
      </c>
      <c r="V3500">
        <f>IF(Table1[[#This Row],[Churn]]="Yes",1,0)</f>
        <v>1</v>
      </c>
      <c r="W3500" t="str">
        <f t="shared" si="54"/>
        <v>Established (25-48 Months)</v>
      </c>
    </row>
    <row r="3501" spans="1:23" x14ac:dyDescent="0.25">
      <c r="A3501" t="s">
        <v>3535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 s="1">
        <v>20.9</v>
      </c>
      <c r="T3501" s="1">
        <v>20.9</v>
      </c>
      <c r="U3501" t="s">
        <v>23</v>
      </c>
      <c r="V3501">
        <f>IF(Table1[[#This Row],[Churn]]="Yes",1,0)</f>
        <v>1</v>
      </c>
      <c r="W3501" t="str">
        <f t="shared" si="54"/>
        <v>New (0-12 Months)</v>
      </c>
    </row>
    <row r="3502" spans="1:23" x14ac:dyDescent="0.25">
      <c r="A3502" t="s">
        <v>3536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 s="1">
        <v>94.3</v>
      </c>
      <c r="T3502" s="1">
        <v>5610.15</v>
      </c>
      <c r="U3502" t="s">
        <v>24</v>
      </c>
      <c r="V3502">
        <f>IF(Table1[[#This Row],[Churn]]="Yes",1,0)</f>
        <v>0</v>
      </c>
      <c r="W3502" t="str">
        <f t="shared" si="54"/>
        <v>Loyal (49-72 Months)</v>
      </c>
    </row>
    <row r="3503" spans="1:23" x14ac:dyDescent="0.25">
      <c r="A3503" t="s">
        <v>3537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 s="1">
        <v>76.45</v>
      </c>
      <c r="T3503" s="1">
        <v>4519.5</v>
      </c>
      <c r="U3503" t="s">
        <v>24</v>
      </c>
      <c r="V3503">
        <f>IF(Table1[[#This Row],[Churn]]="Yes",1,0)</f>
        <v>0</v>
      </c>
      <c r="W3503" t="str">
        <f t="shared" si="54"/>
        <v>Loyal (49-72 Months)</v>
      </c>
    </row>
    <row r="3504" spans="1:23" x14ac:dyDescent="0.25">
      <c r="A3504" t="s">
        <v>3538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 s="1">
        <v>54</v>
      </c>
      <c r="T3504" s="1">
        <v>2440.25</v>
      </c>
      <c r="U3504" t="s">
        <v>24</v>
      </c>
      <c r="V3504">
        <f>IF(Table1[[#This Row],[Churn]]="Yes",1,0)</f>
        <v>0</v>
      </c>
      <c r="W3504" t="str">
        <f t="shared" si="54"/>
        <v>Established (25-48 Months)</v>
      </c>
    </row>
    <row r="3505" spans="1:23" x14ac:dyDescent="0.25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 s="1">
        <v>104.25</v>
      </c>
      <c r="T3505" s="1">
        <v>6860.6</v>
      </c>
      <c r="U3505" t="s">
        <v>24</v>
      </c>
      <c r="V3505">
        <f>IF(Table1[[#This Row],[Churn]]="Yes",1,0)</f>
        <v>0</v>
      </c>
      <c r="W3505" t="str">
        <f t="shared" si="54"/>
        <v>Loyal (49-72 Months)</v>
      </c>
    </row>
    <row r="3506" spans="1:23" x14ac:dyDescent="0.25">
      <c r="A3506" t="s">
        <v>3540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 s="1">
        <v>19.95</v>
      </c>
      <c r="T3506" s="1">
        <v>1377.7</v>
      </c>
      <c r="U3506" t="s">
        <v>24</v>
      </c>
      <c r="V3506">
        <f>IF(Table1[[#This Row],[Churn]]="Yes",1,0)</f>
        <v>0</v>
      </c>
      <c r="W3506" t="str">
        <f t="shared" si="54"/>
        <v>Loyal (49-72 Months)</v>
      </c>
    </row>
    <row r="3507" spans="1:23" x14ac:dyDescent="0.25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 s="1">
        <v>24.95</v>
      </c>
      <c r="T3507" s="1">
        <v>190.25</v>
      </c>
      <c r="U3507" t="s">
        <v>24</v>
      </c>
      <c r="V3507">
        <f>IF(Table1[[#This Row],[Churn]]="Yes",1,0)</f>
        <v>0</v>
      </c>
      <c r="W3507" t="str">
        <f t="shared" si="54"/>
        <v>New (0-12 Months)</v>
      </c>
    </row>
    <row r="3508" spans="1:23" x14ac:dyDescent="0.25">
      <c r="A3508" t="s">
        <v>3542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 s="1">
        <v>84.75</v>
      </c>
      <c r="T3508" s="1">
        <v>1651.95</v>
      </c>
      <c r="U3508" t="s">
        <v>24</v>
      </c>
      <c r="V3508">
        <f>IF(Table1[[#This Row],[Churn]]="Yes",1,0)</f>
        <v>0</v>
      </c>
      <c r="W3508" t="str">
        <f t="shared" si="54"/>
        <v>Developing (13-24 Months)</v>
      </c>
    </row>
    <row r="3509" spans="1:23" x14ac:dyDescent="0.25">
      <c r="A3509" t="s">
        <v>3543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 s="1">
        <v>19.75</v>
      </c>
      <c r="T3509" s="1">
        <v>78.3</v>
      </c>
      <c r="U3509" t="s">
        <v>24</v>
      </c>
      <c r="V3509">
        <f>IF(Table1[[#This Row],[Churn]]="Yes",1,0)</f>
        <v>0</v>
      </c>
      <c r="W3509" t="str">
        <f t="shared" si="54"/>
        <v>New (0-12 Months)</v>
      </c>
    </row>
    <row r="3510" spans="1:23" x14ac:dyDescent="0.25">
      <c r="A3510" t="s">
        <v>3544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 s="1">
        <v>113.65</v>
      </c>
      <c r="T3510" s="1">
        <v>7939.25</v>
      </c>
      <c r="U3510" t="s">
        <v>24</v>
      </c>
      <c r="V3510">
        <f>IF(Table1[[#This Row],[Churn]]="Yes",1,0)</f>
        <v>0</v>
      </c>
      <c r="W3510" t="str">
        <f t="shared" si="54"/>
        <v>Loyal (49-72 Months)</v>
      </c>
    </row>
    <row r="3511" spans="1:23" x14ac:dyDescent="0.25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 s="1">
        <v>44.9</v>
      </c>
      <c r="T3511" s="1">
        <v>44.9</v>
      </c>
      <c r="U3511" t="s">
        <v>24</v>
      </c>
      <c r="V3511">
        <f>IF(Table1[[#This Row],[Churn]]="Yes",1,0)</f>
        <v>0</v>
      </c>
      <c r="W3511" t="str">
        <f t="shared" si="54"/>
        <v>New (0-12 Months)</v>
      </c>
    </row>
    <row r="3512" spans="1:23" x14ac:dyDescent="0.25">
      <c r="A3512" t="s">
        <v>3546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 s="1">
        <v>75.25</v>
      </c>
      <c r="T3512" s="1">
        <v>576.70000000000005</v>
      </c>
      <c r="U3512" t="s">
        <v>24</v>
      </c>
      <c r="V3512">
        <f>IF(Table1[[#This Row],[Churn]]="Yes",1,0)</f>
        <v>0</v>
      </c>
      <c r="W3512" t="str">
        <f t="shared" si="54"/>
        <v>New (0-12 Months)</v>
      </c>
    </row>
    <row r="3513" spans="1:23" x14ac:dyDescent="0.25">
      <c r="A3513" t="s">
        <v>3547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 s="1">
        <v>24.6</v>
      </c>
      <c r="T3513" s="1">
        <v>1279</v>
      </c>
      <c r="U3513" t="s">
        <v>24</v>
      </c>
      <c r="V3513">
        <f>IF(Table1[[#This Row],[Churn]]="Yes",1,0)</f>
        <v>0</v>
      </c>
      <c r="W3513" t="str">
        <f t="shared" si="54"/>
        <v>Loyal (49-72 Months)</v>
      </c>
    </row>
    <row r="3514" spans="1:23" x14ac:dyDescent="0.25">
      <c r="A3514" t="s">
        <v>3548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 s="1">
        <v>25</v>
      </c>
      <c r="T3514" s="1">
        <v>1260.7</v>
      </c>
      <c r="U3514" t="s">
        <v>24</v>
      </c>
      <c r="V3514">
        <f>IF(Table1[[#This Row],[Churn]]="Yes",1,0)</f>
        <v>0</v>
      </c>
      <c r="W3514" t="str">
        <f t="shared" si="54"/>
        <v>Loyal (49-72 Months)</v>
      </c>
    </row>
    <row r="3515" spans="1:23" x14ac:dyDescent="0.25">
      <c r="A3515" t="s">
        <v>3549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 s="1">
        <v>20.95</v>
      </c>
      <c r="T3515" s="1">
        <v>267.35000000000002</v>
      </c>
      <c r="U3515" t="s">
        <v>24</v>
      </c>
      <c r="V3515">
        <f>IF(Table1[[#This Row],[Churn]]="Yes",1,0)</f>
        <v>0</v>
      </c>
      <c r="W3515" t="str">
        <f t="shared" si="54"/>
        <v>New (0-12 Months)</v>
      </c>
    </row>
    <row r="3516" spans="1:23" x14ac:dyDescent="0.25">
      <c r="A3516" t="s">
        <v>3550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 s="1">
        <v>110.6</v>
      </c>
      <c r="T3516" s="1">
        <v>6586.85</v>
      </c>
      <c r="U3516" t="s">
        <v>24</v>
      </c>
      <c r="V3516">
        <f>IF(Table1[[#This Row],[Churn]]="Yes",1,0)</f>
        <v>0</v>
      </c>
      <c r="W3516" t="str">
        <f t="shared" si="54"/>
        <v>Loyal (49-72 Months)</v>
      </c>
    </row>
    <row r="3517" spans="1:23" x14ac:dyDescent="0.25">
      <c r="A3517" t="s">
        <v>3551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 s="1">
        <v>55.5</v>
      </c>
      <c r="T3517" s="1">
        <v>934.15</v>
      </c>
      <c r="U3517" t="s">
        <v>24</v>
      </c>
      <c r="V3517">
        <f>IF(Table1[[#This Row],[Churn]]="Yes",1,0)</f>
        <v>0</v>
      </c>
      <c r="W3517" t="str">
        <f t="shared" si="54"/>
        <v>Developing (13-24 Months)</v>
      </c>
    </row>
    <row r="3518" spans="1:23" x14ac:dyDescent="0.25">
      <c r="A3518" t="s">
        <v>3552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 s="1">
        <v>43.3</v>
      </c>
      <c r="T3518" s="1">
        <v>123.65</v>
      </c>
      <c r="U3518" t="s">
        <v>23</v>
      </c>
      <c r="V3518">
        <f>IF(Table1[[#This Row],[Churn]]="Yes",1,0)</f>
        <v>1</v>
      </c>
      <c r="W3518" t="str">
        <f t="shared" si="54"/>
        <v>New (0-12 Months)</v>
      </c>
    </row>
    <row r="3519" spans="1:23" x14ac:dyDescent="0.25">
      <c r="A3519" t="s">
        <v>3553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 s="1">
        <v>109.5</v>
      </c>
      <c r="T3519" s="1">
        <v>7534.65</v>
      </c>
      <c r="U3519" t="s">
        <v>23</v>
      </c>
      <c r="V3519">
        <f>IF(Table1[[#This Row],[Churn]]="Yes",1,0)</f>
        <v>1</v>
      </c>
      <c r="W3519" t="str">
        <f t="shared" si="54"/>
        <v>Loyal (49-72 Months)</v>
      </c>
    </row>
    <row r="3520" spans="1:23" x14ac:dyDescent="0.25">
      <c r="A3520" t="s">
        <v>3554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 s="1">
        <v>19.45</v>
      </c>
      <c r="T3520" s="1">
        <v>19.45</v>
      </c>
      <c r="U3520" t="s">
        <v>24</v>
      </c>
      <c r="V3520">
        <f>IF(Table1[[#This Row],[Churn]]="Yes",1,0)</f>
        <v>0</v>
      </c>
      <c r="W3520" t="str">
        <f t="shared" si="54"/>
        <v>New (0-12 Months)</v>
      </c>
    </row>
    <row r="3521" spans="1:23" x14ac:dyDescent="0.25">
      <c r="A3521" t="s">
        <v>3555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 s="1">
        <v>84.85</v>
      </c>
      <c r="T3521" s="1">
        <v>3645.6</v>
      </c>
      <c r="U3521" t="s">
        <v>24</v>
      </c>
      <c r="V3521">
        <f>IF(Table1[[#This Row],[Churn]]="Yes",1,0)</f>
        <v>0</v>
      </c>
      <c r="W3521" t="str">
        <f t="shared" si="54"/>
        <v>Established (25-48 Months)</v>
      </c>
    </row>
    <row r="3522" spans="1:23" x14ac:dyDescent="0.25">
      <c r="A3522" t="s">
        <v>3556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 s="1">
        <v>19.600000000000001</v>
      </c>
      <c r="T3522" s="1">
        <v>314.45</v>
      </c>
      <c r="U3522" t="s">
        <v>24</v>
      </c>
      <c r="V3522">
        <f>IF(Table1[[#This Row],[Churn]]="Yes",1,0)</f>
        <v>0</v>
      </c>
      <c r="W3522" t="str">
        <f t="shared" ref="W3522:W3585" si="55">IF(F3522&lt;=12,"New (0-12 Months)",IF(F3522&lt;=24,"Developing (13-24 Months)",IF(F3522&lt;=48,"Established (25-48 Months)","Loyal (49-72 Months)")))</f>
        <v>Developing (13-24 Months)</v>
      </c>
    </row>
    <row r="3523" spans="1:23" x14ac:dyDescent="0.25">
      <c r="A3523" t="s">
        <v>3557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 s="1">
        <v>53.45</v>
      </c>
      <c r="T3523" s="1">
        <v>3053</v>
      </c>
      <c r="U3523" t="s">
        <v>24</v>
      </c>
      <c r="V3523">
        <f>IF(Table1[[#This Row],[Churn]]="Yes",1,0)</f>
        <v>0</v>
      </c>
      <c r="W3523" t="str">
        <f t="shared" si="55"/>
        <v>Loyal (49-72 Months)</v>
      </c>
    </row>
    <row r="3524" spans="1:23" x14ac:dyDescent="0.25">
      <c r="A3524" t="s">
        <v>3558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 s="1">
        <v>19.8</v>
      </c>
      <c r="T3524" s="1">
        <v>677.05</v>
      </c>
      <c r="U3524" t="s">
        <v>24</v>
      </c>
      <c r="V3524">
        <f>IF(Table1[[#This Row],[Churn]]="Yes",1,0)</f>
        <v>0</v>
      </c>
      <c r="W3524" t="str">
        <f t="shared" si="55"/>
        <v>Established (25-48 Months)</v>
      </c>
    </row>
    <row r="3525" spans="1:23" x14ac:dyDescent="0.25">
      <c r="A3525" t="s">
        <v>3559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 s="1">
        <v>112.1</v>
      </c>
      <c r="T3525" s="1">
        <v>7965.95</v>
      </c>
      <c r="U3525" t="s">
        <v>24</v>
      </c>
      <c r="V3525">
        <f>IF(Table1[[#This Row],[Churn]]="Yes",1,0)</f>
        <v>0</v>
      </c>
      <c r="W3525" t="str">
        <f t="shared" si="55"/>
        <v>Loyal (49-72 Months)</v>
      </c>
    </row>
    <row r="3526" spans="1:23" x14ac:dyDescent="0.25">
      <c r="A3526" t="s">
        <v>3560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 s="1">
        <v>84.8</v>
      </c>
      <c r="T3526" s="1">
        <v>906.85</v>
      </c>
      <c r="U3526" t="s">
        <v>23</v>
      </c>
      <c r="V3526">
        <f>IF(Table1[[#This Row],[Churn]]="Yes",1,0)</f>
        <v>1</v>
      </c>
      <c r="W3526" t="str">
        <f t="shared" si="55"/>
        <v>New (0-12 Months)</v>
      </c>
    </row>
    <row r="3527" spans="1:23" x14ac:dyDescent="0.25">
      <c r="A3527" t="s">
        <v>3561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 s="1">
        <v>95.05</v>
      </c>
      <c r="T3527" s="1">
        <v>4888.7</v>
      </c>
      <c r="U3527" t="s">
        <v>23</v>
      </c>
      <c r="V3527">
        <f>IF(Table1[[#This Row],[Churn]]="Yes",1,0)</f>
        <v>1</v>
      </c>
      <c r="W3527" t="str">
        <f t="shared" si="55"/>
        <v>Loyal (49-72 Months)</v>
      </c>
    </row>
    <row r="3528" spans="1:23" x14ac:dyDescent="0.25">
      <c r="A3528" t="s">
        <v>3562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 s="1">
        <v>50.35</v>
      </c>
      <c r="T3528" s="1">
        <v>237.25</v>
      </c>
      <c r="U3528" t="s">
        <v>23</v>
      </c>
      <c r="V3528">
        <f>IF(Table1[[#This Row],[Churn]]="Yes",1,0)</f>
        <v>1</v>
      </c>
      <c r="W3528" t="str">
        <f t="shared" si="55"/>
        <v>New (0-12 Months)</v>
      </c>
    </row>
    <row r="3529" spans="1:23" x14ac:dyDescent="0.25">
      <c r="A3529" t="s">
        <v>3563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 s="1">
        <v>74.599999999999994</v>
      </c>
      <c r="T3529" s="1">
        <v>74.599999999999994</v>
      </c>
      <c r="U3529" t="s">
        <v>23</v>
      </c>
      <c r="V3529">
        <f>IF(Table1[[#This Row],[Churn]]="Yes",1,0)</f>
        <v>1</v>
      </c>
      <c r="W3529" t="str">
        <f t="shared" si="55"/>
        <v>New (0-12 Months)</v>
      </c>
    </row>
    <row r="3530" spans="1:23" x14ac:dyDescent="0.25">
      <c r="A3530" t="s">
        <v>3564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 s="1">
        <v>19.7</v>
      </c>
      <c r="T3530" s="1">
        <v>342.4</v>
      </c>
      <c r="U3530" t="s">
        <v>23</v>
      </c>
      <c r="V3530">
        <f>IF(Table1[[#This Row],[Churn]]="Yes",1,0)</f>
        <v>1</v>
      </c>
      <c r="W3530" t="str">
        <f t="shared" si="55"/>
        <v>Developing (13-24 Months)</v>
      </c>
    </row>
    <row r="3531" spans="1:23" x14ac:dyDescent="0.25">
      <c r="A3531" t="s">
        <v>3565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 s="1">
        <v>74.2</v>
      </c>
      <c r="T3531" s="1">
        <v>140.1</v>
      </c>
      <c r="U3531" t="s">
        <v>24</v>
      </c>
      <c r="V3531">
        <f>IF(Table1[[#This Row],[Churn]]="Yes",1,0)</f>
        <v>0</v>
      </c>
      <c r="W3531" t="str">
        <f t="shared" si="55"/>
        <v>New (0-12 Months)</v>
      </c>
    </row>
    <row r="3532" spans="1:23" x14ac:dyDescent="0.25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 s="1">
        <v>69</v>
      </c>
      <c r="T3532" s="1">
        <v>1108</v>
      </c>
      <c r="U3532" t="s">
        <v>24</v>
      </c>
      <c r="V3532">
        <f>IF(Table1[[#This Row],[Churn]]="Yes",1,0)</f>
        <v>0</v>
      </c>
      <c r="W3532" t="str">
        <f t="shared" si="55"/>
        <v>Developing (13-24 Months)</v>
      </c>
    </row>
    <row r="3533" spans="1:23" x14ac:dyDescent="0.25">
      <c r="A3533" t="s">
        <v>3567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 s="1">
        <v>19.350000000000001</v>
      </c>
      <c r="T3533" s="1">
        <v>295.55</v>
      </c>
      <c r="U3533" t="s">
        <v>24</v>
      </c>
      <c r="V3533">
        <f>IF(Table1[[#This Row],[Churn]]="Yes",1,0)</f>
        <v>0</v>
      </c>
      <c r="W3533" t="str">
        <f t="shared" si="55"/>
        <v>Developing (13-24 Months)</v>
      </c>
    </row>
    <row r="3534" spans="1:23" x14ac:dyDescent="0.25">
      <c r="A3534" t="s">
        <v>3568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 s="1">
        <v>59.45</v>
      </c>
      <c r="T3534" s="1">
        <v>892.65</v>
      </c>
      <c r="U3534" t="s">
        <v>23</v>
      </c>
      <c r="V3534">
        <f>IF(Table1[[#This Row],[Churn]]="Yes",1,0)</f>
        <v>1</v>
      </c>
      <c r="W3534" t="str">
        <f t="shared" si="55"/>
        <v>Developing (13-24 Months)</v>
      </c>
    </row>
    <row r="3535" spans="1:23" x14ac:dyDescent="0.25">
      <c r="A3535" t="s">
        <v>3569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 s="1">
        <v>19.8</v>
      </c>
      <c r="T3535" s="1">
        <v>198.25</v>
      </c>
      <c r="U3535" t="s">
        <v>24</v>
      </c>
      <c r="V3535">
        <f>IF(Table1[[#This Row],[Churn]]="Yes",1,0)</f>
        <v>0</v>
      </c>
      <c r="W3535" t="str">
        <f t="shared" si="55"/>
        <v>New (0-12 Months)</v>
      </c>
    </row>
    <row r="3536" spans="1:23" x14ac:dyDescent="0.25">
      <c r="A3536" t="s">
        <v>3570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 s="1">
        <v>105.2</v>
      </c>
      <c r="T3536" s="1">
        <v>4822.8500000000004</v>
      </c>
      <c r="U3536" t="s">
        <v>23</v>
      </c>
      <c r="V3536">
        <f>IF(Table1[[#This Row],[Churn]]="Yes",1,0)</f>
        <v>1</v>
      </c>
      <c r="W3536" t="str">
        <f t="shared" si="55"/>
        <v>Established (25-48 Months)</v>
      </c>
    </row>
    <row r="3537" spans="1:23" x14ac:dyDescent="0.25">
      <c r="A3537" t="s">
        <v>3571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 s="1">
        <v>109.2</v>
      </c>
      <c r="T3537" s="1">
        <v>6741.15</v>
      </c>
      <c r="U3537" t="s">
        <v>24</v>
      </c>
      <c r="V3537">
        <f>IF(Table1[[#This Row],[Churn]]="Yes",1,0)</f>
        <v>0</v>
      </c>
      <c r="W3537" t="str">
        <f t="shared" si="55"/>
        <v>Loyal (49-72 Months)</v>
      </c>
    </row>
    <row r="3538" spans="1:23" x14ac:dyDescent="0.25">
      <c r="A3538" t="s">
        <v>3572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 s="1">
        <v>79.150000000000006</v>
      </c>
      <c r="T3538" s="1">
        <v>79.150000000000006</v>
      </c>
      <c r="U3538" t="s">
        <v>24</v>
      </c>
      <c r="V3538">
        <f>IF(Table1[[#This Row],[Churn]]="Yes",1,0)</f>
        <v>0</v>
      </c>
      <c r="W3538" t="str">
        <f t="shared" si="55"/>
        <v>New (0-12 Months)</v>
      </c>
    </row>
    <row r="3539" spans="1:23" x14ac:dyDescent="0.25">
      <c r="A3539" t="s">
        <v>3573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 s="1">
        <v>53.65</v>
      </c>
      <c r="T3539" s="1">
        <v>1355.45</v>
      </c>
      <c r="U3539" t="s">
        <v>24</v>
      </c>
      <c r="V3539">
        <f>IF(Table1[[#This Row],[Churn]]="Yes",1,0)</f>
        <v>0</v>
      </c>
      <c r="W3539" t="str">
        <f t="shared" si="55"/>
        <v>Established (25-48 Months)</v>
      </c>
    </row>
    <row r="3540" spans="1:23" x14ac:dyDescent="0.25">
      <c r="A3540" t="s">
        <v>3574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 s="1">
        <v>100.2</v>
      </c>
      <c r="T3540" s="1">
        <v>7209</v>
      </c>
      <c r="U3540" t="s">
        <v>24</v>
      </c>
      <c r="V3540">
        <f>IF(Table1[[#This Row],[Churn]]="Yes",1,0)</f>
        <v>0</v>
      </c>
      <c r="W3540" t="str">
        <f t="shared" si="55"/>
        <v>Loyal (49-72 Months)</v>
      </c>
    </row>
    <row r="3541" spans="1:23" x14ac:dyDescent="0.25">
      <c r="A3541" t="s">
        <v>3575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 s="1">
        <v>45.15</v>
      </c>
      <c r="T3541" s="1">
        <v>438.4</v>
      </c>
      <c r="U3541" t="s">
        <v>23</v>
      </c>
      <c r="V3541">
        <f>IF(Table1[[#This Row],[Churn]]="Yes",1,0)</f>
        <v>1</v>
      </c>
      <c r="W3541" t="str">
        <f t="shared" si="55"/>
        <v>New (0-12 Months)</v>
      </c>
    </row>
    <row r="3542" spans="1:23" x14ac:dyDescent="0.25">
      <c r="A3542" t="s">
        <v>3576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 s="1">
        <v>108.65</v>
      </c>
      <c r="T3542" s="1">
        <v>7726.35</v>
      </c>
      <c r="U3542" t="s">
        <v>24</v>
      </c>
      <c r="V3542">
        <f>IF(Table1[[#This Row],[Churn]]="Yes",1,0)</f>
        <v>0</v>
      </c>
      <c r="W3542" t="str">
        <f t="shared" si="55"/>
        <v>Loyal (49-72 Months)</v>
      </c>
    </row>
    <row r="3543" spans="1:23" x14ac:dyDescent="0.25">
      <c r="A3543" t="s">
        <v>3577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 s="1">
        <v>40.65</v>
      </c>
      <c r="T3543" s="1">
        <v>2070.75</v>
      </c>
      <c r="U3543" t="s">
        <v>24</v>
      </c>
      <c r="V3543">
        <f>IF(Table1[[#This Row],[Churn]]="Yes",1,0)</f>
        <v>0</v>
      </c>
      <c r="W3543" t="str">
        <f t="shared" si="55"/>
        <v>Loyal (49-72 Months)</v>
      </c>
    </row>
    <row r="3544" spans="1:23" x14ac:dyDescent="0.25">
      <c r="A3544" t="s">
        <v>3578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 s="1">
        <v>55.35</v>
      </c>
      <c r="T3544" s="1">
        <v>1636.95</v>
      </c>
      <c r="U3544" t="s">
        <v>24</v>
      </c>
      <c r="V3544">
        <f>IF(Table1[[#This Row],[Churn]]="Yes",1,0)</f>
        <v>0</v>
      </c>
      <c r="W3544" t="str">
        <f t="shared" si="55"/>
        <v>Established (25-48 Months)</v>
      </c>
    </row>
    <row r="3545" spans="1:23" x14ac:dyDescent="0.25">
      <c r="A3545" t="s">
        <v>3579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 s="1">
        <v>105.6</v>
      </c>
      <c r="T3545" s="1">
        <v>7581.5</v>
      </c>
      <c r="U3545" t="s">
        <v>24</v>
      </c>
      <c r="V3545">
        <f>IF(Table1[[#This Row],[Churn]]="Yes",1,0)</f>
        <v>0</v>
      </c>
      <c r="W3545" t="str">
        <f t="shared" si="55"/>
        <v>Loyal (49-72 Months)</v>
      </c>
    </row>
    <row r="3546" spans="1:23" x14ac:dyDescent="0.25">
      <c r="A3546" t="s">
        <v>3580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 s="1">
        <v>93.8</v>
      </c>
      <c r="T3546" s="1">
        <v>3019.5</v>
      </c>
      <c r="U3546" t="s">
        <v>23</v>
      </c>
      <c r="V3546">
        <f>IF(Table1[[#This Row],[Churn]]="Yes",1,0)</f>
        <v>1</v>
      </c>
      <c r="W3546" t="str">
        <f t="shared" si="55"/>
        <v>Established (25-48 Months)</v>
      </c>
    </row>
    <row r="3547" spans="1:23" x14ac:dyDescent="0.25">
      <c r="A3547" t="s">
        <v>3581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 s="1">
        <v>95.7</v>
      </c>
      <c r="T3547" s="1">
        <v>4729.75</v>
      </c>
      <c r="U3547" t="s">
        <v>24</v>
      </c>
      <c r="V3547">
        <f>IF(Table1[[#This Row],[Churn]]="Yes",1,0)</f>
        <v>0</v>
      </c>
      <c r="W3547" t="str">
        <f t="shared" si="55"/>
        <v>Loyal (49-72 Months)</v>
      </c>
    </row>
    <row r="3548" spans="1:23" x14ac:dyDescent="0.25">
      <c r="A3548" t="s">
        <v>3582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 s="1">
        <v>83.2</v>
      </c>
      <c r="T3548" s="1">
        <v>6126.1</v>
      </c>
      <c r="U3548" t="s">
        <v>24</v>
      </c>
      <c r="V3548">
        <f>IF(Table1[[#This Row],[Churn]]="Yes",1,0)</f>
        <v>0</v>
      </c>
      <c r="W3548" t="str">
        <f t="shared" si="55"/>
        <v>Loyal (49-72 Months)</v>
      </c>
    </row>
    <row r="3549" spans="1:23" x14ac:dyDescent="0.25">
      <c r="A3549" t="s">
        <v>3583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 s="1">
        <v>90.05</v>
      </c>
      <c r="T3549" s="1">
        <v>6333.4</v>
      </c>
      <c r="U3549" t="s">
        <v>24</v>
      </c>
      <c r="V3549">
        <f>IF(Table1[[#This Row],[Churn]]="Yes",1,0)</f>
        <v>0</v>
      </c>
      <c r="W3549" t="str">
        <f t="shared" si="55"/>
        <v>Loyal (49-72 Months)</v>
      </c>
    </row>
    <row r="3550" spans="1:23" x14ac:dyDescent="0.25">
      <c r="A3550" t="s">
        <v>3584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 s="1">
        <v>97.65</v>
      </c>
      <c r="T3550" s="1">
        <v>6687.85</v>
      </c>
      <c r="U3550" t="s">
        <v>24</v>
      </c>
      <c r="V3550">
        <f>IF(Table1[[#This Row],[Churn]]="Yes",1,0)</f>
        <v>0</v>
      </c>
      <c r="W3550" t="str">
        <f t="shared" si="55"/>
        <v>Loyal (49-72 Months)</v>
      </c>
    </row>
    <row r="3551" spans="1:23" x14ac:dyDescent="0.25">
      <c r="A3551" t="s">
        <v>3585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 s="1">
        <v>68.05</v>
      </c>
      <c r="T3551" s="1">
        <v>4158.25</v>
      </c>
      <c r="U3551" t="s">
        <v>24</v>
      </c>
      <c r="V3551">
        <f>IF(Table1[[#This Row],[Churn]]="Yes",1,0)</f>
        <v>0</v>
      </c>
      <c r="W3551" t="str">
        <f t="shared" si="55"/>
        <v>Loyal (49-72 Months)</v>
      </c>
    </row>
    <row r="3552" spans="1:23" x14ac:dyDescent="0.25">
      <c r="A3552" t="s">
        <v>3586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 s="1">
        <v>96.2</v>
      </c>
      <c r="T3552" s="1">
        <v>3183.4</v>
      </c>
      <c r="U3552" t="s">
        <v>23</v>
      </c>
      <c r="V3552">
        <f>IF(Table1[[#This Row],[Churn]]="Yes",1,0)</f>
        <v>1</v>
      </c>
      <c r="W3552" t="str">
        <f t="shared" si="55"/>
        <v>Established (25-48 Months)</v>
      </c>
    </row>
    <row r="3553" spans="1:23" x14ac:dyDescent="0.25">
      <c r="A3553" t="s">
        <v>3587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 s="1">
        <v>79.599999999999994</v>
      </c>
      <c r="T3553" s="1">
        <v>79.599999999999994</v>
      </c>
      <c r="U3553" t="s">
        <v>23</v>
      </c>
      <c r="V3553">
        <f>IF(Table1[[#This Row],[Churn]]="Yes",1,0)</f>
        <v>1</v>
      </c>
      <c r="W3553" t="str">
        <f t="shared" si="55"/>
        <v>New (0-12 Months)</v>
      </c>
    </row>
    <row r="3554" spans="1:23" x14ac:dyDescent="0.25">
      <c r="A3554" t="s">
        <v>3588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 s="1">
        <v>102.1</v>
      </c>
      <c r="T3554" s="1">
        <v>7149.35</v>
      </c>
      <c r="U3554" t="s">
        <v>24</v>
      </c>
      <c r="V3554">
        <f>IF(Table1[[#This Row],[Churn]]="Yes",1,0)</f>
        <v>0</v>
      </c>
      <c r="W3554" t="str">
        <f t="shared" si="55"/>
        <v>Loyal (49-72 Months)</v>
      </c>
    </row>
    <row r="3555" spans="1:23" x14ac:dyDescent="0.25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 s="1">
        <v>23.4</v>
      </c>
      <c r="T3555" s="1">
        <v>1429.65</v>
      </c>
      <c r="U3555" t="s">
        <v>24</v>
      </c>
      <c r="V3555">
        <f>IF(Table1[[#This Row],[Churn]]="Yes",1,0)</f>
        <v>0</v>
      </c>
      <c r="W3555" t="str">
        <f t="shared" si="55"/>
        <v>Loyal (49-72 Months)</v>
      </c>
    </row>
    <row r="3556" spans="1:23" x14ac:dyDescent="0.25">
      <c r="A3556" t="s">
        <v>3590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 s="1">
        <v>71.05</v>
      </c>
      <c r="T3556" s="1">
        <v>472.65</v>
      </c>
      <c r="U3556" t="s">
        <v>24</v>
      </c>
      <c r="V3556">
        <f>IF(Table1[[#This Row],[Churn]]="Yes",1,0)</f>
        <v>0</v>
      </c>
      <c r="W3556" t="str">
        <f t="shared" si="55"/>
        <v>New (0-12 Months)</v>
      </c>
    </row>
    <row r="3557" spans="1:23" x14ac:dyDescent="0.25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 s="1">
        <v>85.25</v>
      </c>
      <c r="T3557" s="1">
        <v>1734.5</v>
      </c>
      <c r="U3557" t="s">
        <v>23</v>
      </c>
      <c r="V3557">
        <f>IF(Table1[[#This Row],[Churn]]="Yes",1,0)</f>
        <v>1</v>
      </c>
      <c r="W3557" t="str">
        <f t="shared" si="55"/>
        <v>Developing (13-24 Months)</v>
      </c>
    </row>
    <row r="3558" spans="1:23" x14ac:dyDescent="0.25">
      <c r="A3558" t="s">
        <v>3592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 s="1">
        <v>19.45</v>
      </c>
      <c r="T3558" s="1">
        <v>113.5</v>
      </c>
      <c r="U3558" t="s">
        <v>24</v>
      </c>
      <c r="V3558">
        <f>IF(Table1[[#This Row],[Churn]]="Yes",1,0)</f>
        <v>0</v>
      </c>
      <c r="W3558" t="str">
        <f t="shared" si="55"/>
        <v>New (0-12 Months)</v>
      </c>
    </row>
    <row r="3559" spans="1:23" x14ac:dyDescent="0.25">
      <c r="A3559" t="s">
        <v>3593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 s="1">
        <v>59.45</v>
      </c>
      <c r="T3559" s="1">
        <v>1884.65</v>
      </c>
      <c r="U3559" t="s">
        <v>24</v>
      </c>
      <c r="V3559">
        <f>IF(Table1[[#This Row],[Churn]]="Yes",1,0)</f>
        <v>0</v>
      </c>
      <c r="W3559" t="str">
        <f t="shared" si="55"/>
        <v>Established (25-48 Months)</v>
      </c>
    </row>
    <row r="3560" spans="1:23" x14ac:dyDescent="0.25">
      <c r="A3560" t="s">
        <v>3594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 s="1">
        <v>92.2</v>
      </c>
      <c r="T3560" s="1">
        <v>2568.15</v>
      </c>
      <c r="U3560" t="s">
        <v>24</v>
      </c>
      <c r="V3560">
        <f>IF(Table1[[#This Row],[Churn]]="Yes",1,0)</f>
        <v>0</v>
      </c>
      <c r="W3560" t="str">
        <f t="shared" si="55"/>
        <v>Established (25-48 Months)</v>
      </c>
    </row>
    <row r="3561" spans="1:23" x14ac:dyDescent="0.25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 s="1">
        <v>19.850000000000001</v>
      </c>
      <c r="T3561" s="1">
        <v>470</v>
      </c>
      <c r="U3561" t="s">
        <v>24</v>
      </c>
      <c r="V3561">
        <f>IF(Table1[[#This Row],[Churn]]="Yes",1,0)</f>
        <v>0</v>
      </c>
      <c r="W3561" t="str">
        <f t="shared" si="55"/>
        <v>Established (25-48 Months)</v>
      </c>
    </row>
    <row r="3562" spans="1:23" x14ac:dyDescent="0.25">
      <c r="A3562" t="s">
        <v>3596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 s="1">
        <v>43.9</v>
      </c>
      <c r="T3562" s="1">
        <v>278.39999999999998</v>
      </c>
      <c r="U3562" t="s">
        <v>24</v>
      </c>
      <c r="V3562">
        <f>IF(Table1[[#This Row],[Churn]]="Yes",1,0)</f>
        <v>0</v>
      </c>
      <c r="W3562" t="str">
        <f t="shared" si="55"/>
        <v>New (0-12 Months)</v>
      </c>
    </row>
    <row r="3563" spans="1:23" x14ac:dyDescent="0.25">
      <c r="A3563" t="s">
        <v>3597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 s="1">
        <v>80.5</v>
      </c>
      <c r="T3563" s="1">
        <v>2088.8000000000002</v>
      </c>
      <c r="U3563" t="s">
        <v>23</v>
      </c>
      <c r="V3563">
        <f>IF(Table1[[#This Row],[Churn]]="Yes",1,0)</f>
        <v>1</v>
      </c>
      <c r="W3563" t="str">
        <f t="shared" si="55"/>
        <v>Established (25-48 Months)</v>
      </c>
    </row>
    <row r="3564" spans="1:23" x14ac:dyDescent="0.25">
      <c r="A3564" t="s">
        <v>3598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 s="1">
        <v>89.8</v>
      </c>
      <c r="T3564" s="1">
        <v>502.6</v>
      </c>
      <c r="U3564" t="s">
        <v>23</v>
      </c>
      <c r="V3564">
        <f>IF(Table1[[#This Row],[Churn]]="Yes",1,0)</f>
        <v>1</v>
      </c>
      <c r="W3564" t="str">
        <f t="shared" si="55"/>
        <v>New (0-12 Months)</v>
      </c>
    </row>
    <row r="3565" spans="1:23" x14ac:dyDescent="0.25">
      <c r="A3565" t="s">
        <v>3599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 s="1">
        <v>90.5</v>
      </c>
      <c r="T3565" s="1">
        <v>2595.85</v>
      </c>
      <c r="U3565" t="s">
        <v>24</v>
      </c>
      <c r="V3565">
        <f>IF(Table1[[#This Row],[Churn]]="Yes",1,0)</f>
        <v>0</v>
      </c>
      <c r="W3565" t="str">
        <f t="shared" si="55"/>
        <v>Established (25-48 Months)</v>
      </c>
    </row>
    <row r="3566" spans="1:23" x14ac:dyDescent="0.25">
      <c r="A3566" t="s">
        <v>3600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 s="1">
        <v>90.45</v>
      </c>
      <c r="T3566" s="1">
        <v>5825.5</v>
      </c>
      <c r="U3566" t="s">
        <v>24</v>
      </c>
      <c r="V3566">
        <f>IF(Table1[[#This Row],[Churn]]="Yes",1,0)</f>
        <v>0</v>
      </c>
      <c r="W3566" t="str">
        <f t="shared" si="55"/>
        <v>Loyal (49-72 Months)</v>
      </c>
    </row>
    <row r="3567" spans="1:23" x14ac:dyDescent="0.25">
      <c r="A3567" t="s">
        <v>3601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 s="1">
        <v>50.75</v>
      </c>
      <c r="T3567" s="1">
        <v>50.75</v>
      </c>
      <c r="U3567" t="s">
        <v>23</v>
      </c>
      <c r="V3567">
        <f>IF(Table1[[#This Row],[Churn]]="Yes",1,0)</f>
        <v>1</v>
      </c>
      <c r="W3567" t="str">
        <f t="shared" si="55"/>
        <v>New (0-12 Months)</v>
      </c>
    </row>
    <row r="3568" spans="1:23" x14ac:dyDescent="0.25">
      <c r="A3568" t="s">
        <v>3602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 s="1">
        <v>84.6</v>
      </c>
      <c r="T3568" s="1">
        <v>4449.75</v>
      </c>
      <c r="U3568" t="s">
        <v>24</v>
      </c>
      <c r="V3568">
        <f>IF(Table1[[#This Row],[Churn]]="Yes",1,0)</f>
        <v>0</v>
      </c>
      <c r="W3568" t="str">
        <f t="shared" si="55"/>
        <v>Loyal (49-72 Months)</v>
      </c>
    </row>
    <row r="3569" spans="1:23" x14ac:dyDescent="0.25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 s="1">
        <v>89.65</v>
      </c>
      <c r="T3569" s="1">
        <v>1208.3499999999999</v>
      </c>
      <c r="U3569" t="s">
        <v>23</v>
      </c>
      <c r="V3569">
        <f>IF(Table1[[#This Row],[Churn]]="Yes",1,0)</f>
        <v>1</v>
      </c>
      <c r="W3569" t="str">
        <f t="shared" si="55"/>
        <v>Developing (13-24 Months)</v>
      </c>
    </row>
    <row r="3570" spans="1:23" x14ac:dyDescent="0.25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 s="1">
        <v>99.15</v>
      </c>
      <c r="T3570" s="1">
        <v>1956.4</v>
      </c>
      <c r="U3570" t="s">
        <v>24</v>
      </c>
      <c r="V3570">
        <f>IF(Table1[[#This Row],[Churn]]="Yes",1,0)</f>
        <v>0</v>
      </c>
      <c r="W3570" t="str">
        <f t="shared" si="55"/>
        <v>Developing (13-24 Months)</v>
      </c>
    </row>
    <row r="3571" spans="1:23" x14ac:dyDescent="0.25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 s="1">
        <v>19.95</v>
      </c>
      <c r="T3571" s="1">
        <v>310.60000000000002</v>
      </c>
      <c r="U3571" t="s">
        <v>24</v>
      </c>
      <c r="V3571">
        <f>IF(Table1[[#This Row],[Churn]]="Yes",1,0)</f>
        <v>0</v>
      </c>
      <c r="W3571" t="str">
        <f t="shared" si="55"/>
        <v>Developing (13-24 Months)</v>
      </c>
    </row>
    <row r="3572" spans="1:23" x14ac:dyDescent="0.25">
      <c r="A3572" t="s">
        <v>3606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 s="1">
        <v>20.5</v>
      </c>
      <c r="T3572" s="1">
        <v>290.55</v>
      </c>
      <c r="U3572" t="s">
        <v>24</v>
      </c>
      <c r="V3572">
        <f>IF(Table1[[#This Row],[Churn]]="Yes",1,0)</f>
        <v>0</v>
      </c>
      <c r="W3572" t="str">
        <f t="shared" si="55"/>
        <v>Developing (13-24 Months)</v>
      </c>
    </row>
    <row r="3573" spans="1:23" x14ac:dyDescent="0.25">
      <c r="A3573" t="s">
        <v>3607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 s="1">
        <v>62.1</v>
      </c>
      <c r="T3573" s="1">
        <v>2096.1</v>
      </c>
      <c r="U3573" t="s">
        <v>24</v>
      </c>
      <c r="V3573">
        <f>IF(Table1[[#This Row],[Churn]]="Yes",1,0)</f>
        <v>0</v>
      </c>
      <c r="W3573" t="str">
        <f t="shared" si="55"/>
        <v>Established (25-48 Months)</v>
      </c>
    </row>
    <row r="3574" spans="1:23" x14ac:dyDescent="0.25">
      <c r="A3574" t="s">
        <v>3608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 s="1">
        <v>79.5</v>
      </c>
      <c r="T3574" s="1">
        <v>2665</v>
      </c>
      <c r="U3574" t="s">
        <v>24</v>
      </c>
      <c r="V3574">
        <f>IF(Table1[[#This Row],[Churn]]="Yes",1,0)</f>
        <v>0</v>
      </c>
      <c r="W3574" t="str">
        <f t="shared" si="55"/>
        <v>Established (25-48 Months)</v>
      </c>
    </row>
    <row r="3575" spans="1:23" x14ac:dyDescent="0.25">
      <c r="A3575" t="s">
        <v>3609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 s="1">
        <v>19.55</v>
      </c>
      <c r="T3575" s="1">
        <v>543.79999999999995</v>
      </c>
      <c r="U3575" t="s">
        <v>24</v>
      </c>
      <c r="V3575">
        <f>IF(Table1[[#This Row],[Churn]]="Yes",1,0)</f>
        <v>0</v>
      </c>
      <c r="W3575" t="str">
        <f t="shared" si="55"/>
        <v>Established (25-48 Months)</v>
      </c>
    </row>
    <row r="3576" spans="1:23" x14ac:dyDescent="0.25">
      <c r="A3576" t="s">
        <v>3610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 s="1">
        <v>20.350000000000001</v>
      </c>
      <c r="T3576" s="1">
        <v>20.350000000000001</v>
      </c>
      <c r="U3576" t="s">
        <v>24</v>
      </c>
      <c r="V3576">
        <f>IF(Table1[[#This Row],[Churn]]="Yes",1,0)</f>
        <v>0</v>
      </c>
      <c r="W3576" t="str">
        <f t="shared" si="55"/>
        <v>New (0-12 Months)</v>
      </c>
    </row>
    <row r="3577" spans="1:23" x14ac:dyDescent="0.25">
      <c r="A3577" t="s">
        <v>3611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 s="1">
        <v>51.7</v>
      </c>
      <c r="T3577" s="1">
        <v>3005.8</v>
      </c>
      <c r="U3577" t="s">
        <v>24</v>
      </c>
      <c r="V3577">
        <f>IF(Table1[[#This Row],[Churn]]="Yes",1,0)</f>
        <v>0</v>
      </c>
      <c r="W3577" t="str">
        <f t="shared" si="55"/>
        <v>Loyal (49-72 Months)</v>
      </c>
    </row>
    <row r="3578" spans="1:23" x14ac:dyDescent="0.25">
      <c r="A3578" t="s">
        <v>3612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 s="1">
        <v>23.3</v>
      </c>
      <c r="T3578" s="1">
        <v>1623.15</v>
      </c>
      <c r="U3578" t="s">
        <v>24</v>
      </c>
      <c r="V3578">
        <f>IF(Table1[[#This Row],[Churn]]="Yes",1,0)</f>
        <v>0</v>
      </c>
      <c r="W3578" t="str">
        <f t="shared" si="55"/>
        <v>Loyal (49-72 Months)</v>
      </c>
    </row>
    <row r="3579" spans="1:23" x14ac:dyDescent="0.25">
      <c r="A3579" t="s">
        <v>3613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 s="1">
        <v>65.400000000000006</v>
      </c>
      <c r="T3579" s="1">
        <v>2498.4</v>
      </c>
      <c r="U3579" t="s">
        <v>23</v>
      </c>
      <c r="V3579">
        <f>IF(Table1[[#This Row],[Churn]]="Yes",1,0)</f>
        <v>1</v>
      </c>
      <c r="W3579" t="str">
        <f t="shared" si="55"/>
        <v>Established (25-48 Months)</v>
      </c>
    </row>
    <row r="3580" spans="1:23" x14ac:dyDescent="0.25">
      <c r="A3580" t="s">
        <v>3614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 s="1">
        <v>65.099999999999994</v>
      </c>
      <c r="T3580" s="1">
        <v>2586</v>
      </c>
      <c r="U3580" t="s">
        <v>24</v>
      </c>
      <c r="V3580">
        <f>IF(Table1[[#This Row],[Churn]]="Yes",1,0)</f>
        <v>0</v>
      </c>
      <c r="W3580" t="str">
        <f t="shared" si="55"/>
        <v>Established (25-48 Months)</v>
      </c>
    </row>
    <row r="3581" spans="1:23" x14ac:dyDescent="0.25">
      <c r="A3581" t="s">
        <v>3615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 s="1">
        <v>81.2</v>
      </c>
      <c r="T3581" s="1">
        <v>3292.3</v>
      </c>
      <c r="U3581" t="s">
        <v>24</v>
      </c>
      <c r="V3581">
        <f>IF(Table1[[#This Row],[Churn]]="Yes",1,0)</f>
        <v>0</v>
      </c>
      <c r="W3581" t="str">
        <f t="shared" si="55"/>
        <v>Established (25-48 Months)</v>
      </c>
    </row>
    <row r="3582" spans="1:23" x14ac:dyDescent="0.25">
      <c r="A3582" t="s">
        <v>3616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 s="1">
        <v>72.900000000000006</v>
      </c>
      <c r="T3582" s="1">
        <v>651.4</v>
      </c>
      <c r="U3582" t="s">
        <v>23</v>
      </c>
      <c r="V3582">
        <f>IF(Table1[[#This Row],[Churn]]="Yes",1,0)</f>
        <v>1</v>
      </c>
      <c r="W3582" t="str">
        <f t="shared" si="55"/>
        <v>New (0-12 Months)</v>
      </c>
    </row>
    <row r="3583" spans="1:23" x14ac:dyDescent="0.25">
      <c r="A3583" t="s">
        <v>3617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 s="1">
        <v>74.5</v>
      </c>
      <c r="T3583" s="1">
        <v>4674.55</v>
      </c>
      <c r="U3583" t="s">
        <v>24</v>
      </c>
      <c r="V3583">
        <f>IF(Table1[[#This Row],[Churn]]="Yes",1,0)</f>
        <v>0</v>
      </c>
      <c r="W3583" t="str">
        <f t="shared" si="55"/>
        <v>Loyal (49-72 Months)</v>
      </c>
    </row>
    <row r="3584" spans="1:23" x14ac:dyDescent="0.25">
      <c r="A3584" t="s">
        <v>3618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 s="1">
        <v>80.5</v>
      </c>
      <c r="T3584" s="1">
        <v>232.35</v>
      </c>
      <c r="U3584" t="s">
        <v>24</v>
      </c>
      <c r="V3584">
        <f>IF(Table1[[#This Row],[Churn]]="Yes",1,0)</f>
        <v>0</v>
      </c>
      <c r="W3584" t="str">
        <f t="shared" si="55"/>
        <v>New (0-12 Months)</v>
      </c>
    </row>
    <row r="3585" spans="1:23" x14ac:dyDescent="0.25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 s="1">
        <v>60.3</v>
      </c>
      <c r="T3585" s="1">
        <v>2448.5</v>
      </c>
      <c r="U3585" t="s">
        <v>24</v>
      </c>
      <c r="V3585">
        <f>IF(Table1[[#This Row],[Churn]]="Yes",1,0)</f>
        <v>0</v>
      </c>
      <c r="W3585" t="str">
        <f t="shared" si="55"/>
        <v>Established (25-48 Months)</v>
      </c>
    </row>
    <row r="3586" spans="1:23" x14ac:dyDescent="0.25">
      <c r="A3586" t="s">
        <v>3620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 s="1">
        <v>75</v>
      </c>
      <c r="T3586" s="1">
        <v>658.1</v>
      </c>
      <c r="U3586" t="s">
        <v>24</v>
      </c>
      <c r="V3586">
        <f>IF(Table1[[#This Row],[Churn]]="Yes",1,0)</f>
        <v>0</v>
      </c>
      <c r="W3586" t="str">
        <f t="shared" ref="W3586:W3649" si="56">IF(F3586&lt;=12,"New (0-12 Months)",IF(F3586&lt;=24,"Developing (13-24 Months)",IF(F3586&lt;=48,"Established (25-48 Months)","Loyal (49-72 Months)")))</f>
        <v>New (0-12 Months)</v>
      </c>
    </row>
    <row r="3587" spans="1:23" x14ac:dyDescent="0.25">
      <c r="A3587" t="s">
        <v>3621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 s="1">
        <v>90.15</v>
      </c>
      <c r="T3587" s="1">
        <v>3128.8</v>
      </c>
      <c r="U3587" t="s">
        <v>24</v>
      </c>
      <c r="V3587">
        <f>IF(Table1[[#This Row],[Churn]]="Yes",1,0)</f>
        <v>0</v>
      </c>
      <c r="W3587" t="str">
        <f t="shared" si="56"/>
        <v>Established (25-48 Months)</v>
      </c>
    </row>
    <row r="3588" spans="1:23" x14ac:dyDescent="0.25">
      <c r="A3588" t="s">
        <v>3622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 s="1">
        <v>40</v>
      </c>
      <c r="T3588" s="1">
        <v>223.45</v>
      </c>
      <c r="U3588" t="s">
        <v>23</v>
      </c>
      <c r="V3588">
        <f>IF(Table1[[#This Row],[Churn]]="Yes",1,0)</f>
        <v>1</v>
      </c>
      <c r="W3588" t="str">
        <f t="shared" si="56"/>
        <v>New (0-12 Months)</v>
      </c>
    </row>
    <row r="3589" spans="1:23" x14ac:dyDescent="0.25">
      <c r="A3589" t="s">
        <v>3623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 s="1">
        <v>99.45</v>
      </c>
      <c r="T3589" s="1">
        <v>919.4</v>
      </c>
      <c r="U3589" t="s">
        <v>23</v>
      </c>
      <c r="V3589">
        <f>IF(Table1[[#This Row],[Churn]]="Yes",1,0)</f>
        <v>1</v>
      </c>
      <c r="W3589" t="str">
        <f t="shared" si="56"/>
        <v>New (0-12 Months)</v>
      </c>
    </row>
    <row r="3590" spans="1:23" x14ac:dyDescent="0.25">
      <c r="A3590" t="s">
        <v>3624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 s="1">
        <v>69.05</v>
      </c>
      <c r="T3590" s="1">
        <v>653.95000000000005</v>
      </c>
      <c r="U3590" t="s">
        <v>24</v>
      </c>
      <c r="V3590">
        <f>IF(Table1[[#This Row],[Churn]]="Yes",1,0)</f>
        <v>0</v>
      </c>
      <c r="W3590" t="str">
        <f t="shared" si="56"/>
        <v>New (0-12 Months)</v>
      </c>
    </row>
    <row r="3591" spans="1:23" x14ac:dyDescent="0.25">
      <c r="A3591" t="s">
        <v>3625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 s="1">
        <v>59.7</v>
      </c>
      <c r="T3591" s="1">
        <v>1825.5</v>
      </c>
      <c r="U3591" t="s">
        <v>24</v>
      </c>
      <c r="V3591">
        <f>IF(Table1[[#This Row],[Churn]]="Yes",1,0)</f>
        <v>0</v>
      </c>
      <c r="W3591" t="str">
        <f t="shared" si="56"/>
        <v>Established (25-48 Months)</v>
      </c>
    </row>
    <row r="3592" spans="1:23" x14ac:dyDescent="0.25">
      <c r="A3592" t="s">
        <v>3626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 s="1">
        <v>19.850000000000001</v>
      </c>
      <c r="T3592" s="1">
        <v>943.1</v>
      </c>
      <c r="U3592" t="s">
        <v>24</v>
      </c>
      <c r="V3592">
        <f>IF(Table1[[#This Row],[Churn]]="Yes",1,0)</f>
        <v>0</v>
      </c>
      <c r="W3592" t="str">
        <f t="shared" si="56"/>
        <v>Loyal (49-72 Months)</v>
      </c>
    </row>
    <row r="3593" spans="1:23" x14ac:dyDescent="0.25">
      <c r="A3593" t="s">
        <v>3627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 s="1">
        <v>86.25</v>
      </c>
      <c r="T3593" s="1">
        <v>181.65</v>
      </c>
      <c r="U3593" t="s">
        <v>23</v>
      </c>
      <c r="V3593">
        <f>IF(Table1[[#This Row],[Churn]]="Yes",1,0)</f>
        <v>1</v>
      </c>
      <c r="W3593" t="str">
        <f t="shared" si="56"/>
        <v>New (0-12 Months)</v>
      </c>
    </row>
    <row r="3594" spans="1:23" x14ac:dyDescent="0.25">
      <c r="A3594" t="s">
        <v>3628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 s="1">
        <v>45.65</v>
      </c>
      <c r="T3594" s="1">
        <v>45.65</v>
      </c>
      <c r="U3594" t="s">
        <v>23</v>
      </c>
      <c r="V3594">
        <f>IF(Table1[[#This Row],[Churn]]="Yes",1,0)</f>
        <v>1</v>
      </c>
      <c r="W3594" t="str">
        <f t="shared" si="56"/>
        <v>New (0-12 Months)</v>
      </c>
    </row>
    <row r="3595" spans="1:23" x14ac:dyDescent="0.25">
      <c r="A3595" t="s">
        <v>3629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 s="1">
        <v>70.099999999999994</v>
      </c>
      <c r="T3595" s="1">
        <v>551.35</v>
      </c>
      <c r="U3595" t="s">
        <v>23</v>
      </c>
      <c r="V3595">
        <f>IF(Table1[[#This Row],[Churn]]="Yes",1,0)</f>
        <v>1</v>
      </c>
      <c r="W3595" t="str">
        <f t="shared" si="56"/>
        <v>New (0-12 Months)</v>
      </c>
    </row>
    <row r="3596" spans="1:23" x14ac:dyDescent="0.25">
      <c r="A3596" t="s">
        <v>3630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 s="1">
        <v>40.75</v>
      </c>
      <c r="T3596" s="1">
        <v>359.4</v>
      </c>
      <c r="U3596" t="s">
        <v>24</v>
      </c>
      <c r="V3596">
        <f>IF(Table1[[#This Row],[Churn]]="Yes",1,0)</f>
        <v>0</v>
      </c>
      <c r="W3596" t="str">
        <f t="shared" si="56"/>
        <v>New (0-12 Months)</v>
      </c>
    </row>
    <row r="3597" spans="1:23" x14ac:dyDescent="0.25">
      <c r="A3597" t="s">
        <v>3631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 s="1">
        <v>70.2</v>
      </c>
      <c r="T3597" s="1">
        <v>115.95</v>
      </c>
      <c r="U3597" t="s">
        <v>23</v>
      </c>
      <c r="V3597">
        <f>IF(Table1[[#This Row],[Churn]]="Yes",1,0)</f>
        <v>1</v>
      </c>
      <c r="W3597" t="str">
        <f t="shared" si="56"/>
        <v>New (0-12 Months)</v>
      </c>
    </row>
    <row r="3598" spans="1:23" x14ac:dyDescent="0.25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 s="1">
        <v>55.35</v>
      </c>
      <c r="T3598" s="1">
        <v>165.2</v>
      </c>
      <c r="U3598" t="s">
        <v>23</v>
      </c>
      <c r="V3598">
        <f>IF(Table1[[#This Row],[Churn]]="Yes",1,0)</f>
        <v>1</v>
      </c>
      <c r="W3598" t="str">
        <f t="shared" si="56"/>
        <v>New (0-12 Months)</v>
      </c>
    </row>
    <row r="3599" spans="1:23" x14ac:dyDescent="0.25">
      <c r="A3599" t="s">
        <v>3633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 s="1">
        <v>95.7</v>
      </c>
      <c r="T3599" s="1">
        <v>2338.35</v>
      </c>
      <c r="U3599" t="s">
        <v>24</v>
      </c>
      <c r="V3599">
        <f>IF(Table1[[#This Row],[Churn]]="Yes",1,0)</f>
        <v>0</v>
      </c>
      <c r="W3599" t="str">
        <f t="shared" si="56"/>
        <v>Established (25-48 Months)</v>
      </c>
    </row>
    <row r="3600" spans="1:23" x14ac:dyDescent="0.25">
      <c r="A3600" t="s">
        <v>3634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 s="1">
        <v>46.3</v>
      </c>
      <c r="T3600" s="1">
        <v>46.3</v>
      </c>
      <c r="U3600" t="s">
        <v>24</v>
      </c>
      <c r="V3600">
        <f>IF(Table1[[#This Row],[Churn]]="Yes",1,0)</f>
        <v>0</v>
      </c>
      <c r="W3600" t="str">
        <f t="shared" si="56"/>
        <v>New (0-12 Months)</v>
      </c>
    </row>
    <row r="3601" spans="1:23" x14ac:dyDescent="0.25">
      <c r="A3601" t="s">
        <v>3635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 s="1">
        <v>81.3</v>
      </c>
      <c r="T3601" s="1">
        <v>3541.1</v>
      </c>
      <c r="U3601" t="s">
        <v>24</v>
      </c>
      <c r="V3601">
        <f>IF(Table1[[#This Row],[Churn]]="Yes",1,0)</f>
        <v>0</v>
      </c>
      <c r="W3601" t="str">
        <f t="shared" si="56"/>
        <v>Established (25-48 Months)</v>
      </c>
    </row>
    <row r="3602" spans="1:23" x14ac:dyDescent="0.25">
      <c r="A3602" t="s">
        <v>3636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 s="1">
        <v>84.2</v>
      </c>
      <c r="T3602" s="1">
        <v>4146.05</v>
      </c>
      <c r="U3602" t="s">
        <v>23</v>
      </c>
      <c r="V3602">
        <f>IF(Table1[[#This Row],[Churn]]="Yes",1,0)</f>
        <v>1</v>
      </c>
      <c r="W3602" t="str">
        <f t="shared" si="56"/>
        <v>Loyal (49-72 Months)</v>
      </c>
    </row>
    <row r="3603" spans="1:23" x14ac:dyDescent="0.25">
      <c r="A3603" t="s">
        <v>3637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 s="1">
        <v>20</v>
      </c>
      <c r="T3603" s="1">
        <v>1087.25</v>
      </c>
      <c r="U3603" t="s">
        <v>24</v>
      </c>
      <c r="V3603">
        <f>IF(Table1[[#This Row],[Churn]]="Yes",1,0)</f>
        <v>0</v>
      </c>
      <c r="W3603" t="str">
        <f t="shared" si="56"/>
        <v>Loyal (49-72 Months)</v>
      </c>
    </row>
    <row r="3604" spans="1:23" x14ac:dyDescent="0.25">
      <c r="A3604" t="s">
        <v>3638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 s="1">
        <v>66.150000000000006</v>
      </c>
      <c r="T3604" s="1">
        <v>2522.4</v>
      </c>
      <c r="U3604" t="s">
        <v>24</v>
      </c>
      <c r="V3604">
        <f>IF(Table1[[#This Row],[Churn]]="Yes",1,0)</f>
        <v>0</v>
      </c>
      <c r="W3604" t="str">
        <f t="shared" si="56"/>
        <v>Established (25-48 Months)</v>
      </c>
    </row>
    <row r="3605" spans="1:23" x14ac:dyDescent="0.25">
      <c r="A3605" t="s">
        <v>3639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 s="1">
        <v>45.85</v>
      </c>
      <c r="T3605" s="1">
        <v>81</v>
      </c>
      <c r="U3605" t="s">
        <v>23</v>
      </c>
      <c r="V3605">
        <f>IF(Table1[[#This Row],[Churn]]="Yes",1,0)</f>
        <v>1</v>
      </c>
      <c r="W3605" t="str">
        <f t="shared" si="56"/>
        <v>New (0-12 Months)</v>
      </c>
    </row>
    <row r="3606" spans="1:23" x14ac:dyDescent="0.25">
      <c r="A3606" t="s">
        <v>3640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 s="1">
        <v>19.600000000000001</v>
      </c>
      <c r="T3606" s="1">
        <v>717.3</v>
      </c>
      <c r="U3606" t="s">
        <v>24</v>
      </c>
      <c r="V3606">
        <f>IF(Table1[[#This Row],[Churn]]="Yes",1,0)</f>
        <v>0</v>
      </c>
      <c r="W3606" t="str">
        <f t="shared" si="56"/>
        <v>Established (25-48 Months)</v>
      </c>
    </row>
    <row r="3607" spans="1:23" x14ac:dyDescent="0.25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 s="1">
        <v>49.8</v>
      </c>
      <c r="T3607" s="1">
        <v>1734.2</v>
      </c>
      <c r="U3607" t="s">
        <v>24</v>
      </c>
      <c r="V3607">
        <f>IF(Table1[[#This Row],[Churn]]="Yes",1,0)</f>
        <v>0</v>
      </c>
      <c r="W3607" t="str">
        <f t="shared" si="56"/>
        <v>Established (25-48 Months)</v>
      </c>
    </row>
    <row r="3608" spans="1:23" x14ac:dyDescent="0.25">
      <c r="A3608" t="s">
        <v>3642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 s="1">
        <v>101.75</v>
      </c>
      <c r="T3608" s="1">
        <v>7069.3</v>
      </c>
      <c r="U3608" t="s">
        <v>24</v>
      </c>
      <c r="V3608">
        <f>IF(Table1[[#This Row],[Churn]]="Yes",1,0)</f>
        <v>0</v>
      </c>
      <c r="W3608" t="str">
        <f t="shared" si="56"/>
        <v>Loyal (49-72 Months)</v>
      </c>
    </row>
    <row r="3609" spans="1:23" x14ac:dyDescent="0.25">
      <c r="A3609" t="s">
        <v>3643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 s="1">
        <v>55.15</v>
      </c>
      <c r="T3609" s="1">
        <v>742.9</v>
      </c>
      <c r="U3609" t="s">
        <v>24</v>
      </c>
      <c r="V3609">
        <f>IF(Table1[[#This Row],[Churn]]="Yes",1,0)</f>
        <v>0</v>
      </c>
      <c r="W3609" t="str">
        <f t="shared" si="56"/>
        <v>Developing (13-24 Months)</v>
      </c>
    </row>
    <row r="3610" spans="1:23" x14ac:dyDescent="0.25">
      <c r="A3610" t="s">
        <v>3644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 s="1">
        <v>75.25</v>
      </c>
      <c r="T3610" s="1">
        <v>3017.65</v>
      </c>
      <c r="U3610" t="s">
        <v>23</v>
      </c>
      <c r="V3610">
        <f>IF(Table1[[#This Row],[Churn]]="Yes",1,0)</f>
        <v>1</v>
      </c>
      <c r="W3610" t="str">
        <f t="shared" si="56"/>
        <v>Established (25-48 Months)</v>
      </c>
    </row>
    <row r="3611" spans="1:23" x14ac:dyDescent="0.25">
      <c r="A3611" t="s">
        <v>3645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 s="1">
        <v>103.95</v>
      </c>
      <c r="T3611" s="1">
        <v>6423</v>
      </c>
      <c r="U3611" t="s">
        <v>24</v>
      </c>
      <c r="V3611">
        <f>IF(Table1[[#This Row],[Churn]]="Yes",1,0)</f>
        <v>0</v>
      </c>
      <c r="W3611" t="str">
        <f t="shared" si="56"/>
        <v>Loyal (49-72 Months)</v>
      </c>
    </row>
    <row r="3612" spans="1:23" x14ac:dyDescent="0.25">
      <c r="A3612" t="s">
        <v>3646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 s="1">
        <v>100.15</v>
      </c>
      <c r="T3612" s="1">
        <v>1164.3</v>
      </c>
      <c r="U3612" t="s">
        <v>23</v>
      </c>
      <c r="V3612">
        <f>IF(Table1[[#This Row],[Churn]]="Yes",1,0)</f>
        <v>1</v>
      </c>
      <c r="W3612" t="str">
        <f t="shared" si="56"/>
        <v>New (0-12 Months)</v>
      </c>
    </row>
    <row r="3613" spans="1:23" x14ac:dyDescent="0.25">
      <c r="A3613" t="s">
        <v>3647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 s="1">
        <v>99.65</v>
      </c>
      <c r="T3613" s="1">
        <v>4220.3500000000004</v>
      </c>
      <c r="U3613" t="s">
        <v>24</v>
      </c>
      <c r="V3613">
        <f>IF(Table1[[#This Row],[Churn]]="Yes",1,0)</f>
        <v>0</v>
      </c>
      <c r="W3613" t="str">
        <f t="shared" si="56"/>
        <v>Established (25-48 Months)</v>
      </c>
    </row>
    <row r="3614" spans="1:23" x14ac:dyDescent="0.25">
      <c r="A3614" t="s">
        <v>3648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 s="1">
        <v>73.7</v>
      </c>
      <c r="T3614" s="1">
        <v>1558.7</v>
      </c>
      <c r="U3614" t="s">
        <v>24</v>
      </c>
      <c r="V3614">
        <f>IF(Table1[[#This Row],[Churn]]="Yes",1,0)</f>
        <v>0</v>
      </c>
      <c r="W3614" t="str">
        <f t="shared" si="56"/>
        <v>Developing (13-24 Months)</v>
      </c>
    </row>
    <row r="3615" spans="1:23" x14ac:dyDescent="0.25">
      <c r="A3615" t="s">
        <v>3649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 s="1">
        <v>50.05</v>
      </c>
      <c r="T3615" s="1">
        <v>2743.45</v>
      </c>
      <c r="U3615" t="s">
        <v>24</v>
      </c>
      <c r="V3615">
        <f>IF(Table1[[#This Row],[Churn]]="Yes",1,0)</f>
        <v>0</v>
      </c>
      <c r="W3615" t="str">
        <f t="shared" si="56"/>
        <v>Loyal (49-72 Months)</v>
      </c>
    </row>
    <row r="3616" spans="1:23" x14ac:dyDescent="0.25">
      <c r="A3616" t="s">
        <v>3650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 s="1">
        <v>60.25</v>
      </c>
      <c r="T3616" s="1">
        <v>4055.5</v>
      </c>
      <c r="U3616" t="s">
        <v>24</v>
      </c>
      <c r="V3616">
        <f>IF(Table1[[#This Row],[Churn]]="Yes",1,0)</f>
        <v>0</v>
      </c>
      <c r="W3616" t="str">
        <f t="shared" si="56"/>
        <v>Loyal (49-72 Months)</v>
      </c>
    </row>
    <row r="3617" spans="1:23" x14ac:dyDescent="0.25">
      <c r="A3617" t="s">
        <v>3651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 s="1">
        <v>105.75</v>
      </c>
      <c r="T3617" s="1">
        <v>2710.25</v>
      </c>
      <c r="U3617" t="s">
        <v>23</v>
      </c>
      <c r="V3617">
        <f>IF(Table1[[#This Row],[Churn]]="Yes",1,0)</f>
        <v>1</v>
      </c>
      <c r="W3617" t="str">
        <f t="shared" si="56"/>
        <v>Established (25-48 Months)</v>
      </c>
    </row>
    <row r="3618" spans="1:23" x14ac:dyDescent="0.25">
      <c r="A3618" t="s">
        <v>3652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 s="1">
        <v>87.3</v>
      </c>
      <c r="T3618" s="1">
        <v>6055.55</v>
      </c>
      <c r="U3618" t="s">
        <v>24</v>
      </c>
      <c r="V3618">
        <f>IF(Table1[[#This Row],[Churn]]="Yes",1,0)</f>
        <v>0</v>
      </c>
      <c r="W3618" t="str">
        <f t="shared" si="56"/>
        <v>Loyal (49-72 Months)</v>
      </c>
    </row>
    <row r="3619" spans="1:23" x14ac:dyDescent="0.25">
      <c r="A3619" t="s">
        <v>3653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 s="1">
        <v>48.35</v>
      </c>
      <c r="T3619" s="1">
        <v>810.7</v>
      </c>
      <c r="U3619" t="s">
        <v>23</v>
      </c>
      <c r="V3619">
        <f>IF(Table1[[#This Row],[Churn]]="Yes",1,0)</f>
        <v>1</v>
      </c>
      <c r="W3619" t="str">
        <f t="shared" si="56"/>
        <v>Developing (13-24 Months)</v>
      </c>
    </row>
    <row r="3620" spans="1:23" x14ac:dyDescent="0.25">
      <c r="A3620" t="s">
        <v>3654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 s="1">
        <v>54.25</v>
      </c>
      <c r="T3620" s="1">
        <v>2538.1999999999998</v>
      </c>
      <c r="U3620" t="s">
        <v>24</v>
      </c>
      <c r="V3620">
        <f>IF(Table1[[#This Row],[Churn]]="Yes",1,0)</f>
        <v>0</v>
      </c>
      <c r="W3620" t="str">
        <f t="shared" si="56"/>
        <v>Established (25-48 Months)</v>
      </c>
    </row>
    <row r="3621" spans="1:23" x14ac:dyDescent="0.25">
      <c r="A3621" t="s">
        <v>3655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 s="1">
        <v>85.3</v>
      </c>
      <c r="T3621" s="1">
        <v>6129.2</v>
      </c>
      <c r="U3621" t="s">
        <v>24</v>
      </c>
      <c r="V3621">
        <f>IF(Table1[[#This Row],[Churn]]="Yes",1,0)</f>
        <v>0</v>
      </c>
      <c r="W3621" t="str">
        <f t="shared" si="56"/>
        <v>Loyal (49-72 Months)</v>
      </c>
    </row>
    <row r="3622" spans="1:23" x14ac:dyDescent="0.25">
      <c r="A3622" t="s">
        <v>3656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 s="1">
        <v>50</v>
      </c>
      <c r="T3622" s="1">
        <v>1750.85</v>
      </c>
      <c r="U3622" t="s">
        <v>24</v>
      </c>
      <c r="V3622">
        <f>IF(Table1[[#This Row],[Churn]]="Yes",1,0)</f>
        <v>0</v>
      </c>
      <c r="W3622" t="str">
        <f t="shared" si="56"/>
        <v>Established (25-48 Months)</v>
      </c>
    </row>
    <row r="3623" spans="1:23" x14ac:dyDescent="0.25">
      <c r="A3623" t="s">
        <v>3657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 s="1">
        <v>24.4</v>
      </c>
      <c r="T3623" s="1">
        <v>36.549999999999997</v>
      </c>
      <c r="U3623" t="s">
        <v>23</v>
      </c>
      <c r="V3623">
        <f>IF(Table1[[#This Row],[Churn]]="Yes",1,0)</f>
        <v>1</v>
      </c>
      <c r="W3623" t="str">
        <f t="shared" si="56"/>
        <v>New (0-12 Months)</v>
      </c>
    </row>
    <row r="3624" spans="1:23" x14ac:dyDescent="0.25">
      <c r="A3624" t="s">
        <v>3658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 s="1">
        <v>90.95</v>
      </c>
      <c r="T3624" s="1">
        <v>6652.45</v>
      </c>
      <c r="U3624" t="s">
        <v>24</v>
      </c>
      <c r="V3624">
        <f>IF(Table1[[#This Row],[Churn]]="Yes",1,0)</f>
        <v>0</v>
      </c>
      <c r="W3624" t="str">
        <f t="shared" si="56"/>
        <v>Loyal (49-72 Months)</v>
      </c>
    </row>
    <row r="3625" spans="1:23" x14ac:dyDescent="0.25">
      <c r="A3625" t="s">
        <v>3659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 s="1">
        <v>72.25</v>
      </c>
      <c r="T3625" s="1">
        <v>2575.4499999999998</v>
      </c>
      <c r="U3625" t="s">
        <v>24</v>
      </c>
      <c r="V3625">
        <f>IF(Table1[[#This Row],[Churn]]="Yes",1,0)</f>
        <v>0</v>
      </c>
      <c r="W3625" t="str">
        <f t="shared" si="56"/>
        <v>Established (25-48 Months)</v>
      </c>
    </row>
    <row r="3626" spans="1:23" x14ac:dyDescent="0.25">
      <c r="A3626" t="s">
        <v>3660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 s="1">
        <v>96.1</v>
      </c>
      <c r="T3626" s="1">
        <v>6019.35</v>
      </c>
      <c r="U3626" t="s">
        <v>24</v>
      </c>
      <c r="V3626">
        <f>IF(Table1[[#This Row],[Churn]]="Yes",1,0)</f>
        <v>0</v>
      </c>
      <c r="W3626" t="str">
        <f t="shared" si="56"/>
        <v>Loyal (49-72 Months)</v>
      </c>
    </row>
    <row r="3627" spans="1:23" x14ac:dyDescent="0.25">
      <c r="A3627" t="s">
        <v>3661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 s="1">
        <v>19.850000000000001</v>
      </c>
      <c r="T3627" s="1">
        <v>1379.6</v>
      </c>
      <c r="U3627" t="s">
        <v>24</v>
      </c>
      <c r="V3627">
        <f>IF(Table1[[#This Row],[Churn]]="Yes",1,0)</f>
        <v>0</v>
      </c>
      <c r="W3627" t="str">
        <f t="shared" si="56"/>
        <v>Loyal (49-72 Months)</v>
      </c>
    </row>
    <row r="3628" spans="1:23" x14ac:dyDescent="0.25">
      <c r="A3628" t="s">
        <v>3662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 s="1">
        <v>55.3</v>
      </c>
      <c r="T3628" s="1">
        <v>1284.2</v>
      </c>
      <c r="U3628" t="s">
        <v>24</v>
      </c>
      <c r="V3628">
        <f>IF(Table1[[#This Row],[Churn]]="Yes",1,0)</f>
        <v>0</v>
      </c>
      <c r="W3628" t="str">
        <f t="shared" si="56"/>
        <v>Developing (13-24 Months)</v>
      </c>
    </row>
    <row r="3629" spans="1:23" x14ac:dyDescent="0.25">
      <c r="A3629" t="s">
        <v>3663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 s="1">
        <v>20.100000000000001</v>
      </c>
      <c r="T3629" s="1">
        <v>296.14999999999998</v>
      </c>
      <c r="U3629" t="s">
        <v>24</v>
      </c>
      <c r="V3629">
        <f>IF(Table1[[#This Row],[Churn]]="Yes",1,0)</f>
        <v>0</v>
      </c>
      <c r="W3629" t="str">
        <f t="shared" si="56"/>
        <v>Developing (13-24 Months)</v>
      </c>
    </row>
    <row r="3630" spans="1:23" x14ac:dyDescent="0.25">
      <c r="A3630" t="s">
        <v>3664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 s="1">
        <v>69.5</v>
      </c>
      <c r="T3630" s="1">
        <v>653.25</v>
      </c>
      <c r="U3630" t="s">
        <v>24</v>
      </c>
      <c r="V3630">
        <f>IF(Table1[[#This Row],[Churn]]="Yes",1,0)</f>
        <v>0</v>
      </c>
      <c r="W3630" t="str">
        <f t="shared" si="56"/>
        <v>New (0-12 Months)</v>
      </c>
    </row>
    <row r="3631" spans="1:23" x14ac:dyDescent="0.25">
      <c r="A3631" t="s">
        <v>3665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 s="1">
        <v>25.15</v>
      </c>
      <c r="T3631" s="1">
        <v>412.6</v>
      </c>
      <c r="U3631" t="s">
        <v>24</v>
      </c>
      <c r="V3631">
        <f>IF(Table1[[#This Row],[Churn]]="Yes",1,0)</f>
        <v>0</v>
      </c>
      <c r="W3631" t="str">
        <f t="shared" si="56"/>
        <v>Developing (13-24 Months)</v>
      </c>
    </row>
    <row r="3632" spans="1:23" x14ac:dyDescent="0.25">
      <c r="A3632" t="s">
        <v>3666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 s="1">
        <v>20.95</v>
      </c>
      <c r="T3632" s="1">
        <v>85.5</v>
      </c>
      <c r="U3632" t="s">
        <v>23</v>
      </c>
      <c r="V3632">
        <f>IF(Table1[[#This Row],[Churn]]="Yes",1,0)</f>
        <v>1</v>
      </c>
      <c r="W3632" t="str">
        <f t="shared" si="56"/>
        <v>New (0-12 Months)</v>
      </c>
    </row>
    <row r="3633" spans="1:23" x14ac:dyDescent="0.25">
      <c r="A3633" t="s">
        <v>3667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 s="1">
        <v>49.55</v>
      </c>
      <c r="T3633" s="1">
        <v>49.55</v>
      </c>
      <c r="U3633" t="s">
        <v>23</v>
      </c>
      <c r="V3633">
        <f>IF(Table1[[#This Row],[Churn]]="Yes",1,0)</f>
        <v>1</v>
      </c>
      <c r="W3633" t="str">
        <f t="shared" si="56"/>
        <v>New (0-12 Months)</v>
      </c>
    </row>
    <row r="3634" spans="1:23" x14ac:dyDescent="0.25">
      <c r="A3634" t="s">
        <v>3668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 s="1">
        <v>79.650000000000006</v>
      </c>
      <c r="T3634" s="1">
        <v>1928.7</v>
      </c>
      <c r="U3634" t="s">
        <v>24</v>
      </c>
      <c r="V3634">
        <f>IF(Table1[[#This Row],[Churn]]="Yes",1,0)</f>
        <v>0</v>
      </c>
      <c r="W3634" t="str">
        <f t="shared" si="56"/>
        <v>Developing (13-24 Months)</v>
      </c>
    </row>
    <row r="3635" spans="1:23" x14ac:dyDescent="0.25">
      <c r="A3635" t="s">
        <v>3669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 s="1">
        <v>71.25</v>
      </c>
      <c r="T3635" s="1">
        <v>71.25</v>
      </c>
      <c r="U3635" t="s">
        <v>24</v>
      </c>
      <c r="V3635">
        <f>IF(Table1[[#This Row],[Churn]]="Yes",1,0)</f>
        <v>0</v>
      </c>
      <c r="W3635" t="str">
        <f t="shared" si="56"/>
        <v>New (0-12 Months)</v>
      </c>
    </row>
    <row r="3636" spans="1:23" x14ac:dyDescent="0.25">
      <c r="A3636" t="s">
        <v>3670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 s="1">
        <v>113.8</v>
      </c>
      <c r="T3636" s="1">
        <v>7845.8</v>
      </c>
      <c r="U3636" t="s">
        <v>24</v>
      </c>
      <c r="V3636">
        <f>IF(Table1[[#This Row],[Churn]]="Yes",1,0)</f>
        <v>0</v>
      </c>
      <c r="W3636" t="str">
        <f t="shared" si="56"/>
        <v>Loyal (49-72 Months)</v>
      </c>
    </row>
    <row r="3637" spans="1:23" x14ac:dyDescent="0.25">
      <c r="A3637" t="s">
        <v>3671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 s="1">
        <v>24.55</v>
      </c>
      <c r="T3637" s="1">
        <v>1750.7</v>
      </c>
      <c r="U3637" t="s">
        <v>24</v>
      </c>
      <c r="V3637">
        <f>IF(Table1[[#This Row],[Churn]]="Yes",1,0)</f>
        <v>0</v>
      </c>
      <c r="W3637" t="str">
        <f t="shared" si="56"/>
        <v>Loyal (49-72 Months)</v>
      </c>
    </row>
    <row r="3638" spans="1:23" x14ac:dyDescent="0.25">
      <c r="A3638" t="s">
        <v>3672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 s="1">
        <v>19.7</v>
      </c>
      <c r="T3638" s="1">
        <v>216.2</v>
      </c>
      <c r="U3638" t="s">
        <v>24</v>
      </c>
      <c r="V3638">
        <f>IF(Table1[[#This Row],[Churn]]="Yes",1,0)</f>
        <v>0</v>
      </c>
      <c r="W3638" t="str">
        <f t="shared" si="56"/>
        <v>New (0-12 Months)</v>
      </c>
    </row>
    <row r="3639" spans="1:23" x14ac:dyDescent="0.25">
      <c r="A3639" t="s">
        <v>3673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 s="1">
        <v>20.25</v>
      </c>
      <c r="T3639" s="1">
        <v>178.5</v>
      </c>
      <c r="U3639" t="s">
        <v>23</v>
      </c>
      <c r="V3639">
        <f>IF(Table1[[#This Row],[Churn]]="Yes",1,0)</f>
        <v>1</v>
      </c>
      <c r="W3639" t="str">
        <f t="shared" si="56"/>
        <v>New (0-12 Months)</v>
      </c>
    </row>
    <row r="3640" spans="1:23" x14ac:dyDescent="0.25">
      <c r="A3640" t="s">
        <v>3674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 s="1">
        <v>50.15</v>
      </c>
      <c r="T3640" s="1">
        <v>115.1</v>
      </c>
      <c r="U3640" t="s">
        <v>23</v>
      </c>
      <c r="V3640">
        <f>IF(Table1[[#This Row],[Churn]]="Yes",1,0)</f>
        <v>1</v>
      </c>
      <c r="W3640" t="str">
        <f t="shared" si="56"/>
        <v>New (0-12 Months)</v>
      </c>
    </row>
    <row r="3641" spans="1:23" x14ac:dyDescent="0.25">
      <c r="A3641" t="s">
        <v>3675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 s="1">
        <v>100.5</v>
      </c>
      <c r="T3641" s="1">
        <v>6029</v>
      </c>
      <c r="U3641" t="s">
        <v>24</v>
      </c>
      <c r="V3641">
        <f>IF(Table1[[#This Row],[Churn]]="Yes",1,0)</f>
        <v>0</v>
      </c>
      <c r="W3641" t="str">
        <f t="shared" si="56"/>
        <v>Loyal (49-72 Months)</v>
      </c>
    </row>
    <row r="3642" spans="1:23" x14ac:dyDescent="0.25">
      <c r="A3642" t="s">
        <v>3676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 s="1">
        <v>95.9</v>
      </c>
      <c r="T3642" s="1">
        <v>2745.2</v>
      </c>
      <c r="U3642" t="s">
        <v>23</v>
      </c>
      <c r="V3642">
        <f>IF(Table1[[#This Row],[Churn]]="Yes",1,0)</f>
        <v>1</v>
      </c>
      <c r="W3642" t="str">
        <f t="shared" si="56"/>
        <v>Established (25-48 Months)</v>
      </c>
    </row>
    <row r="3643" spans="1:23" x14ac:dyDescent="0.25">
      <c r="A3643" t="s">
        <v>3677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 s="1">
        <v>74.45</v>
      </c>
      <c r="T3643" s="1">
        <v>3721.9</v>
      </c>
      <c r="U3643" t="s">
        <v>24</v>
      </c>
      <c r="V3643">
        <f>IF(Table1[[#This Row],[Churn]]="Yes",1,0)</f>
        <v>0</v>
      </c>
      <c r="W3643" t="str">
        <f t="shared" si="56"/>
        <v>Loyal (49-72 Months)</v>
      </c>
    </row>
    <row r="3644" spans="1:23" x14ac:dyDescent="0.25">
      <c r="A3644" t="s">
        <v>3678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 s="1">
        <v>104.1</v>
      </c>
      <c r="T3644" s="1">
        <v>3121.1</v>
      </c>
      <c r="U3644" t="s">
        <v>24</v>
      </c>
      <c r="V3644">
        <f>IF(Table1[[#This Row],[Churn]]="Yes",1,0)</f>
        <v>0</v>
      </c>
      <c r="W3644" t="str">
        <f t="shared" si="56"/>
        <v>Established (25-48 Months)</v>
      </c>
    </row>
    <row r="3645" spans="1:23" x14ac:dyDescent="0.25">
      <c r="A3645" t="s">
        <v>3679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 s="1">
        <v>19.05</v>
      </c>
      <c r="T3645" s="1">
        <v>990.45</v>
      </c>
      <c r="U3645" t="s">
        <v>24</v>
      </c>
      <c r="V3645">
        <f>IF(Table1[[#This Row],[Churn]]="Yes",1,0)</f>
        <v>0</v>
      </c>
      <c r="W3645" t="str">
        <f t="shared" si="56"/>
        <v>Loyal (49-72 Months)</v>
      </c>
    </row>
    <row r="3646" spans="1:23" x14ac:dyDescent="0.25">
      <c r="A3646" t="s">
        <v>3680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 s="1">
        <v>25</v>
      </c>
      <c r="T3646" s="1">
        <v>1004.35</v>
      </c>
      <c r="U3646" t="s">
        <v>24</v>
      </c>
      <c r="V3646">
        <f>IF(Table1[[#This Row],[Churn]]="Yes",1,0)</f>
        <v>0</v>
      </c>
      <c r="W3646" t="str">
        <f t="shared" si="56"/>
        <v>Established (25-48 Months)</v>
      </c>
    </row>
    <row r="3647" spans="1:23" x14ac:dyDescent="0.25">
      <c r="A3647" t="s">
        <v>3681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 s="1">
        <v>19.05</v>
      </c>
      <c r="T3647" s="1">
        <v>157.65</v>
      </c>
      <c r="U3647" t="s">
        <v>24</v>
      </c>
      <c r="V3647">
        <f>IF(Table1[[#This Row],[Churn]]="Yes",1,0)</f>
        <v>0</v>
      </c>
      <c r="W3647" t="str">
        <f t="shared" si="56"/>
        <v>New (0-12 Months)</v>
      </c>
    </row>
    <row r="3648" spans="1:23" x14ac:dyDescent="0.25">
      <c r="A3648" t="s">
        <v>3682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 s="1">
        <v>81.900000000000006</v>
      </c>
      <c r="T3648" s="1">
        <v>3219.75</v>
      </c>
      <c r="U3648" t="s">
        <v>24</v>
      </c>
      <c r="V3648">
        <f>IF(Table1[[#This Row],[Churn]]="Yes",1,0)</f>
        <v>0</v>
      </c>
      <c r="W3648" t="str">
        <f t="shared" si="56"/>
        <v>Established (25-48 Months)</v>
      </c>
    </row>
    <row r="3649" spans="1:23" x14ac:dyDescent="0.25">
      <c r="A3649" t="s">
        <v>3683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 s="1">
        <v>69.7</v>
      </c>
      <c r="T3649" s="1">
        <v>572.85</v>
      </c>
      <c r="U3649" t="s">
        <v>24</v>
      </c>
      <c r="V3649">
        <f>IF(Table1[[#This Row],[Churn]]="Yes",1,0)</f>
        <v>0</v>
      </c>
      <c r="W3649" t="str">
        <f t="shared" si="56"/>
        <v>New (0-12 Months)</v>
      </c>
    </row>
    <row r="3650" spans="1:23" x14ac:dyDescent="0.25">
      <c r="A3650" t="s">
        <v>3684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 s="1">
        <v>90.15</v>
      </c>
      <c r="T3650" s="1">
        <v>4554.8500000000004</v>
      </c>
      <c r="U3650" t="s">
        <v>24</v>
      </c>
      <c r="V3650">
        <f>IF(Table1[[#This Row],[Churn]]="Yes",1,0)</f>
        <v>0</v>
      </c>
      <c r="W3650" t="str">
        <f t="shared" ref="W3650:W3713" si="57">IF(F3650&lt;=12,"New (0-12 Months)",IF(F3650&lt;=24,"Developing (13-24 Months)",IF(F3650&lt;=48,"Established (25-48 Months)","Loyal (49-72 Months)")))</f>
        <v>Loyal (49-72 Months)</v>
      </c>
    </row>
    <row r="3651" spans="1:23" x14ac:dyDescent="0.25">
      <c r="A3651" t="s">
        <v>3685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 s="1">
        <v>25.35</v>
      </c>
      <c r="T3651" s="1">
        <v>1847.55</v>
      </c>
      <c r="U3651" t="s">
        <v>24</v>
      </c>
      <c r="V3651">
        <f>IF(Table1[[#This Row],[Churn]]="Yes",1,0)</f>
        <v>0</v>
      </c>
      <c r="W3651" t="str">
        <f t="shared" si="57"/>
        <v>Loyal (49-72 Months)</v>
      </c>
    </row>
    <row r="3652" spans="1:23" x14ac:dyDescent="0.25">
      <c r="A3652" t="s">
        <v>3686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 s="1">
        <v>24.65</v>
      </c>
      <c r="T3652" s="1">
        <v>1766.75</v>
      </c>
      <c r="U3652" t="s">
        <v>24</v>
      </c>
      <c r="V3652">
        <f>IF(Table1[[#This Row],[Churn]]="Yes",1,0)</f>
        <v>0</v>
      </c>
      <c r="W3652" t="str">
        <f t="shared" si="57"/>
        <v>Loyal (49-72 Months)</v>
      </c>
    </row>
    <row r="3653" spans="1:23" x14ac:dyDescent="0.25">
      <c r="A3653" t="s">
        <v>3687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 s="1">
        <v>19.55</v>
      </c>
      <c r="T3653" s="1">
        <v>1462.05</v>
      </c>
      <c r="U3653" t="s">
        <v>24</v>
      </c>
      <c r="V3653">
        <f>IF(Table1[[#This Row],[Churn]]="Yes",1,0)</f>
        <v>0</v>
      </c>
      <c r="W3653" t="str">
        <f t="shared" si="57"/>
        <v>Loyal (49-72 Months)</v>
      </c>
    </row>
    <row r="3654" spans="1:23" x14ac:dyDescent="0.25">
      <c r="A3654" t="s">
        <v>3688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 s="1">
        <v>25.25</v>
      </c>
      <c r="T3654" s="1">
        <v>25.25</v>
      </c>
      <c r="U3654" t="s">
        <v>23</v>
      </c>
      <c r="V3654">
        <f>IF(Table1[[#This Row],[Churn]]="Yes",1,0)</f>
        <v>1</v>
      </c>
      <c r="W3654" t="str">
        <f t="shared" si="57"/>
        <v>New (0-12 Months)</v>
      </c>
    </row>
    <row r="3655" spans="1:23" x14ac:dyDescent="0.25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 s="1">
        <v>60</v>
      </c>
      <c r="T3655" s="1">
        <v>2193.1999999999998</v>
      </c>
      <c r="U3655" t="s">
        <v>24</v>
      </c>
      <c r="V3655">
        <f>IF(Table1[[#This Row],[Churn]]="Yes",1,0)</f>
        <v>0</v>
      </c>
      <c r="W3655" t="str">
        <f t="shared" si="57"/>
        <v>Established (25-48 Months)</v>
      </c>
    </row>
    <row r="3656" spans="1:23" x14ac:dyDescent="0.25">
      <c r="A3656" t="s">
        <v>3690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 s="1">
        <v>89.9</v>
      </c>
      <c r="T3656" s="1">
        <v>2433.5</v>
      </c>
      <c r="U3656" t="s">
        <v>24</v>
      </c>
      <c r="V3656">
        <f>IF(Table1[[#This Row],[Churn]]="Yes",1,0)</f>
        <v>0</v>
      </c>
      <c r="W3656" t="str">
        <f t="shared" si="57"/>
        <v>Established (25-48 Months)</v>
      </c>
    </row>
    <row r="3657" spans="1:23" x14ac:dyDescent="0.25">
      <c r="A3657" t="s">
        <v>3691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 s="1">
        <v>19.399999999999999</v>
      </c>
      <c r="T3657" s="1">
        <v>641.15</v>
      </c>
      <c r="U3657" t="s">
        <v>24</v>
      </c>
      <c r="V3657">
        <f>IF(Table1[[#This Row],[Churn]]="Yes",1,0)</f>
        <v>0</v>
      </c>
      <c r="W3657" t="str">
        <f t="shared" si="57"/>
        <v>Established (25-48 Months)</v>
      </c>
    </row>
    <row r="3658" spans="1:23" x14ac:dyDescent="0.25">
      <c r="A3658" t="s">
        <v>3692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 s="1">
        <v>49.8</v>
      </c>
      <c r="T3658" s="1">
        <v>2398.4</v>
      </c>
      <c r="U3658" t="s">
        <v>24</v>
      </c>
      <c r="V3658">
        <f>IF(Table1[[#This Row],[Churn]]="Yes",1,0)</f>
        <v>0</v>
      </c>
      <c r="W3658" t="str">
        <f t="shared" si="57"/>
        <v>Loyal (49-72 Months)</v>
      </c>
    </row>
    <row r="3659" spans="1:23" x14ac:dyDescent="0.25">
      <c r="A3659" t="s">
        <v>3693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 s="1">
        <v>24.1</v>
      </c>
      <c r="T3659" s="1">
        <v>861.85</v>
      </c>
      <c r="U3659" t="s">
        <v>24</v>
      </c>
      <c r="V3659">
        <f>IF(Table1[[#This Row],[Churn]]="Yes",1,0)</f>
        <v>0</v>
      </c>
      <c r="W3659" t="str">
        <f t="shared" si="57"/>
        <v>Established (25-48 Months)</v>
      </c>
    </row>
    <row r="3660" spans="1:23" x14ac:dyDescent="0.25">
      <c r="A3660" t="s">
        <v>3694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 s="1">
        <v>54.25</v>
      </c>
      <c r="T3660" s="1">
        <v>583</v>
      </c>
      <c r="U3660" t="s">
        <v>24</v>
      </c>
      <c r="V3660">
        <f>IF(Table1[[#This Row],[Churn]]="Yes",1,0)</f>
        <v>0</v>
      </c>
      <c r="W3660" t="str">
        <f t="shared" si="57"/>
        <v>New (0-12 Months)</v>
      </c>
    </row>
    <row r="3661" spans="1:23" x14ac:dyDescent="0.25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 s="1">
        <v>109.9</v>
      </c>
      <c r="T3661" s="1">
        <v>7332.4</v>
      </c>
      <c r="U3661" t="s">
        <v>24</v>
      </c>
      <c r="V3661">
        <f>IF(Table1[[#This Row],[Churn]]="Yes",1,0)</f>
        <v>0</v>
      </c>
      <c r="W3661" t="str">
        <f t="shared" si="57"/>
        <v>Loyal (49-72 Months)</v>
      </c>
    </row>
    <row r="3662" spans="1:23" x14ac:dyDescent="0.25">
      <c r="A3662" t="s">
        <v>3696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 s="1">
        <v>35.5</v>
      </c>
      <c r="T3662" s="1">
        <v>249.55</v>
      </c>
      <c r="U3662" t="s">
        <v>24</v>
      </c>
      <c r="V3662">
        <f>IF(Table1[[#This Row],[Churn]]="Yes",1,0)</f>
        <v>0</v>
      </c>
      <c r="W3662" t="str">
        <f t="shared" si="57"/>
        <v>New (0-12 Months)</v>
      </c>
    </row>
    <row r="3663" spans="1:23" x14ac:dyDescent="0.25">
      <c r="A3663" t="s">
        <v>3697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 s="1">
        <v>87.55</v>
      </c>
      <c r="T3663" s="1">
        <v>4475.8999999999996</v>
      </c>
      <c r="U3663" t="s">
        <v>24</v>
      </c>
      <c r="V3663">
        <f>IF(Table1[[#This Row],[Churn]]="Yes",1,0)</f>
        <v>0</v>
      </c>
      <c r="W3663" t="str">
        <f t="shared" si="57"/>
        <v>Loyal (49-72 Months)</v>
      </c>
    </row>
    <row r="3664" spans="1:23" x14ac:dyDescent="0.25">
      <c r="A3664" t="s">
        <v>3698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 s="1">
        <v>45.15</v>
      </c>
      <c r="T3664" s="1">
        <v>416.45</v>
      </c>
      <c r="U3664" t="s">
        <v>23</v>
      </c>
      <c r="V3664">
        <f>IF(Table1[[#This Row],[Churn]]="Yes",1,0)</f>
        <v>1</v>
      </c>
      <c r="W3664" t="str">
        <f t="shared" si="57"/>
        <v>New (0-12 Months)</v>
      </c>
    </row>
    <row r="3665" spans="1:23" x14ac:dyDescent="0.25">
      <c r="A3665" t="s">
        <v>3699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 s="1">
        <v>88.4</v>
      </c>
      <c r="T3665" s="1">
        <v>788.6</v>
      </c>
      <c r="U3665" t="s">
        <v>24</v>
      </c>
      <c r="V3665">
        <f>IF(Table1[[#This Row],[Churn]]="Yes",1,0)</f>
        <v>0</v>
      </c>
      <c r="W3665" t="str">
        <f t="shared" si="57"/>
        <v>New (0-12 Months)</v>
      </c>
    </row>
    <row r="3666" spans="1:23" x14ac:dyDescent="0.25">
      <c r="A3666" t="s">
        <v>3700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 s="1">
        <v>50.8</v>
      </c>
      <c r="T3666" s="1">
        <v>202.3</v>
      </c>
      <c r="U3666" t="s">
        <v>24</v>
      </c>
      <c r="V3666">
        <f>IF(Table1[[#This Row],[Churn]]="Yes",1,0)</f>
        <v>0</v>
      </c>
      <c r="W3666" t="str">
        <f t="shared" si="57"/>
        <v>New (0-12 Months)</v>
      </c>
    </row>
    <row r="3667" spans="1:23" x14ac:dyDescent="0.25">
      <c r="A3667" t="s">
        <v>3701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 s="1">
        <v>99</v>
      </c>
      <c r="T3667" s="1">
        <v>6994.6</v>
      </c>
      <c r="U3667" t="s">
        <v>24</v>
      </c>
      <c r="V3667">
        <f>IF(Table1[[#This Row],[Churn]]="Yes",1,0)</f>
        <v>0</v>
      </c>
      <c r="W3667" t="str">
        <f t="shared" si="57"/>
        <v>Loyal (49-72 Months)</v>
      </c>
    </row>
    <row r="3668" spans="1:23" x14ac:dyDescent="0.25">
      <c r="A3668" t="s">
        <v>3702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 s="1">
        <v>84.4</v>
      </c>
      <c r="T3668" s="1">
        <v>4116.1499999999996</v>
      </c>
      <c r="U3668" t="s">
        <v>23</v>
      </c>
      <c r="V3668">
        <f>IF(Table1[[#This Row],[Churn]]="Yes",1,0)</f>
        <v>1</v>
      </c>
      <c r="W3668" t="str">
        <f t="shared" si="57"/>
        <v>Loyal (49-72 Months)</v>
      </c>
    </row>
    <row r="3669" spans="1:23" x14ac:dyDescent="0.25">
      <c r="A3669" t="s">
        <v>3703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 s="1">
        <v>96.55</v>
      </c>
      <c r="T3669" s="1">
        <v>2263.4499999999998</v>
      </c>
      <c r="U3669" t="s">
        <v>24</v>
      </c>
      <c r="V3669">
        <f>IF(Table1[[#This Row],[Churn]]="Yes",1,0)</f>
        <v>0</v>
      </c>
      <c r="W3669" t="str">
        <f t="shared" si="57"/>
        <v>Developing (13-24 Months)</v>
      </c>
    </row>
    <row r="3670" spans="1:23" x14ac:dyDescent="0.25">
      <c r="A3670" t="s">
        <v>3704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 s="1">
        <v>59.75</v>
      </c>
      <c r="T3670" s="1">
        <v>1374.35</v>
      </c>
      <c r="U3670" t="s">
        <v>24</v>
      </c>
      <c r="V3670">
        <f>IF(Table1[[#This Row],[Churn]]="Yes",1,0)</f>
        <v>0</v>
      </c>
      <c r="W3670" t="str">
        <f t="shared" si="57"/>
        <v>Developing (13-24 Months)</v>
      </c>
    </row>
    <row r="3671" spans="1:23" x14ac:dyDescent="0.25">
      <c r="A3671" t="s">
        <v>3705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 s="1">
        <v>111.5</v>
      </c>
      <c r="T3671" s="1">
        <v>4915.1499999999996</v>
      </c>
      <c r="U3671" t="s">
        <v>24</v>
      </c>
      <c r="V3671">
        <f>IF(Table1[[#This Row],[Churn]]="Yes",1,0)</f>
        <v>0</v>
      </c>
      <c r="W3671" t="str">
        <f t="shared" si="57"/>
        <v>Established (25-48 Months)</v>
      </c>
    </row>
    <row r="3672" spans="1:23" x14ac:dyDescent="0.25">
      <c r="A3672" t="s">
        <v>3706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 s="1">
        <v>24.25</v>
      </c>
      <c r="T3672" s="1">
        <v>838.5</v>
      </c>
      <c r="U3672" t="s">
        <v>24</v>
      </c>
      <c r="V3672">
        <f>IF(Table1[[#This Row],[Churn]]="Yes",1,0)</f>
        <v>0</v>
      </c>
      <c r="W3672" t="str">
        <f t="shared" si="57"/>
        <v>Established (25-48 Months)</v>
      </c>
    </row>
    <row r="3673" spans="1:23" x14ac:dyDescent="0.25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 s="1">
        <v>75.099999999999994</v>
      </c>
      <c r="T3673" s="1">
        <v>75.099999999999994</v>
      </c>
      <c r="U3673" t="s">
        <v>23</v>
      </c>
      <c r="V3673">
        <f>IF(Table1[[#This Row],[Churn]]="Yes",1,0)</f>
        <v>1</v>
      </c>
      <c r="W3673" t="str">
        <f t="shared" si="57"/>
        <v>New (0-12 Months)</v>
      </c>
    </row>
    <row r="3674" spans="1:23" x14ac:dyDescent="0.25">
      <c r="A3674" t="s">
        <v>3708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 s="1">
        <v>70.150000000000006</v>
      </c>
      <c r="T3674" s="1">
        <v>3715.65</v>
      </c>
      <c r="U3674" t="s">
        <v>23</v>
      </c>
      <c r="V3674">
        <f>IF(Table1[[#This Row],[Churn]]="Yes",1,0)</f>
        <v>1</v>
      </c>
      <c r="W3674" t="str">
        <f t="shared" si="57"/>
        <v>Loyal (49-72 Months)</v>
      </c>
    </row>
    <row r="3675" spans="1:23" x14ac:dyDescent="0.25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 s="1">
        <v>101.75</v>
      </c>
      <c r="T3675" s="1">
        <v>4273.45</v>
      </c>
      <c r="U3675" t="s">
        <v>23</v>
      </c>
      <c r="V3675">
        <f>IF(Table1[[#This Row],[Churn]]="Yes",1,0)</f>
        <v>1</v>
      </c>
      <c r="W3675" t="str">
        <f t="shared" si="57"/>
        <v>Established (25-48 Months)</v>
      </c>
    </row>
    <row r="3676" spans="1:23" x14ac:dyDescent="0.25">
      <c r="A3676" t="s">
        <v>3710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 s="1">
        <v>45.8</v>
      </c>
      <c r="T3676" s="1">
        <v>45.8</v>
      </c>
      <c r="U3676" t="s">
        <v>23</v>
      </c>
      <c r="V3676">
        <f>IF(Table1[[#This Row],[Churn]]="Yes",1,0)</f>
        <v>1</v>
      </c>
      <c r="W3676" t="str">
        <f t="shared" si="57"/>
        <v>New (0-12 Months)</v>
      </c>
    </row>
    <row r="3677" spans="1:23" x14ac:dyDescent="0.25">
      <c r="A3677" t="s">
        <v>3711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 s="1">
        <v>20.5</v>
      </c>
      <c r="T3677" s="1">
        <v>20.5</v>
      </c>
      <c r="U3677" t="s">
        <v>24</v>
      </c>
      <c r="V3677">
        <f>IF(Table1[[#This Row],[Churn]]="Yes",1,0)</f>
        <v>0</v>
      </c>
      <c r="W3677" t="str">
        <f t="shared" si="57"/>
        <v>New (0-12 Months)</v>
      </c>
    </row>
    <row r="3678" spans="1:23" x14ac:dyDescent="0.25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 s="1">
        <v>70.400000000000006</v>
      </c>
      <c r="T3678" s="1">
        <v>2044.75</v>
      </c>
      <c r="U3678" t="s">
        <v>24</v>
      </c>
      <c r="V3678">
        <f>IF(Table1[[#This Row],[Churn]]="Yes",1,0)</f>
        <v>0</v>
      </c>
      <c r="W3678" t="str">
        <f t="shared" si="57"/>
        <v>Established (25-48 Months)</v>
      </c>
    </row>
    <row r="3679" spans="1:23" x14ac:dyDescent="0.25">
      <c r="A3679" t="s">
        <v>3713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 s="1">
        <v>30.55</v>
      </c>
      <c r="T3679" s="1">
        <v>30.55</v>
      </c>
      <c r="U3679" t="s">
        <v>24</v>
      </c>
      <c r="V3679">
        <f>IF(Table1[[#This Row],[Churn]]="Yes",1,0)</f>
        <v>0</v>
      </c>
      <c r="W3679" t="str">
        <f t="shared" si="57"/>
        <v>New (0-12 Months)</v>
      </c>
    </row>
    <row r="3680" spans="1:23" x14ac:dyDescent="0.25">
      <c r="A3680" t="s">
        <v>3714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 s="1">
        <v>84.9</v>
      </c>
      <c r="T3680" s="1">
        <v>1398.25</v>
      </c>
      <c r="U3680" t="s">
        <v>24</v>
      </c>
      <c r="V3680">
        <f>IF(Table1[[#This Row],[Churn]]="Yes",1,0)</f>
        <v>0</v>
      </c>
      <c r="W3680" t="str">
        <f t="shared" si="57"/>
        <v>Developing (13-24 Months)</v>
      </c>
    </row>
    <row r="3681" spans="1:23" x14ac:dyDescent="0.25">
      <c r="A3681" t="s">
        <v>3715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 s="1">
        <v>20.100000000000001</v>
      </c>
      <c r="T3681" s="1">
        <v>20.100000000000001</v>
      </c>
      <c r="U3681" t="s">
        <v>23</v>
      </c>
      <c r="V3681">
        <f>IF(Table1[[#This Row],[Churn]]="Yes",1,0)</f>
        <v>1</v>
      </c>
      <c r="W3681" t="str">
        <f t="shared" si="57"/>
        <v>New (0-12 Months)</v>
      </c>
    </row>
    <row r="3682" spans="1:23" x14ac:dyDescent="0.25">
      <c r="A3682" t="s">
        <v>3716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 s="1">
        <v>40.65</v>
      </c>
      <c r="T3682" s="1">
        <v>328.95</v>
      </c>
      <c r="U3682" t="s">
        <v>23</v>
      </c>
      <c r="V3682">
        <f>IF(Table1[[#This Row],[Churn]]="Yes",1,0)</f>
        <v>1</v>
      </c>
      <c r="W3682" t="str">
        <f t="shared" si="57"/>
        <v>New (0-12 Months)</v>
      </c>
    </row>
    <row r="3683" spans="1:23" x14ac:dyDescent="0.25">
      <c r="A3683" t="s">
        <v>3717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 s="1">
        <v>101</v>
      </c>
      <c r="T3683" s="1">
        <v>4680.05</v>
      </c>
      <c r="U3683" t="s">
        <v>23</v>
      </c>
      <c r="V3683">
        <f>IF(Table1[[#This Row],[Churn]]="Yes",1,0)</f>
        <v>1</v>
      </c>
      <c r="W3683" t="str">
        <f t="shared" si="57"/>
        <v>Established (25-48 Months)</v>
      </c>
    </row>
    <row r="3684" spans="1:23" x14ac:dyDescent="0.25">
      <c r="A3684" t="s">
        <v>3718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 s="1">
        <v>69.099999999999994</v>
      </c>
      <c r="T3684" s="1">
        <v>69.099999999999994</v>
      </c>
      <c r="U3684" t="s">
        <v>23</v>
      </c>
      <c r="V3684">
        <f>IF(Table1[[#This Row],[Churn]]="Yes",1,0)</f>
        <v>1</v>
      </c>
      <c r="W3684" t="str">
        <f t="shared" si="57"/>
        <v>New (0-12 Months)</v>
      </c>
    </row>
    <row r="3685" spans="1:23" x14ac:dyDescent="0.25">
      <c r="A3685" t="s">
        <v>3719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 s="1">
        <v>54.5</v>
      </c>
      <c r="T3685" s="1">
        <v>3778.2</v>
      </c>
      <c r="U3685" t="s">
        <v>24</v>
      </c>
      <c r="V3685">
        <f>IF(Table1[[#This Row],[Churn]]="Yes",1,0)</f>
        <v>0</v>
      </c>
      <c r="W3685" t="str">
        <f t="shared" si="57"/>
        <v>Loyal (49-72 Months)</v>
      </c>
    </row>
    <row r="3686" spans="1:23" x14ac:dyDescent="0.25">
      <c r="A3686" t="s">
        <v>3720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 s="1">
        <v>75.349999999999994</v>
      </c>
      <c r="T3686" s="1">
        <v>3161.4</v>
      </c>
      <c r="U3686" t="s">
        <v>24</v>
      </c>
      <c r="V3686">
        <f>IF(Table1[[#This Row],[Churn]]="Yes",1,0)</f>
        <v>0</v>
      </c>
      <c r="W3686" t="str">
        <f t="shared" si="57"/>
        <v>Established (25-48 Months)</v>
      </c>
    </row>
    <row r="3687" spans="1:23" x14ac:dyDescent="0.25">
      <c r="A3687" t="s">
        <v>3721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 s="1">
        <v>44.45</v>
      </c>
      <c r="T3687" s="1">
        <v>2188.4499999999998</v>
      </c>
      <c r="U3687" t="s">
        <v>24</v>
      </c>
      <c r="V3687">
        <f>IF(Table1[[#This Row],[Churn]]="Yes",1,0)</f>
        <v>0</v>
      </c>
      <c r="W3687" t="str">
        <f t="shared" si="57"/>
        <v>Loyal (49-72 Months)</v>
      </c>
    </row>
    <row r="3688" spans="1:23" x14ac:dyDescent="0.25">
      <c r="A3688" t="s">
        <v>3722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 s="1">
        <v>75</v>
      </c>
      <c r="T3688" s="1">
        <v>999.45</v>
      </c>
      <c r="U3688" t="s">
        <v>23</v>
      </c>
      <c r="V3688">
        <f>IF(Table1[[#This Row],[Churn]]="Yes",1,0)</f>
        <v>1</v>
      </c>
      <c r="W3688" t="str">
        <f t="shared" si="57"/>
        <v>Developing (13-24 Months)</v>
      </c>
    </row>
    <row r="3689" spans="1:23" x14ac:dyDescent="0.25">
      <c r="A3689" t="s">
        <v>3723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 s="1">
        <v>100</v>
      </c>
      <c r="T3689" s="1">
        <v>1888.65</v>
      </c>
      <c r="U3689" t="s">
        <v>23</v>
      </c>
      <c r="V3689">
        <f>IF(Table1[[#This Row],[Churn]]="Yes",1,0)</f>
        <v>1</v>
      </c>
      <c r="W3689" t="str">
        <f t="shared" si="57"/>
        <v>Developing (13-24 Months)</v>
      </c>
    </row>
    <row r="3690" spans="1:23" x14ac:dyDescent="0.25">
      <c r="A3690" t="s">
        <v>3724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 s="1">
        <v>98.05</v>
      </c>
      <c r="T3690" s="1">
        <v>3990.6</v>
      </c>
      <c r="U3690" t="s">
        <v>24</v>
      </c>
      <c r="V3690">
        <f>IF(Table1[[#This Row],[Churn]]="Yes",1,0)</f>
        <v>0</v>
      </c>
      <c r="W3690" t="str">
        <f t="shared" si="57"/>
        <v>Established (25-48 Months)</v>
      </c>
    </row>
    <row r="3691" spans="1:23" x14ac:dyDescent="0.25">
      <c r="A3691" t="s">
        <v>3725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 s="1">
        <v>71.150000000000006</v>
      </c>
      <c r="T3691" s="1">
        <v>71.150000000000006</v>
      </c>
      <c r="U3691" t="s">
        <v>23</v>
      </c>
      <c r="V3691">
        <f>IF(Table1[[#This Row],[Churn]]="Yes",1,0)</f>
        <v>1</v>
      </c>
      <c r="W3691" t="str">
        <f t="shared" si="57"/>
        <v>New (0-12 Months)</v>
      </c>
    </row>
    <row r="3692" spans="1:23" x14ac:dyDescent="0.25">
      <c r="A3692" t="s">
        <v>3726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 s="1">
        <v>54.15</v>
      </c>
      <c r="T3692" s="1">
        <v>1240.25</v>
      </c>
      <c r="U3692" t="s">
        <v>23</v>
      </c>
      <c r="V3692">
        <f>IF(Table1[[#This Row],[Churn]]="Yes",1,0)</f>
        <v>1</v>
      </c>
      <c r="W3692" t="str">
        <f t="shared" si="57"/>
        <v>Developing (13-24 Months)</v>
      </c>
    </row>
    <row r="3693" spans="1:23" x14ac:dyDescent="0.25">
      <c r="A3693" t="s">
        <v>3727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 s="1">
        <v>63.9</v>
      </c>
      <c r="T3693" s="1">
        <v>2635</v>
      </c>
      <c r="U3693" t="s">
        <v>24</v>
      </c>
      <c r="V3693">
        <f>IF(Table1[[#This Row],[Churn]]="Yes",1,0)</f>
        <v>0</v>
      </c>
      <c r="W3693" t="str">
        <f t="shared" si="57"/>
        <v>Established (25-48 Months)</v>
      </c>
    </row>
    <row r="3694" spans="1:23" x14ac:dyDescent="0.25">
      <c r="A3694" t="s">
        <v>3728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 s="1">
        <v>69.150000000000006</v>
      </c>
      <c r="T3694" s="1">
        <v>235</v>
      </c>
      <c r="U3694" t="s">
        <v>24</v>
      </c>
      <c r="V3694">
        <f>IF(Table1[[#This Row],[Churn]]="Yes",1,0)</f>
        <v>0</v>
      </c>
      <c r="W3694" t="str">
        <f t="shared" si="57"/>
        <v>New (0-12 Months)</v>
      </c>
    </row>
    <row r="3695" spans="1:23" x14ac:dyDescent="0.25">
      <c r="A3695" t="s">
        <v>3729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 s="1">
        <v>64.650000000000006</v>
      </c>
      <c r="T3695" s="1">
        <v>2347.85</v>
      </c>
      <c r="U3695" t="s">
        <v>24</v>
      </c>
      <c r="V3695">
        <f>IF(Table1[[#This Row],[Churn]]="Yes",1,0)</f>
        <v>0</v>
      </c>
      <c r="W3695" t="str">
        <f t="shared" si="57"/>
        <v>Established (25-48 Months)</v>
      </c>
    </row>
    <row r="3696" spans="1:23" x14ac:dyDescent="0.25">
      <c r="A3696" t="s">
        <v>3730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 s="1">
        <v>108.75</v>
      </c>
      <c r="T3696" s="1">
        <v>7156.2</v>
      </c>
      <c r="U3696" t="s">
        <v>23</v>
      </c>
      <c r="V3696">
        <f>IF(Table1[[#This Row],[Churn]]="Yes",1,0)</f>
        <v>1</v>
      </c>
      <c r="W3696" t="str">
        <f t="shared" si="57"/>
        <v>Loyal (49-72 Months)</v>
      </c>
    </row>
    <row r="3697" spans="1:23" x14ac:dyDescent="0.25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 s="1">
        <v>98.85</v>
      </c>
      <c r="T3697" s="1">
        <v>3089.6</v>
      </c>
      <c r="U3697" t="s">
        <v>24</v>
      </c>
      <c r="V3697">
        <f>IF(Table1[[#This Row],[Churn]]="Yes",1,0)</f>
        <v>0</v>
      </c>
      <c r="W3697" t="str">
        <f t="shared" si="57"/>
        <v>Established (25-48 Months)</v>
      </c>
    </row>
    <row r="3698" spans="1:23" x14ac:dyDescent="0.25">
      <c r="A3698" t="s">
        <v>3732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 s="1">
        <v>49.15</v>
      </c>
      <c r="T3698" s="1">
        <v>270.8</v>
      </c>
      <c r="U3698" t="s">
        <v>23</v>
      </c>
      <c r="V3698">
        <f>IF(Table1[[#This Row],[Churn]]="Yes",1,0)</f>
        <v>1</v>
      </c>
      <c r="W3698" t="str">
        <f t="shared" si="57"/>
        <v>New (0-12 Months)</v>
      </c>
    </row>
    <row r="3699" spans="1:23" x14ac:dyDescent="0.25">
      <c r="A3699" t="s">
        <v>3733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 s="1">
        <v>89.6</v>
      </c>
      <c r="T3699" s="1">
        <v>2901.8</v>
      </c>
      <c r="U3699" t="s">
        <v>24</v>
      </c>
      <c r="V3699">
        <f>IF(Table1[[#This Row],[Churn]]="Yes",1,0)</f>
        <v>0</v>
      </c>
      <c r="W3699" t="str">
        <f t="shared" si="57"/>
        <v>Established (25-48 Months)</v>
      </c>
    </row>
    <row r="3700" spans="1:23" x14ac:dyDescent="0.25">
      <c r="A3700" t="s">
        <v>3734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 s="1">
        <v>83.25</v>
      </c>
      <c r="T3700" s="1">
        <v>4949.1000000000004</v>
      </c>
      <c r="U3700" t="s">
        <v>24</v>
      </c>
      <c r="V3700">
        <f>IF(Table1[[#This Row],[Churn]]="Yes",1,0)</f>
        <v>0</v>
      </c>
      <c r="W3700" t="str">
        <f t="shared" si="57"/>
        <v>Loyal (49-72 Months)</v>
      </c>
    </row>
    <row r="3701" spans="1:23" x14ac:dyDescent="0.25">
      <c r="A3701" t="s">
        <v>3735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 s="1">
        <v>70.25</v>
      </c>
      <c r="T3701" s="1">
        <v>2198.9</v>
      </c>
      <c r="U3701" t="s">
        <v>24</v>
      </c>
      <c r="V3701">
        <f>IF(Table1[[#This Row],[Churn]]="Yes",1,0)</f>
        <v>0</v>
      </c>
      <c r="W3701" t="str">
        <f t="shared" si="57"/>
        <v>Established (25-48 Months)</v>
      </c>
    </row>
    <row r="3702" spans="1:23" x14ac:dyDescent="0.25">
      <c r="A3702" t="s">
        <v>3736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 s="1">
        <v>19.399999999999999</v>
      </c>
      <c r="T3702" s="1">
        <v>374.5</v>
      </c>
      <c r="U3702" t="s">
        <v>23</v>
      </c>
      <c r="V3702">
        <f>IF(Table1[[#This Row],[Churn]]="Yes",1,0)</f>
        <v>1</v>
      </c>
      <c r="W3702" t="str">
        <f t="shared" si="57"/>
        <v>Developing (13-24 Months)</v>
      </c>
    </row>
    <row r="3703" spans="1:23" x14ac:dyDescent="0.25">
      <c r="A3703" t="s">
        <v>3737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 s="1">
        <v>24.5</v>
      </c>
      <c r="T3703" s="1">
        <v>761.95</v>
      </c>
      <c r="U3703" t="s">
        <v>24</v>
      </c>
      <c r="V3703">
        <f>IF(Table1[[#This Row],[Churn]]="Yes",1,0)</f>
        <v>0</v>
      </c>
      <c r="W3703" t="str">
        <f t="shared" si="57"/>
        <v>Established (25-48 Months)</v>
      </c>
    </row>
    <row r="3704" spans="1:23" x14ac:dyDescent="0.25">
      <c r="A3704" t="s">
        <v>3738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 s="1">
        <v>79.150000000000006</v>
      </c>
      <c r="T3704" s="1">
        <v>1520.9</v>
      </c>
      <c r="U3704" t="s">
        <v>23</v>
      </c>
      <c r="V3704">
        <f>IF(Table1[[#This Row],[Churn]]="Yes",1,0)</f>
        <v>1</v>
      </c>
      <c r="W3704" t="str">
        <f t="shared" si="57"/>
        <v>Developing (13-24 Months)</v>
      </c>
    </row>
    <row r="3705" spans="1:23" x14ac:dyDescent="0.25">
      <c r="A3705" t="s">
        <v>3739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 s="1">
        <v>20.100000000000001</v>
      </c>
      <c r="T3705" s="1">
        <v>190.25</v>
      </c>
      <c r="U3705" t="s">
        <v>24</v>
      </c>
      <c r="V3705">
        <f>IF(Table1[[#This Row],[Churn]]="Yes",1,0)</f>
        <v>0</v>
      </c>
      <c r="W3705" t="str">
        <f t="shared" si="57"/>
        <v>New (0-12 Months)</v>
      </c>
    </row>
    <row r="3706" spans="1:23" x14ac:dyDescent="0.25">
      <c r="A3706" t="s">
        <v>3740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 s="1">
        <v>73</v>
      </c>
      <c r="T3706" s="1">
        <v>5163</v>
      </c>
      <c r="U3706" t="s">
        <v>24</v>
      </c>
      <c r="V3706">
        <f>IF(Table1[[#This Row],[Churn]]="Yes",1,0)</f>
        <v>0</v>
      </c>
      <c r="W3706" t="str">
        <f t="shared" si="57"/>
        <v>Loyal (49-72 Months)</v>
      </c>
    </row>
    <row r="3707" spans="1:23" x14ac:dyDescent="0.25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 s="1">
        <v>61.4</v>
      </c>
      <c r="T3707" s="1">
        <v>4059.85</v>
      </c>
      <c r="U3707" t="s">
        <v>24</v>
      </c>
      <c r="V3707">
        <f>IF(Table1[[#This Row],[Churn]]="Yes",1,0)</f>
        <v>0</v>
      </c>
      <c r="W3707" t="str">
        <f t="shared" si="57"/>
        <v>Loyal (49-72 Months)</v>
      </c>
    </row>
    <row r="3708" spans="1:23" x14ac:dyDescent="0.25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 s="1">
        <v>84.3</v>
      </c>
      <c r="T3708" s="1">
        <v>2281.6</v>
      </c>
      <c r="U3708" t="s">
        <v>24</v>
      </c>
      <c r="V3708">
        <f>IF(Table1[[#This Row],[Churn]]="Yes",1,0)</f>
        <v>0</v>
      </c>
      <c r="W3708" t="str">
        <f t="shared" si="57"/>
        <v>Established (25-48 Months)</v>
      </c>
    </row>
    <row r="3709" spans="1:23" x14ac:dyDescent="0.25">
      <c r="A3709" t="s">
        <v>3743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 s="1">
        <v>19.899999999999999</v>
      </c>
      <c r="T3709" s="1">
        <v>1356.7</v>
      </c>
      <c r="U3709" t="s">
        <v>24</v>
      </c>
      <c r="V3709">
        <f>IF(Table1[[#This Row],[Churn]]="Yes",1,0)</f>
        <v>0</v>
      </c>
      <c r="W3709" t="str">
        <f t="shared" si="57"/>
        <v>Loyal (49-72 Months)</v>
      </c>
    </row>
    <row r="3710" spans="1:23" x14ac:dyDescent="0.25">
      <c r="A3710" t="s">
        <v>3744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 s="1">
        <v>20.399999999999999</v>
      </c>
      <c r="T3710" s="1">
        <v>231.45</v>
      </c>
      <c r="U3710" t="s">
        <v>24</v>
      </c>
      <c r="V3710">
        <f>IF(Table1[[#This Row],[Churn]]="Yes",1,0)</f>
        <v>0</v>
      </c>
      <c r="W3710" t="str">
        <f t="shared" si="57"/>
        <v>New (0-12 Months)</v>
      </c>
    </row>
    <row r="3711" spans="1:23" x14ac:dyDescent="0.25">
      <c r="A3711" t="s">
        <v>3745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 s="1">
        <v>50.75</v>
      </c>
      <c r="T3711" s="1">
        <v>50.75</v>
      </c>
      <c r="U3711" t="s">
        <v>24</v>
      </c>
      <c r="V3711">
        <f>IF(Table1[[#This Row],[Churn]]="Yes",1,0)</f>
        <v>0</v>
      </c>
      <c r="W3711" t="str">
        <f t="shared" si="57"/>
        <v>New (0-12 Months)</v>
      </c>
    </row>
    <row r="3712" spans="1:23" x14ac:dyDescent="0.25">
      <c r="A3712" t="s">
        <v>3746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 s="1">
        <v>20.45</v>
      </c>
      <c r="T3712" s="1">
        <v>242.4</v>
      </c>
      <c r="U3712" t="s">
        <v>24</v>
      </c>
      <c r="V3712">
        <f>IF(Table1[[#This Row],[Churn]]="Yes",1,0)</f>
        <v>0</v>
      </c>
      <c r="W3712" t="str">
        <f t="shared" si="57"/>
        <v>New (0-12 Months)</v>
      </c>
    </row>
    <row r="3713" spans="1:23" x14ac:dyDescent="0.25">
      <c r="A3713" t="s">
        <v>3747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 s="1">
        <v>75.75</v>
      </c>
      <c r="T3713" s="1">
        <v>4264.25</v>
      </c>
      <c r="U3713" t="s">
        <v>24</v>
      </c>
      <c r="V3713">
        <f>IF(Table1[[#This Row],[Churn]]="Yes",1,0)</f>
        <v>0</v>
      </c>
      <c r="W3713" t="str">
        <f t="shared" si="57"/>
        <v>Loyal (49-72 Months)</v>
      </c>
    </row>
    <row r="3714" spans="1:23" x14ac:dyDescent="0.25">
      <c r="A3714" t="s">
        <v>3748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 s="1">
        <v>65.400000000000006</v>
      </c>
      <c r="T3714" s="1">
        <v>2774.55</v>
      </c>
      <c r="U3714" t="s">
        <v>24</v>
      </c>
      <c r="V3714">
        <f>IF(Table1[[#This Row],[Churn]]="Yes",1,0)</f>
        <v>0</v>
      </c>
      <c r="W3714" t="str">
        <f t="shared" ref="W3714:W3777" si="58">IF(F3714&lt;=12,"New (0-12 Months)",IF(F3714&lt;=24,"Developing (13-24 Months)",IF(F3714&lt;=48,"Established (25-48 Months)","Loyal (49-72 Months)")))</f>
        <v>Established (25-48 Months)</v>
      </c>
    </row>
    <row r="3715" spans="1:23" x14ac:dyDescent="0.25">
      <c r="A3715" t="s">
        <v>3749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 s="1">
        <v>80.400000000000006</v>
      </c>
      <c r="T3715" s="1">
        <v>3605.2</v>
      </c>
      <c r="U3715" t="s">
        <v>23</v>
      </c>
      <c r="V3715">
        <f>IF(Table1[[#This Row],[Churn]]="Yes",1,0)</f>
        <v>1</v>
      </c>
      <c r="W3715" t="str">
        <f t="shared" si="58"/>
        <v>Established (25-48 Months)</v>
      </c>
    </row>
    <row r="3716" spans="1:23" x14ac:dyDescent="0.25">
      <c r="A3716" t="s">
        <v>3750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 s="1">
        <v>59.75</v>
      </c>
      <c r="T3716" s="1">
        <v>4069.9</v>
      </c>
      <c r="U3716" t="s">
        <v>24</v>
      </c>
      <c r="V3716">
        <f>IF(Table1[[#This Row],[Churn]]="Yes",1,0)</f>
        <v>0</v>
      </c>
      <c r="W3716" t="str">
        <f t="shared" si="58"/>
        <v>Loyal (49-72 Months)</v>
      </c>
    </row>
    <row r="3717" spans="1:23" x14ac:dyDescent="0.25">
      <c r="A3717" t="s">
        <v>3751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 s="1">
        <v>78.5</v>
      </c>
      <c r="T3717" s="1">
        <v>874.2</v>
      </c>
      <c r="U3717" t="s">
        <v>24</v>
      </c>
      <c r="V3717">
        <f>IF(Table1[[#This Row],[Churn]]="Yes",1,0)</f>
        <v>0</v>
      </c>
      <c r="W3717" t="str">
        <f t="shared" si="58"/>
        <v>New (0-12 Months)</v>
      </c>
    </row>
    <row r="3718" spans="1:23" x14ac:dyDescent="0.25">
      <c r="A3718" t="s">
        <v>3752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 s="1">
        <v>102</v>
      </c>
      <c r="T3718" s="1">
        <v>1145.3499999999999</v>
      </c>
      <c r="U3718" t="s">
        <v>23</v>
      </c>
      <c r="V3718">
        <f>IF(Table1[[#This Row],[Churn]]="Yes",1,0)</f>
        <v>1</v>
      </c>
      <c r="W3718" t="str">
        <f t="shared" si="58"/>
        <v>New (0-12 Months)</v>
      </c>
    </row>
    <row r="3719" spans="1:23" x14ac:dyDescent="0.25">
      <c r="A3719" t="s">
        <v>3753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 s="1">
        <v>48.95</v>
      </c>
      <c r="T3719" s="1">
        <v>1323.7</v>
      </c>
      <c r="U3719" t="s">
        <v>24</v>
      </c>
      <c r="V3719">
        <f>IF(Table1[[#This Row],[Churn]]="Yes",1,0)</f>
        <v>0</v>
      </c>
      <c r="W3719" t="str">
        <f t="shared" si="58"/>
        <v>Established (25-48 Months)</v>
      </c>
    </row>
    <row r="3720" spans="1:23" x14ac:dyDescent="0.25">
      <c r="A3720" t="s">
        <v>3754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 s="1">
        <v>99.65</v>
      </c>
      <c r="T3720" s="1">
        <v>5497.05</v>
      </c>
      <c r="U3720" t="s">
        <v>24</v>
      </c>
      <c r="V3720">
        <f>IF(Table1[[#This Row],[Churn]]="Yes",1,0)</f>
        <v>0</v>
      </c>
      <c r="W3720" t="str">
        <f t="shared" si="58"/>
        <v>Loyal (49-72 Months)</v>
      </c>
    </row>
    <row r="3721" spans="1:23" x14ac:dyDescent="0.25">
      <c r="A3721" t="s">
        <v>3755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 s="1">
        <v>18.25</v>
      </c>
      <c r="T3721" s="1">
        <v>534.70000000000005</v>
      </c>
      <c r="U3721" t="s">
        <v>24</v>
      </c>
      <c r="V3721">
        <f>IF(Table1[[#This Row],[Churn]]="Yes",1,0)</f>
        <v>0</v>
      </c>
      <c r="W3721" t="str">
        <f t="shared" si="58"/>
        <v>Established (25-48 Months)</v>
      </c>
    </row>
    <row r="3722" spans="1:23" x14ac:dyDescent="0.25">
      <c r="A3722" t="s">
        <v>3756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 s="1">
        <v>54.55</v>
      </c>
      <c r="T3722" s="1">
        <v>2455.0500000000002</v>
      </c>
      <c r="U3722" t="s">
        <v>24</v>
      </c>
      <c r="V3722">
        <f>IF(Table1[[#This Row],[Churn]]="Yes",1,0)</f>
        <v>0</v>
      </c>
      <c r="W3722" t="str">
        <f t="shared" si="58"/>
        <v>Established (25-48 Months)</v>
      </c>
    </row>
    <row r="3723" spans="1:23" x14ac:dyDescent="0.25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 s="1">
        <v>20.65</v>
      </c>
      <c r="T3723" s="1">
        <v>38.700000000000003</v>
      </c>
      <c r="U3723" t="s">
        <v>23</v>
      </c>
      <c r="V3723">
        <f>IF(Table1[[#This Row],[Churn]]="Yes",1,0)</f>
        <v>1</v>
      </c>
      <c r="W3723" t="str">
        <f t="shared" si="58"/>
        <v>New (0-12 Months)</v>
      </c>
    </row>
    <row r="3724" spans="1:23" x14ac:dyDescent="0.25">
      <c r="A3724" t="s">
        <v>3758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 s="1">
        <v>40.65</v>
      </c>
      <c r="T3724" s="1">
        <v>947.4</v>
      </c>
      <c r="U3724" t="s">
        <v>24</v>
      </c>
      <c r="V3724">
        <f>IF(Table1[[#This Row],[Churn]]="Yes",1,0)</f>
        <v>0</v>
      </c>
      <c r="W3724" t="str">
        <f t="shared" si="58"/>
        <v>Developing (13-24 Months)</v>
      </c>
    </row>
    <row r="3725" spans="1:23" x14ac:dyDescent="0.25">
      <c r="A3725" t="s">
        <v>3759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 s="1">
        <v>20.45</v>
      </c>
      <c r="T3725" s="1">
        <v>357</v>
      </c>
      <c r="U3725" t="s">
        <v>24</v>
      </c>
      <c r="V3725">
        <f>IF(Table1[[#This Row],[Churn]]="Yes",1,0)</f>
        <v>0</v>
      </c>
      <c r="W3725" t="str">
        <f t="shared" si="58"/>
        <v>Developing (13-24 Months)</v>
      </c>
    </row>
    <row r="3726" spans="1:23" x14ac:dyDescent="0.25">
      <c r="A3726" t="s">
        <v>3760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 s="1">
        <v>24.8</v>
      </c>
      <c r="T3726" s="1">
        <v>1476.25</v>
      </c>
      <c r="U3726" t="s">
        <v>24</v>
      </c>
      <c r="V3726">
        <f>IF(Table1[[#This Row],[Churn]]="Yes",1,0)</f>
        <v>0</v>
      </c>
      <c r="W3726" t="str">
        <f t="shared" si="58"/>
        <v>Loyal (49-72 Months)</v>
      </c>
    </row>
    <row r="3727" spans="1:23" x14ac:dyDescent="0.25">
      <c r="A3727" t="s">
        <v>3761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 s="1">
        <v>70.8</v>
      </c>
      <c r="T3727" s="1">
        <v>70.8</v>
      </c>
      <c r="U3727" t="s">
        <v>23</v>
      </c>
      <c r="V3727">
        <f>IF(Table1[[#This Row],[Churn]]="Yes",1,0)</f>
        <v>1</v>
      </c>
      <c r="W3727" t="str">
        <f t="shared" si="58"/>
        <v>New (0-12 Months)</v>
      </c>
    </row>
    <row r="3728" spans="1:23" x14ac:dyDescent="0.25">
      <c r="A3728" t="s">
        <v>3762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 s="1">
        <v>89.05</v>
      </c>
      <c r="T3728" s="1">
        <v>1448.6</v>
      </c>
      <c r="U3728" t="s">
        <v>23</v>
      </c>
      <c r="V3728">
        <f>IF(Table1[[#This Row],[Churn]]="Yes",1,0)</f>
        <v>1</v>
      </c>
      <c r="W3728" t="str">
        <f t="shared" si="58"/>
        <v>Developing (13-24 Months)</v>
      </c>
    </row>
    <row r="3729" spans="1:23" x14ac:dyDescent="0.25">
      <c r="A3729" t="s">
        <v>3763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 s="1">
        <v>96.6</v>
      </c>
      <c r="T3729" s="1">
        <v>291.89999999999998</v>
      </c>
      <c r="U3729" t="s">
        <v>23</v>
      </c>
      <c r="V3729">
        <f>IF(Table1[[#This Row],[Churn]]="Yes",1,0)</f>
        <v>1</v>
      </c>
      <c r="W3729" t="str">
        <f t="shared" si="58"/>
        <v>New (0-12 Months)</v>
      </c>
    </row>
    <row r="3730" spans="1:23" x14ac:dyDescent="0.25">
      <c r="A3730" t="s">
        <v>3764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 s="1">
        <v>88.8</v>
      </c>
      <c r="T3730" s="1">
        <v>5903.15</v>
      </c>
      <c r="U3730" t="s">
        <v>24</v>
      </c>
      <c r="V3730">
        <f>IF(Table1[[#This Row],[Churn]]="Yes",1,0)</f>
        <v>0</v>
      </c>
      <c r="W3730" t="str">
        <f t="shared" si="58"/>
        <v>Loyal (49-72 Months)</v>
      </c>
    </row>
    <row r="3731" spans="1:23" x14ac:dyDescent="0.25">
      <c r="A3731" t="s">
        <v>3765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 s="1">
        <v>20.05</v>
      </c>
      <c r="T3731" s="1">
        <v>1201.6500000000001</v>
      </c>
      <c r="U3731" t="s">
        <v>24</v>
      </c>
      <c r="V3731">
        <f>IF(Table1[[#This Row],[Churn]]="Yes",1,0)</f>
        <v>0</v>
      </c>
      <c r="W3731" t="str">
        <f t="shared" si="58"/>
        <v>Loyal (49-72 Months)</v>
      </c>
    </row>
    <row r="3732" spans="1:23" x14ac:dyDescent="0.25">
      <c r="A3732" t="s">
        <v>3766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 s="1">
        <v>104.5</v>
      </c>
      <c r="T3732" s="1">
        <v>5921.35</v>
      </c>
      <c r="U3732" t="s">
        <v>23</v>
      </c>
      <c r="V3732">
        <f>IF(Table1[[#This Row],[Churn]]="Yes",1,0)</f>
        <v>1</v>
      </c>
      <c r="W3732" t="str">
        <f t="shared" si="58"/>
        <v>Loyal (49-72 Months)</v>
      </c>
    </row>
    <row r="3733" spans="1:23" x14ac:dyDescent="0.25">
      <c r="A3733" t="s">
        <v>3767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 s="1">
        <v>69.8</v>
      </c>
      <c r="T3733" s="1">
        <v>146.65</v>
      </c>
      <c r="U3733" t="s">
        <v>24</v>
      </c>
      <c r="V3733">
        <f>IF(Table1[[#This Row],[Churn]]="Yes",1,0)</f>
        <v>0</v>
      </c>
      <c r="W3733" t="str">
        <f t="shared" si="58"/>
        <v>New (0-12 Months)</v>
      </c>
    </row>
    <row r="3734" spans="1:23" x14ac:dyDescent="0.25">
      <c r="A3734" t="s">
        <v>3768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 s="1">
        <v>77.150000000000006</v>
      </c>
      <c r="T3734" s="1">
        <v>1759.4</v>
      </c>
      <c r="U3734" t="s">
        <v>24</v>
      </c>
      <c r="V3734">
        <f>IF(Table1[[#This Row],[Churn]]="Yes",1,0)</f>
        <v>0</v>
      </c>
      <c r="W3734" t="str">
        <f t="shared" si="58"/>
        <v>Developing (13-24 Months)</v>
      </c>
    </row>
    <row r="3735" spans="1:23" x14ac:dyDescent="0.25">
      <c r="A3735" t="s">
        <v>3769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 s="1">
        <v>35.049999999999997</v>
      </c>
      <c r="T3735" s="1">
        <v>844.45</v>
      </c>
      <c r="U3735" t="s">
        <v>24</v>
      </c>
      <c r="V3735">
        <f>IF(Table1[[#This Row],[Churn]]="Yes",1,0)</f>
        <v>0</v>
      </c>
      <c r="W3735" t="str">
        <f t="shared" si="58"/>
        <v>Established (25-48 Months)</v>
      </c>
    </row>
    <row r="3736" spans="1:23" x14ac:dyDescent="0.25">
      <c r="A3736" t="s">
        <v>3770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 s="1">
        <v>108.1</v>
      </c>
      <c r="T3736" s="1">
        <v>7774.05</v>
      </c>
      <c r="U3736" t="s">
        <v>24</v>
      </c>
      <c r="V3736">
        <f>IF(Table1[[#This Row],[Churn]]="Yes",1,0)</f>
        <v>0</v>
      </c>
      <c r="W3736" t="str">
        <f t="shared" si="58"/>
        <v>Loyal (49-72 Months)</v>
      </c>
    </row>
    <row r="3737" spans="1:23" x14ac:dyDescent="0.25">
      <c r="A3737" t="s">
        <v>3771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 s="1">
        <v>84.05</v>
      </c>
      <c r="T3737" s="1">
        <v>134.05000000000001</v>
      </c>
      <c r="U3737" t="s">
        <v>24</v>
      </c>
      <c r="V3737">
        <f>IF(Table1[[#This Row],[Churn]]="Yes",1,0)</f>
        <v>0</v>
      </c>
      <c r="W3737" t="str">
        <f t="shared" si="58"/>
        <v>New (0-12 Months)</v>
      </c>
    </row>
    <row r="3738" spans="1:23" x14ac:dyDescent="0.25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 s="1">
        <v>20.2</v>
      </c>
      <c r="T3738" s="1">
        <v>140.94999999999999</v>
      </c>
      <c r="U3738" t="s">
        <v>24</v>
      </c>
      <c r="V3738">
        <f>IF(Table1[[#This Row],[Churn]]="Yes",1,0)</f>
        <v>0</v>
      </c>
      <c r="W3738" t="str">
        <f t="shared" si="58"/>
        <v>New (0-12 Months)</v>
      </c>
    </row>
    <row r="3739" spans="1:23" x14ac:dyDescent="0.25">
      <c r="A3739" t="s">
        <v>3773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 s="1">
        <v>50.6</v>
      </c>
      <c r="T3739" s="1">
        <v>249.95</v>
      </c>
      <c r="U3739" t="s">
        <v>23</v>
      </c>
      <c r="V3739">
        <f>IF(Table1[[#This Row],[Churn]]="Yes",1,0)</f>
        <v>1</v>
      </c>
      <c r="W3739" t="str">
        <f t="shared" si="58"/>
        <v>New (0-12 Months)</v>
      </c>
    </row>
    <row r="3740" spans="1:23" x14ac:dyDescent="0.25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 s="1">
        <v>49.2</v>
      </c>
      <c r="T3740" s="1">
        <v>1701.65</v>
      </c>
      <c r="U3740" t="s">
        <v>24</v>
      </c>
      <c r="V3740">
        <f>IF(Table1[[#This Row],[Churn]]="Yes",1,0)</f>
        <v>0</v>
      </c>
      <c r="W3740" t="str">
        <f t="shared" si="58"/>
        <v>Established (25-48 Months)</v>
      </c>
    </row>
    <row r="3741" spans="1:23" x14ac:dyDescent="0.25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 s="1">
        <v>24.6</v>
      </c>
      <c r="T3741" s="1">
        <v>592.65</v>
      </c>
      <c r="U3741" t="s">
        <v>24</v>
      </c>
      <c r="V3741">
        <f>IF(Table1[[#This Row],[Churn]]="Yes",1,0)</f>
        <v>0</v>
      </c>
      <c r="W3741" t="str">
        <f t="shared" si="58"/>
        <v>Developing (13-24 Months)</v>
      </c>
    </row>
    <row r="3742" spans="1:23" x14ac:dyDescent="0.25">
      <c r="A3742" t="s">
        <v>3776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 s="1">
        <v>71.650000000000006</v>
      </c>
      <c r="T3742" s="1">
        <v>135.75</v>
      </c>
      <c r="U3742" t="s">
        <v>24</v>
      </c>
      <c r="V3742">
        <f>IF(Table1[[#This Row],[Churn]]="Yes",1,0)</f>
        <v>0</v>
      </c>
      <c r="W3742" t="str">
        <f t="shared" si="58"/>
        <v>New (0-12 Months)</v>
      </c>
    </row>
    <row r="3743" spans="1:23" x14ac:dyDescent="0.25">
      <c r="A3743" t="s">
        <v>3777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 s="1">
        <v>104.9</v>
      </c>
      <c r="T3743" s="1">
        <v>7732.65</v>
      </c>
      <c r="U3743" t="s">
        <v>24</v>
      </c>
      <c r="V3743">
        <f>IF(Table1[[#This Row],[Churn]]="Yes",1,0)</f>
        <v>0</v>
      </c>
      <c r="W3743" t="str">
        <f t="shared" si="58"/>
        <v>Loyal (49-72 Months)</v>
      </c>
    </row>
    <row r="3744" spans="1:23" x14ac:dyDescent="0.25">
      <c r="A3744" t="s">
        <v>3778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 s="1">
        <v>106.5</v>
      </c>
      <c r="T3744" s="1">
        <v>4282.3999999999996</v>
      </c>
      <c r="U3744" t="s">
        <v>24</v>
      </c>
      <c r="V3744">
        <f>IF(Table1[[#This Row],[Churn]]="Yes",1,0)</f>
        <v>0</v>
      </c>
      <c r="W3744" t="str">
        <f t="shared" si="58"/>
        <v>Established (25-48 Months)</v>
      </c>
    </row>
    <row r="3745" spans="1:23" x14ac:dyDescent="0.25">
      <c r="A3745" t="s">
        <v>3779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 s="1">
        <v>49.35</v>
      </c>
      <c r="T3745" s="1">
        <v>219.65</v>
      </c>
      <c r="U3745" t="s">
        <v>23</v>
      </c>
      <c r="V3745">
        <f>IF(Table1[[#This Row],[Churn]]="Yes",1,0)</f>
        <v>1</v>
      </c>
      <c r="W3745" t="str">
        <f t="shared" si="58"/>
        <v>New (0-12 Months)</v>
      </c>
    </row>
    <row r="3746" spans="1:23" x14ac:dyDescent="0.25">
      <c r="A3746" t="s">
        <v>3780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 s="1">
        <v>75.5</v>
      </c>
      <c r="T3746" s="1">
        <v>2018.1</v>
      </c>
      <c r="U3746" t="s">
        <v>24</v>
      </c>
      <c r="V3746">
        <f>IF(Table1[[#This Row],[Churn]]="Yes",1,0)</f>
        <v>0</v>
      </c>
      <c r="W3746" t="str">
        <f t="shared" si="58"/>
        <v>Established (25-48 Months)</v>
      </c>
    </row>
    <row r="3747" spans="1:23" x14ac:dyDescent="0.25">
      <c r="A3747" t="s">
        <v>3781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 s="1">
        <v>94.25</v>
      </c>
      <c r="T3747" s="1">
        <v>669</v>
      </c>
      <c r="U3747" t="s">
        <v>23</v>
      </c>
      <c r="V3747">
        <f>IF(Table1[[#This Row],[Churn]]="Yes",1,0)</f>
        <v>1</v>
      </c>
      <c r="W3747" t="str">
        <f t="shared" si="58"/>
        <v>New (0-12 Months)</v>
      </c>
    </row>
    <row r="3748" spans="1:23" x14ac:dyDescent="0.25">
      <c r="A3748" t="s">
        <v>3782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 s="1">
        <v>68.95</v>
      </c>
      <c r="T3748" s="1">
        <v>68.95</v>
      </c>
      <c r="U3748" t="s">
        <v>23</v>
      </c>
      <c r="V3748">
        <f>IF(Table1[[#This Row],[Churn]]="Yes",1,0)</f>
        <v>1</v>
      </c>
      <c r="W3748" t="str">
        <f t="shared" si="58"/>
        <v>New (0-12 Months)</v>
      </c>
    </row>
    <row r="3749" spans="1:23" x14ac:dyDescent="0.25">
      <c r="A3749" t="s">
        <v>3783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 s="1">
        <v>58.5</v>
      </c>
      <c r="T3749" s="1">
        <v>224.85</v>
      </c>
      <c r="U3749" t="s">
        <v>24</v>
      </c>
      <c r="V3749">
        <f>IF(Table1[[#This Row],[Churn]]="Yes",1,0)</f>
        <v>0</v>
      </c>
      <c r="W3749" t="str">
        <f t="shared" si="58"/>
        <v>New (0-12 Months)</v>
      </c>
    </row>
    <row r="3750" spans="1:23" x14ac:dyDescent="0.25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 s="1">
        <v>78.900000000000006</v>
      </c>
      <c r="T3750" s="1">
        <v>3771.5</v>
      </c>
      <c r="U3750" t="s">
        <v>24</v>
      </c>
      <c r="V3750">
        <f>IF(Table1[[#This Row],[Churn]]="Yes",1,0)</f>
        <v>0</v>
      </c>
      <c r="W3750" t="str">
        <f t="shared" si="58"/>
        <v>Established (25-48 Months)</v>
      </c>
    </row>
    <row r="3751" spans="1:23" x14ac:dyDescent="0.25">
      <c r="A3751" t="s">
        <v>3785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 s="1">
        <v>93.85</v>
      </c>
      <c r="T3751" s="1">
        <v>196.75</v>
      </c>
      <c r="U3751" t="s">
        <v>23</v>
      </c>
      <c r="V3751">
        <f>IF(Table1[[#This Row],[Churn]]="Yes",1,0)</f>
        <v>1</v>
      </c>
      <c r="W3751" t="str">
        <f t="shared" si="58"/>
        <v>New (0-12 Months)</v>
      </c>
    </row>
    <row r="3752" spans="1:23" x14ac:dyDescent="0.25">
      <c r="A3752" t="s">
        <v>3786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 s="1">
        <v>79.2</v>
      </c>
      <c r="T3752" s="1">
        <v>943.85</v>
      </c>
      <c r="U3752" t="s">
        <v>24</v>
      </c>
      <c r="V3752">
        <f>IF(Table1[[#This Row],[Churn]]="Yes",1,0)</f>
        <v>0</v>
      </c>
      <c r="W3752" t="str">
        <f t="shared" si="58"/>
        <v>New (0-12 Months)</v>
      </c>
    </row>
    <row r="3753" spans="1:23" x14ac:dyDescent="0.25">
      <c r="A3753" t="s">
        <v>3787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 s="1">
        <v>109.45</v>
      </c>
      <c r="T3753" s="1">
        <v>6572.85</v>
      </c>
      <c r="U3753" t="s">
        <v>24</v>
      </c>
      <c r="V3753">
        <f>IF(Table1[[#This Row],[Churn]]="Yes",1,0)</f>
        <v>0</v>
      </c>
      <c r="W3753" t="str">
        <f t="shared" si="58"/>
        <v>Loyal (49-72 Months)</v>
      </c>
    </row>
    <row r="3754" spans="1:23" x14ac:dyDescent="0.25">
      <c r="A3754" t="s">
        <v>3788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 s="1">
        <v>59.2</v>
      </c>
      <c r="T3754" s="1">
        <v>3175.85</v>
      </c>
      <c r="U3754" t="s">
        <v>24</v>
      </c>
      <c r="V3754">
        <f>IF(Table1[[#This Row],[Churn]]="Yes",1,0)</f>
        <v>0</v>
      </c>
      <c r="W3754" t="str">
        <f t="shared" si="58"/>
        <v>Loyal (49-72 Months)</v>
      </c>
    </row>
    <row r="3755" spans="1:23" x14ac:dyDescent="0.25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 s="1">
        <v>29.15</v>
      </c>
      <c r="T3755" s="1">
        <v>29.15</v>
      </c>
      <c r="U3755" t="s">
        <v>24</v>
      </c>
      <c r="V3755">
        <f>IF(Table1[[#This Row],[Churn]]="Yes",1,0)</f>
        <v>0</v>
      </c>
      <c r="W3755" t="str">
        <f t="shared" si="58"/>
        <v>New (0-12 Months)</v>
      </c>
    </row>
    <row r="3756" spans="1:23" x14ac:dyDescent="0.25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 s="1">
        <v>20.05</v>
      </c>
      <c r="T3756" s="1">
        <v>20.05</v>
      </c>
      <c r="U3756" t="s">
        <v>24</v>
      </c>
      <c r="V3756">
        <f>IF(Table1[[#This Row],[Churn]]="Yes",1,0)</f>
        <v>0</v>
      </c>
      <c r="W3756" t="str">
        <f t="shared" si="58"/>
        <v>New (0-12 Months)</v>
      </c>
    </row>
    <row r="3757" spans="1:23" x14ac:dyDescent="0.25">
      <c r="A3757" t="s">
        <v>3791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 s="1">
        <v>76.05</v>
      </c>
      <c r="T3757" s="1">
        <v>318.89999999999998</v>
      </c>
      <c r="U3757" t="s">
        <v>23</v>
      </c>
      <c r="V3757">
        <f>IF(Table1[[#This Row],[Churn]]="Yes",1,0)</f>
        <v>1</v>
      </c>
      <c r="W3757" t="str">
        <f t="shared" si="58"/>
        <v>New (0-12 Months)</v>
      </c>
    </row>
    <row r="3758" spans="1:23" x14ac:dyDescent="0.25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 s="1">
        <v>24.45</v>
      </c>
      <c r="T3758" s="1">
        <v>24.45</v>
      </c>
      <c r="U3758" t="s">
        <v>23</v>
      </c>
      <c r="V3758">
        <f>IF(Table1[[#This Row],[Churn]]="Yes",1,0)</f>
        <v>1</v>
      </c>
      <c r="W3758" t="str">
        <f t="shared" si="58"/>
        <v>New (0-12 Months)</v>
      </c>
    </row>
    <row r="3759" spans="1:23" x14ac:dyDescent="0.25">
      <c r="A3759" t="s">
        <v>3793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 s="1">
        <v>66.5</v>
      </c>
      <c r="T3759" s="1">
        <v>2762.75</v>
      </c>
      <c r="U3759" t="s">
        <v>24</v>
      </c>
      <c r="V3759">
        <f>IF(Table1[[#This Row],[Churn]]="Yes",1,0)</f>
        <v>0</v>
      </c>
      <c r="W3759" t="str">
        <f t="shared" si="58"/>
        <v>Established (25-48 Months)</v>
      </c>
    </row>
    <row r="3760" spans="1:23" x14ac:dyDescent="0.25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 s="1">
        <v>49.55</v>
      </c>
      <c r="T3760" s="1">
        <v>49.55</v>
      </c>
      <c r="U3760" t="s">
        <v>24</v>
      </c>
      <c r="V3760">
        <f>IF(Table1[[#This Row],[Churn]]="Yes",1,0)</f>
        <v>0</v>
      </c>
      <c r="W3760" t="str">
        <f t="shared" si="58"/>
        <v>New (0-12 Months)</v>
      </c>
    </row>
    <row r="3761" spans="1:23" x14ac:dyDescent="0.25">
      <c r="A3761" t="s">
        <v>3795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 s="1">
        <v>89.35</v>
      </c>
      <c r="T3761" s="1">
        <v>631.85</v>
      </c>
      <c r="U3761" t="s">
        <v>23</v>
      </c>
      <c r="V3761">
        <f>IF(Table1[[#This Row],[Churn]]="Yes",1,0)</f>
        <v>1</v>
      </c>
      <c r="W3761" t="str">
        <f t="shared" si="58"/>
        <v>New (0-12 Months)</v>
      </c>
    </row>
    <row r="3762" spans="1:23" x14ac:dyDescent="0.25">
      <c r="A3762" t="s">
        <v>3796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 s="1">
        <v>73.599999999999994</v>
      </c>
      <c r="T3762" s="1">
        <v>232.5</v>
      </c>
      <c r="U3762" t="s">
        <v>24</v>
      </c>
      <c r="V3762">
        <f>IF(Table1[[#This Row],[Churn]]="Yes",1,0)</f>
        <v>0</v>
      </c>
      <c r="W3762" t="str">
        <f t="shared" si="58"/>
        <v>New (0-12 Months)</v>
      </c>
    </row>
    <row r="3763" spans="1:23" x14ac:dyDescent="0.25">
      <c r="A3763" t="s">
        <v>3797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 s="1">
        <v>82.65</v>
      </c>
      <c r="T3763" s="1">
        <v>5919.35</v>
      </c>
      <c r="U3763" t="s">
        <v>24</v>
      </c>
      <c r="V3763">
        <f>IF(Table1[[#This Row],[Churn]]="Yes",1,0)</f>
        <v>0</v>
      </c>
      <c r="W3763" t="str">
        <f t="shared" si="58"/>
        <v>Loyal (49-72 Months)</v>
      </c>
    </row>
    <row r="3764" spans="1:23" x14ac:dyDescent="0.25">
      <c r="A3764" t="s">
        <v>3798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 s="1">
        <v>49</v>
      </c>
      <c r="T3764" s="1">
        <v>749.25</v>
      </c>
      <c r="U3764" t="s">
        <v>24</v>
      </c>
      <c r="V3764">
        <f>IF(Table1[[#This Row],[Churn]]="Yes",1,0)</f>
        <v>0</v>
      </c>
      <c r="W3764" t="str">
        <f t="shared" si="58"/>
        <v>Developing (13-24 Months)</v>
      </c>
    </row>
    <row r="3765" spans="1:23" x14ac:dyDescent="0.25">
      <c r="A3765" t="s">
        <v>3799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 s="1">
        <v>80.349999999999994</v>
      </c>
      <c r="T3765" s="1">
        <v>307.39999999999998</v>
      </c>
      <c r="U3765" t="s">
        <v>23</v>
      </c>
      <c r="V3765">
        <f>IF(Table1[[#This Row],[Churn]]="Yes",1,0)</f>
        <v>1</v>
      </c>
      <c r="W3765" t="str">
        <f t="shared" si="58"/>
        <v>New (0-12 Months)</v>
      </c>
    </row>
    <row r="3766" spans="1:23" x14ac:dyDescent="0.25">
      <c r="A3766" t="s">
        <v>3800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 s="1">
        <v>25.2</v>
      </c>
      <c r="T3766" s="1">
        <v>245.15</v>
      </c>
      <c r="U3766" t="s">
        <v>24</v>
      </c>
      <c r="V3766">
        <f>IF(Table1[[#This Row],[Churn]]="Yes",1,0)</f>
        <v>0</v>
      </c>
      <c r="W3766" t="str">
        <f t="shared" si="58"/>
        <v>New (0-12 Months)</v>
      </c>
    </row>
    <row r="3767" spans="1:23" x14ac:dyDescent="0.25">
      <c r="A3767" t="s">
        <v>3801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 s="1">
        <v>25.45</v>
      </c>
      <c r="T3767" s="1">
        <v>134.75</v>
      </c>
      <c r="U3767" t="s">
        <v>24</v>
      </c>
      <c r="V3767">
        <f>IF(Table1[[#This Row],[Churn]]="Yes",1,0)</f>
        <v>0</v>
      </c>
      <c r="W3767" t="str">
        <f t="shared" si="58"/>
        <v>New (0-12 Months)</v>
      </c>
    </row>
    <row r="3768" spans="1:23" x14ac:dyDescent="0.25">
      <c r="A3768" t="s">
        <v>3802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 s="1">
        <v>55.8</v>
      </c>
      <c r="T3768" s="1">
        <v>55.8</v>
      </c>
      <c r="U3768" t="s">
        <v>23</v>
      </c>
      <c r="V3768">
        <f>IF(Table1[[#This Row],[Churn]]="Yes",1,0)</f>
        <v>1</v>
      </c>
      <c r="W3768" t="str">
        <f t="shared" si="58"/>
        <v>New (0-12 Months)</v>
      </c>
    </row>
    <row r="3769" spans="1:23" x14ac:dyDescent="0.25">
      <c r="A3769" t="s">
        <v>3803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 s="1">
        <v>110.9</v>
      </c>
      <c r="T3769" s="1">
        <v>8240.85</v>
      </c>
      <c r="U3769" t="s">
        <v>24</v>
      </c>
      <c r="V3769">
        <f>IF(Table1[[#This Row],[Churn]]="Yes",1,0)</f>
        <v>0</v>
      </c>
      <c r="W3769" t="str">
        <f t="shared" si="58"/>
        <v>Loyal (49-72 Months)</v>
      </c>
    </row>
    <row r="3770" spans="1:23" x14ac:dyDescent="0.25">
      <c r="A3770" t="s">
        <v>3804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 s="1">
        <v>77.75</v>
      </c>
      <c r="T3770" s="1">
        <v>4266.3999999999996</v>
      </c>
      <c r="U3770" t="s">
        <v>24</v>
      </c>
      <c r="V3770">
        <f>IF(Table1[[#This Row],[Churn]]="Yes",1,0)</f>
        <v>0</v>
      </c>
      <c r="W3770" t="str">
        <f t="shared" si="58"/>
        <v>Loyal (49-72 Months)</v>
      </c>
    </row>
    <row r="3771" spans="1:23" x14ac:dyDescent="0.25">
      <c r="A3771" t="s">
        <v>3805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 s="1">
        <v>26.2</v>
      </c>
      <c r="T3771" s="1">
        <v>1077.5</v>
      </c>
      <c r="U3771" t="s">
        <v>24</v>
      </c>
      <c r="V3771">
        <f>IF(Table1[[#This Row],[Churn]]="Yes",1,0)</f>
        <v>0</v>
      </c>
      <c r="W3771" t="str">
        <f t="shared" si="58"/>
        <v>Established (25-48 Months)</v>
      </c>
    </row>
    <row r="3772" spans="1:23" x14ac:dyDescent="0.25">
      <c r="A3772" t="s">
        <v>3806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 s="1">
        <v>19.899999999999999</v>
      </c>
      <c r="T3772" s="1">
        <v>1115.5999999999999</v>
      </c>
      <c r="U3772" t="s">
        <v>24</v>
      </c>
      <c r="V3772">
        <f>IF(Table1[[#This Row],[Churn]]="Yes",1,0)</f>
        <v>0</v>
      </c>
      <c r="W3772" t="str">
        <f t="shared" si="58"/>
        <v>Loyal (49-72 Months)</v>
      </c>
    </row>
    <row r="3773" spans="1:23" x14ac:dyDescent="0.25">
      <c r="A3773" t="s">
        <v>3807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 s="1">
        <v>79.05</v>
      </c>
      <c r="T3773" s="1">
        <v>79.05</v>
      </c>
      <c r="U3773" t="s">
        <v>23</v>
      </c>
      <c r="V3773">
        <f>IF(Table1[[#This Row],[Churn]]="Yes",1,0)</f>
        <v>1</v>
      </c>
      <c r="W3773" t="str">
        <f t="shared" si="58"/>
        <v>New (0-12 Months)</v>
      </c>
    </row>
    <row r="3774" spans="1:23" x14ac:dyDescent="0.25">
      <c r="A3774" t="s">
        <v>3808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 s="1">
        <v>95</v>
      </c>
      <c r="T3774" s="1">
        <v>95</v>
      </c>
      <c r="U3774" t="s">
        <v>23</v>
      </c>
      <c r="V3774">
        <f>IF(Table1[[#This Row],[Churn]]="Yes",1,0)</f>
        <v>1</v>
      </c>
      <c r="W3774" t="str">
        <f t="shared" si="58"/>
        <v>New (0-12 Months)</v>
      </c>
    </row>
    <row r="3775" spans="1:23" x14ac:dyDescent="0.25">
      <c r="A3775" t="s">
        <v>3809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 s="1">
        <v>25.2</v>
      </c>
      <c r="T3775" s="1">
        <v>25.2</v>
      </c>
      <c r="U3775" t="s">
        <v>23</v>
      </c>
      <c r="V3775">
        <f>IF(Table1[[#This Row],[Churn]]="Yes",1,0)</f>
        <v>1</v>
      </c>
      <c r="W3775" t="str">
        <f t="shared" si="58"/>
        <v>New (0-12 Months)</v>
      </c>
    </row>
    <row r="3776" spans="1:23" x14ac:dyDescent="0.25">
      <c r="A3776" t="s">
        <v>3810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 s="1">
        <v>80.849999999999994</v>
      </c>
      <c r="T3776" s="1">
        <v>4079.55</v>
      </c>
      <c r="U3776" t="s">
        <v>24</v>
      </c>
      <c r="V3776">
        <f>IF(Table1[[#This Row],[Churn]]="Yes",1,0)</f>
        <v>0</v>
      </c>
      <c r="W3776" t="str">
        <f t="shared" si="58"/>
        <v>Loyal (49-72 Months)</v>
      </c>
    </row>
    <row r="3777" spans="1:23" x14ac:dyDescent="0.25">
      <c r="A3777" t="s">
        <v>3811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 s="1">
        <v>98.4</v>
      </c>
      <c r="T3777" s="1">
        <v>4187.75</v>
      </c>
      <c r="U3777" t="s">
        <v>23</v>
      </c>
      <c r="V3777">
        <f>IF(Table1[[#This Row],[Churn]]="Yes",1,0)</f>
        <v>1</v>
      </c>
      <c r="W3777" t="str">
        <f t="shared" si="58"/>
        <v>Established (25-48 Months)</v>
      </c>
    </row>
    <row r="3778" spans="1:23" x14ac:dyDescent="0.25">
      <c r="A3778" t="s">
        <v>3812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 s="1">
        <v>56.35</v>
      </c>
      <c r="T3778" s="1">
        <v>2391.15</v>
      </c>
      <c r="U3778" t="s">
        <v>24</v>
      </c>
      <c r="V3778">
        <f>IF(Table1[[#This Row],[Churn]]="Yes",1,0)</f>
        <v>0</v>
      </c>
      <c r="W3778" t="str">
        <f t="shared" ref="W3778:W3841" si="59">IF(F3778&lt;=12,"New (0-12 Months)",IF(F3778&lt;=24,"Developing (13-24 Months)",IF(F3778&lt;=48,"Established (25-48 Months)","Loyal (49-72 Months)")))</f>
        <v>Established (25-48 Months)</v>
      </c>
    </row>
    <row r="3779" spans="1:23" x14ac:dyDescent="0.25">
      <c r="A3779" t="s">
        <v>3813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 s="1">
        <v>19.3</v>
      </c>
      <c r="T3779" s="1">
        <v>890.5</v>
      </c>
      <c r="U3779" t="s">
        <v>24</v>
      </c>
      <c r="V3779">
        <f>IF(Table1[[#This Row],[Churn]]="Yes",1,0)</f>
        <v>0</v>
      </c>
      <c r="W3779" t="str">
        <f t="shared" si="59"/>
        <v>Established (25-48 Months)</v>
      </c>
    </row>
    <row r="3780" spans="1:23" x14ac:dyDescent="0.25">
      <c r="A3780" t="s">
        <v>3814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 s="1">
        <v>50.4</v>
      </c>
      <c r="T3780" s="1">
        <v>137.25</v>
      </c>
      <c r="U3780" t="s">
        <v>24</v>
      </c>
      <c r="V3780">
        <f>IF(Table1[[#This Row],[Churn]]="Yes",1,0)</f>
        <v>0</v>
      </c>
      <c r="W3780" t="str">
        <f t="shared" si="59"/>
        <v>New (0-12 Months)</v>
      </c>
    </row>
    <row r="3781" spans="1:23" x14ac:dyDescent="0.25">
      <c r="A3781" t="s">
        <v>3815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 s="1">
        <v>79.400000000000006</v>
      </c>
      <c r="T3781" s="1">
        <v>5154.6000000000004</v>
      </c>
      <c r="U3781" t="s">
        <v>23</v>
      </c>
      <c r="V3781">
        <f>IF(Table1[[#This Row],[Churn]]="Yes",1,0)</f>
        <v>1</v>
      </c>
      <c r="W3781" t="str">
        <f t="shared" si="59"/>
        <v>Loyal (49-72 Months)</v>
      </c>
    </row>
    <row r="3782" spans="1:23" x14ac:dyDescent="0.25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 s="1">
        <v>55.25</v>
      </c>
      <c r="T3782" s="1">
        <v>3119.9</v>
      </c>
      <c r="U3782" t="s">
        <v>24</v>
      </c>
      <c r="V3782">
        <f>IF(Table1[[#This Row],[Churn]]="Yes",1,0)</f>
        <v>0</v>
      </c>
      <c r="W3782" t="str">
        <f t="shared" si="59"/>
        <v>Loyal (49-72 Months)</v>
      </c>
    </row>
    <row r="3783" spans="1:23" x14ac:dyDescent="0.25">
      <c r="A3783" t="s">
        <v>3817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 s="1">
        <v>19.100000000000001</v>
      </c>
      <c r="T3783" s="1">
        <v>529.5</v>
      </c>
      <c r="U3783" t="s">
        <v>24</v>
      </c>
      <c r="V3783">
        <f>IF(Table1[[#This Row],[Churn]]="Yes",1,0)</f>
        <v>0</v>
      </c>
      <c r="W3783" t="str">
        <f t="shared" si="59"/>
        <v>Established (25-48 Months)</v>
      </c>
    </row>
    <row r="3784" spans="1:23" x14ac:dyDescent="0.25">
      <c r="A3784" t="s">
        <v>3818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 s="1">
        <v>84.05</v>
      </c>
      <c r="T3784" s="1">
        <v>966.55</v>
      </c>
      <c r="U3784" t="s">
        <v>24</v>
      </c>
      <c r="V3784">
        <f>IF(Table1[[#This Row],[Churn]]="Yes",1,0)</f>
        <v>0</v>
      </c>
      <c r="W3784" t="str">
        <f t="shared" si="59"/>
        <v>New (0-12 Months)</v>
      </c>
    </row>
    <row r="3785" spans="1:23" x14ac:dyDescent="0.25">
      <c r="A3785" t="s">
        <v>3819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 s="1">
        <v>105.2</v>
      </c>
      <c r="T3785" s="1">
        <v>6936.85</v>
      </c>
      <c r="U3785" t="s">
        <v>24</v>
      </c>
      <c r="V3785">
        <f>IF(Table1[[#This Row],[Churn]]="Yes",1,0)</f>
        <v>0</v>
      </c>
      <c r="W3785" t="str">
        <f t="shared" si="59"/>
        <v>Loyal (49-72 Months)</v>
      </c>
    </row>
    <row r="3786" spans="1:23" x14ac:dyDescent="0.25">
      <c r="A3786" t="s">
        <v>3820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 s="1">
        <v>101.4</v>
      </c>
      <c r="T3786" s="1">
        <v>3496.3</v>
      </c>
      <c r="U3786" t="s">
        <v>23</v>
      </c>
      <c r="V3786">
        <f>IF(Table1[[#This Row],[Churn]]="Yes",1,0)</f>
        <v>1</v>
      </c>
      <c r="W3786" t="str">
        <f t="shared" si="59"/>
        <v>Established (25-48 Months)</v>
      </c>
    </row>
    <row r="3787" spans="1:23" x14ac:dyDescent="0.25">
      <c r="A3787" t="s">
        <v>3821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 s="1">
        <v>89.8</v>
      </c>
      <c r="T3787" s="1">
        <v>914.3</v>
      </c>
      <c r="U3787" t="s">
        <v>23</v>
      </c>
      <c r="V3787">
        <f>IF(Table1[[#This Row],[Churn]]="Yes",1,0)</f>
        <v>1</v>
      </c>
      <c r="W3787" t="str">
        <f t="shared" si="59"/>
        <v>New (0-12 Months)</v>
      </c>
    </row>
    <row r="3788" spans="1:23" x14ac:dyDescent="0.25">
      <c r="A3788" t="s">
        <v>3822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 s="1">
        <v>75.75</v>
      </c>
      <c r="T3788" s="1">
        <v>1929</v>
      </c>
      <c r="U3788" t="s">
        <v>24</v>
      </c>
      <c r="V3788">
        <f>IF(Table1[[#This Row],[Churn]]="Yes",1,0)</f>
        <v>0</v>
      </c>
      <c r="W3788" t="str">
        <f t="shared" si="59"/>
        <v>Established (25-48 Months)</v>
      </c>
    </row>
    <row r="3789" spans="1:23" x14ac:dyDescent="0.25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 s="1">
        <v>95.3</v>
      </c>
      <c r="T3789" s="1">
        <v>5817.7</v>
      </c>
      <c r="U3789" t="s">
        <v>24</v>
      </c>
      <c r="V3789">
        <f>IF(Table1[[#This Row],[Churn]]="Yes",1,0)</f>
        <v>0</v>
      </c>
      <c r="W3789" t="str">
        <f t="shared" si="59"/>
        <v>Loyal (49-72 Months)</v>
      </c>
    </row>
    <row r="3790" spans="1:23" x14ac:dyDescent="0.25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 s="1">
        <v>109.75</v>
      </c>
      <c r="T3790" s="1">
        <v>6110.2</v>
      </c>
      <c r="U3790" t="s">
        <v>23</v>
      </c>
      <c r="V3790">
        <f>IF(Table1[[#This Row],[Churn]]="Yes",1,0)</f>
        <v>1</v>
      </c>
      <c r="W3790" t="str">
        <f t="shared" si="59"/>
        <v>Loyal (49-72 Months)</v>
      </c>
    </row>
    <row r="3791" spans="1:23" x14ac:dyDescent="0.25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 s="1">
        <v>19.850000000000001</v>
      </c>
      <c r="T3791" s="1">
        <v>178.8</v>
      </c>
      <c r="U3791" t="s">
        <v>24</v>
      </c>
      <c r="V3791">
        <f>IF(Table1[[#This Row],[Churn]]="Yes",1,0)</f>
        <v>0</v>
      </c>
      <c r="W3791" t="str">
        <f t="shared" si="59"/>
        <v>New (0-12 Months)</v>
      </c>
    </row>
    <row r="3792" spans="1:23" x14ac:dyDescent="0.25">
      <c r="A3792" t="s">
        <v>3826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 s="1">
        <v>19.3</v>
      </c>
      <c r="T3792" s="1">
        <v>28.3</v>
      </c>
      <c r="U3792" t="s">
        <v>23</v>
      </c>
      <c r="V3792">
        <f>IF(Table1[[#This Row],[Churn]]="Yes",1,0)</f>
        <v>1</v>
      </c>
      <c r="W3792" t="str">
        <f t="shared" si="59"/>
        <v>New (0-12 Months)</v>
      </c>
    </row>
    <row r="3793" spans="1:23" x14ac:dyDescent="0.25">
      <c r="A3793" t="s">
        <v>3827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 s="1">
        <v>69.099999999999994</v>
      </c>
      <c r="T3793" s="1">
        <v>435</v>
      </c>
      <c r="U3793" t="s">
        <v>24</v>
      </c>
      <c r="V3793">
        <f>IF(Table1[[#This Row],[Churn]]="Yes",1,0)</f>
        <v>0</v>
      </c>
      <c r="W3793" t="str">
        <f t="shared" si="59"/>
        <v>New (0-12 Months)</v>
      </c>
    </row>
    <row r="3794" spans="1:23" x14ac:dyDescent="0.25">
      <c r="A3794" t="s">
        <v>3828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 s="1">
        <v>91.25</v>
      </c>
      <c r="T3794" s="1">
        <v>2351.8000000000002</v>
      </c>
      <c r="U3794" t="s">
        <v>23</v>
      </c>
      <c r="V3794">
        <f>IF(Table1[[#This Row],[Churn]]="Yes",1,0)</f>
        <v>1</v>
      </c>
      <c r="W3794" t="str">
        <f t="shared" si="59"/>
        <v>Established (25-48 Months)</v>
      </c>
    </row>
    <row r="3795" spans="1:23" x14ac:dyDescent="0.25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 s="1">
        <v>20.25</v>
      </c>
      <c r="T3795" s="1">
        <v>186.15</v>
      </c>
      <c r="U3795" t="s">
        <v>24</v>
      </c>
      <c r="V3795">
        <f>IF(Table1[[#This Row],[Churn]]="Yes",1,0)</f>
        <v>0</v>
      </c>
      <c r="W3795" t="str">
        <f t="shared" si="59"/>
        <v>New (0-12 Months)</v>
      </c>
    </row>
    <row r="3796" spans="1:23" x14ac:dyDescent="0.25">
      <c r="A3796" t="s">
        <v>3830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 s="1">
        <v>54.75</v>
      </c>
      <c r="T3796" s="1">
        <v>445.85</v>
      </c>
      <c r="U3796" t="s">
        <v>24</v>
      </c>
      <c r="V3796">
        <f>IF(Table1[[#This Row],[Churn]]="Yes",1,0)</f>
        <v>0</v>
      </c>
      <c r="W3796" t="str">
        <f t="shared" si="59"/>
        <v>New (0-12 Months)</v>
      </c>
    </row>
    <row r="3797" spans="1:23" x14ac:dyDescent="0.25">
      <c r="A3797" t="s">
        <v>3831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 s="1">
        <v>81.45</v>
      </c>
      <c r="T3797" s="1">
        <v>912</v>
      </c>
      <c r="U3797" t="s">
        <v>24</v>
      </c>
      <c r="V3797">
        <f>IF(Table1[[#This Row],[Churn]]="Yes",1,0)</f>
        <v>0</v>
      </c>
      <c r="W3797" t="str">
        <f t="shared" si="59"/>
        <v>New (0-12 Months)</v>
      </c>
    </row>
    <row r="3798" spans="1:23" x14ac:dyDescent="0.25">
      <c r="A3798" t="s">
        <v>3832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 s="1">
        <v>49.1</v>
      </c>
      <c r="T3798" s="1">
        <v>679.55</v>
      </c>
      <c r="U3798" t="s">
        <v>23</v>
      </c>
      <c r="V3798">
        <f>IF(Table1[[#This Row],[Churn]]="Yes",1,0)</f>
        <v>1</v>
      </c>
      <c r="W3798" t="str">
        <f t="shared" si="59"/>
        <v>Developing (13-24 Months)</v>
      </c>
    </row>
    <row r="3799" spans="1:23" x14ac:dyDescent="0.25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 s="1">
        <v>80.2</v>
      </c>
      <c r="T3799" s="1">
        <v>3581.6</v>
      </c>
      <c r="U3799" t="s">
        <v>24</v>
      </c>
      <c r="V3799">
        <f>IF(Table1[[#This Row],[Churn]]="Yes",1,0)</f>
        <v>0</v>
      </c>
      <c r="W3799" t="str">
        <f t="shared" si="59"/>
        <v>Established (25-48 Months)</v>
      </c>
    </row>
    <row r="3800" spans="1:23" x14ac:dyDescent="0.25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 s="1">
        <v>100.3</v>
      </c>
      <c r="T3800" s="1">
        <v>4222.95</v>
      </c>
      <c r="U3800" t="s">
        <v>24</v>
      </c>
      <c r="V3800">
        <f>IF(Table1[[#This Row],[Churn]]="Yes",1,0)</f>
        <v>0</v>
      </c>
      <c r="W3800" t="str">
        <f t="shared" si="59"/>
        <v>Established (25-48 Months)</v>
      </c>
    </row>
    <row r="3801" spans="1:23" x14ac:dyDescent="0.25">
      <c r="A3801" t="s">
        <v>3835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 s="1">
        <v>65.25</v>
      </c>
      <c r="T3801" s="1">
        <v>1994.3</v>
      </c>
      <c r="U3801" t="s">
        <v>23</v>
      </c>
      <c r="V3801">
        <f>IF(Table1[[#This Row],[Churn]]="Yes",1,0)</f>
        <v>1</v>
      </c>
      <c r="W3801" t="str">
        <f t="shared" si="59"/>
        <v>Established (25-48 Months)</v>
      </c>
    </row>
    <row r="3802" spans="1:23" x14ac:dyDescent="0.25">
      <c r="A3802" t="s">
        <v>3836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 s="1">
        <v>90.95</v>
      </c>
      <c r="T3802" s="1">
        <v>5930.05</v>
      </c>
      <c r="U3802" t="s">
        <v>24</v>
      </c>
      <c r="V3802">
        <f>IF(Table1[[#This Row],[Churn]]="Yes",1,0)</f>
        <v>0</v>
      </c>
      <c r="W3802" t="str">
        <f t="shared" si="59"/>
        <v>Loyal (49-72 Months)</v>
      </c>
    </row>
    <row r="3803" spans="1:23" x14ac:dyDescent="0.25">
      <c r="A3803" t="s">
        <v>3837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 s="1">
        <v>85.45</v>
      </c>
      <c r="T3803" s="1">
        <v>1505.85</v>
      </c>
      <c r="U3803" t="s">
        <v>23</v>
      </c>
      <c r="V3803">
        <f>IF(Table1[[#This Row],[Churn]]="Yes",1,0)</f>
        <v>1</v>
      </c>
      <c r="W3803" t="str">
        <f t="shared" si="59"/>
        <v>Developing (13-24 Months)</v>
      </c>
    </row>
    <row r="3804" spans="1:23" x14ac:dyDescent="0.25">
      <c r="A3804" t="s">
        <v>3838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 s="1">
        <v>20</v>
      </c>
      <c r="T3804" s="1">
        <v>20</v>
      </c>
      <c r="U3804" t="s">
        <v>24</v>
      </c>
      <c r="V3804">
        <f>IF(Table1[[#This Row],[Churn]]="Yes",1,0)</f>
        <v>0</v>
      </c>
      <c r="W3804" t="str">
        <f t="shared" si="59"/>
        <v>New (0-12 Months)</v>
      </c>
    </row>
    <row r="3805" spans="1:23" x14ac:dyDescent="0.25">
      <c r="A3805" t="s">
        <v>3839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 s="1">
        <v>94.1</v>
      </c>
      <c r="T3805" s="1">
        <v>5638.3</v>
      </c>
      <c r="U3805" t="s">
        <v>23</v>
      </c>
      <c r="V3805">
        <f>IF(Table1[[#This Row],[Churn]]="Yes",1,0)</f>
        <v>1</v>
      </c>
      <c r="W3805" t="str">
        <f t="shared" si="59"/>
        <v>Loyal (49-72 Months)</v>
      </c>
    </row>
    <row r="3806" spans="1:23" x14ac:dyDescent="0.25">
      <c r="A3806" t="s">
        <v>3840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 s="1">
        <v>79.849999999999994</v>
      </c>
      <c r="T3806" s="1">
        <v>797.25</v>
      </c>
      <c r="U3806" t="s">
        <v>24</v>
      </c>
      <c r="V3806">
        <f>IF(Table1[[#This Row],[Churn]]="Yes",1,0)</f>
        <v>0</v>
      </c>
      <c r="W3806" t="str">
        <f t="shared" si="59"/>
        <v>New (0-12 Months)</v>
      </c>
    </row>
    <row r="3807" spans="1:23" x14ac:dyDescent="0.25">
      <c r="A3807" t="s">
        <v>3841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 s="1">
        <v>71.650000000000006</v>
      </c>
      <c r="T3807" s="1">
        <v>71.650000000000006</v>
      </c>
      <c r="U3807" t="s">
        <v>23</v>
      </c>
      <c r="V3807">
        <f>IF(Table1[[#This Row],[Churn]]="Yes",1,0)</f>
        <v>1</v>
      </c>
      <c r="W3807" t="str">
        <f t="shared" si="59"/>
        <v>New (0-12 Months)</v>
      </c>
    </row>
    <row r="3808" spans="1:23" x14ac:dyDescent="0.25">
      <c r="A3808" t="s">
        <v>3842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 s="1">
        <v>73.55</v>
      </c>
      <c r="T3808" s="1">
        <v>1359.45</v>
      </c>
      <c r="U3808" t="s">
        <v>24</v>
      </c>
      <c r="V3808">
        <f>IF(Table1[[#This Row],[Churn]]="Yes",1,0)</f>
        <v>0</v>
      </c>
      <c r="W3808" t="str">
        <f t="shared" si="59"/>
        <v>Developing (13-24 Months)</v>
      </c>
    </row>
    <row r="3809" spans="1:23" x14ac:dyDescent="0.25">
      <c r="A3809" t="s">
        <v>3843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 s="1">
        <v>104.65</v>
      </c>
      <c r="T3809" s="1">
        <v>2542.4499999999998</v>
      </c>
      <c r="U3809" t="s">
        <v>23</v>
      </c>
      <c r="V3809">
        <f>IF(Table1[[#This Row],[Churn]]="Yes",1,0)</f>
        <v>1</v>
      </c>
      <c r="W3809" t="str">
        <f t="shared" si="59"/>
        <v>Developing (13-24 Months)</v>
      </c>
    </row>
    <row r="3810" spans="1:23" x14ac:dyDescent="0.25">
      <c r="A3810" t="s">
        <v>3844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 s="1">
        <v>19.3</v>
      </c>
      <c r="T3810" s="1">
        <v>54.7</v>
      </c>
      <c r="U3810" t="s">
        <v>24</v>
      </c>
      <c r="V3810">
        <f>IF(Table1[[#This Row],[Churn]]="Yes",1,0)</f>
        <v>0</v>
      </c>
      <c r="W3810" t="str">
        <f t="shared" si="59"/>
        <v>New (0-12 Months)</v>
      </c>
    </row>
    <row r="3811" spans="1:23" x14ac:dyDescent="0.25">
      <c r="A3811" t="s">
        <v>3845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 s="1">
        <v>20.149999999999999</v>
      </c>
      <c r="T3811" s="1">
        <v>989.05</v>
      </c>
      <c r="U3811" t="s">
        <v>24</v>
      </c>
      <c r="V3811">
        <f>IF(Table1[[#This Row],[Churn]]="Yes",1,0)</f>
        <v>0</v>
      </c>
      <c r="W3811" t="str">
        <f t="shared" si="59"/>
        <v>Loyal (49-72 Months)</v>
      </c>
    </row>
    <row r="3812" spans="1:23" x14ac:dyDescent="0.25">
      <c r="A3812" t="s">
        <v>3846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 s="1">
        <v>44.55</v>
      </c>
      <c r="T3812" s="1">
        <v>44.55</v>
      </c>
      <c r="U3812" t="s">
        <v>24</v>
      </c>
      <c r="V3812">
        <f>IF(Table1[[#This Row],[Churn]]="Yes",1,0)</f>
        <v>0</v>
      </c>
      <c r="W3812" t="str">
        <f t="shared" si="59"/>
        <v>New (0-12 Months)</v>
      </c>
    </row>
    <row r="3813" spans="1:23" x14ac:dyDescent="0.25">
      <c r="A3813" t="s">
        <v>3847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 s="1">
        <v>54.45</v>
      </c>
      <c r="T3813" s="1">
        <v>87.3</v>
      </c>
      <c r="U3813" t="s">
        <v>24</v>
      </c>
      <c r="V3813">
        <f>IF(Table1[[#This Row],[Churn]]="Yes",1,0)</f>
        <v>0</v>
      </c>
      <c r="W3813" t="str">
        <f t="shared" si="59"/>
        <v>New (0-12 Months)</v>
      </c>
    </row>
    <row r="3814" spans="1:23" x14ac:dyDescent="0.25">
      <c r="A3814" t="s">
        <v>3848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 s="1">
        <v>19.649999999999999</v>
      </c>
      <c r="T3814" s="1">
        <v>351.55</v>
      </c>
      <c r="U3814" t="s">
        <v>24</v>
      </c>
      <c r="V3814">
        <f>IF(Table1[[#This Row],[Churn]]="Yes",1,0)</f>
        <v>0</v>
      </c>
      <c r="W3814" t="str">
        <f t="shared" si="59"/>
        <v>Developing (13-24 Months)</v>
      </c>
    </row>
    <row r="3815" spans="1:23" x14ac:dyDescent="0.25">
      <c r="A3815" t="s">
        <v>3849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 s="1">
        <v>105</v>
      </c>
      <c r="T3815" s="1">
        <v>7297.75</v>
      </c>
      <c r="U3815" t="s">
        <v>24</v>
      </c>
      <c r="V3815">
        <f>IF(Table1[[#This Row],[Churn]]="Yes",1,0)</f>
        <v>0</v>
      </c>
      <c r="W3815" t="str">
        <f t="shared" si="59"/>
        <v>Loyal (49-72 Months)</v>
      </c>
    </row>
    <row r="3816" spans="1:23" x14ac:dyDescent="0.25">
      <c r="A3816" t="s">
        <v>3850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 s="1">
        <v>88.7</v>
      </c>
      <c r="T3816" s="1">
        <v>6301.7</v>
      </c>
      <c r="U3816" t="s">
        <v>24</v>
      </c>
      <c r="V3816">
        <f>IF(Table1[[#This Row],[Churn]]="Yes",1,0)</f>
        <v>0</v>
      </c>
      <c r="W3816" t="str">
        <f t="shared" si="59"/>
        <v>Loyal (49-72 Months)</v>
      </c>
    </row>
    <row r="3817" spans="1:23" x14ac:dyDescent="0.25">
      <c r="A3817" t="s">
        <v>3851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 s="1">
        <v>74.25</v>
      </c>
      <c r="T3817" s="1">
        <v>210.3</v>
      </c>
      <c r="U3817" t="s">
        <v>23</v>
      </c>
      <c r="V3817">
        <f>IF(Table1[[#This Row],[Churn]]="Yes",1,0)</f>
        <v>1</v>
      </c>
      <c r="W3817" t="str">
        <f t="shared" si="59"/>
        <v>New (0-12 Months)</v>
      </c>
    </row>
    <row r="3818" spans="1:23" x14ac:dyDescent="0.25">
      <c r="A3818" t="s">
        <v>3852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 s="1">
        <v>75.150000000000006</v>
      </c>
      <c r="T3818" s="1">
        <v>3822.45</v>
      </c>
      <c r="U3818" t="s">
        <v>24</v>
      </c>
      <c r="V3818">
        <f>IF(Table1[[#This Row],[Churn]]="Yes",1,0)</f>
        <v>0</v>
      </c>
      <c r="W3818" t="str">
        <f t="shared" si="59"/>
        <v>Loyal (49-72 Months)</v>
      </c>
    </row>
    <row r="3819" spans="1:23" x14ac:dyDescent="0.25">
      <c r="A3819" t="s">
        <v>3853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 s="1">
        <v>20.25</v>
      </c>
      <c r="T3819" s="1">
        <v>1048.45</v>
      </c>
      <c r="U3819" t="s">
        <v>24</v>
      </c>
      <c r="V3819">
        <f>IF(Table1[[#This Row],[Churn]]="Yes",1,0)</f>
        <v>0</v>
      </c>
      <c r="W3819" t="str">
        <f t="shared" si="59"/>
        <v>Loyal (49-72 Months)</v>
      </c>
    </row>
    <row r="3820" spans="1:23" x14ac:dyDescent="0.25">
      <c r="A3820" t="s">
        <v>3854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 s="1">
        <v>109.1</v>
      </c>
      <c r="T3820" s="1">
        <v>6393.65</v>
      </c>
      <c r="U3820" t="s">
        <v>24</v>
      </c>
      <c r="V3820">
        <f>IF(Table1[[#This Row],[Churn]]="Yes",1,0)</f>
        <v>0</v>
      </c>
      <c r="W3820" t="str">
        <f t="shared" si="59"/>
        <v>Loyal (49-72 Months)</v>
      </c>
    </row>
    <row r="3821" spans="1:23" x14ac:dyDescent="0.25">
      <c r="A3821" t="s">
        <v>3855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 s="1">
        <v>30.75</v>
      </c>
      <c r="T3821" s="1">
        <v>1489.3</v>
      </c>
      <c r="U3821" t="s">
        <v>24</v>
      </c>
      <c r="V3821">
        <f>IF(Table1[[#This Row],[Churn]]="Yes",1,0)</f>
        <v>0</v>
      </c>
      <c r="W3821" t="str">
        <f t="shared" si="59"/>
        <v>Established (25-48 Months)</v>
      </c>
    </row>
    <row r="3822" spans="1:23" x14ac:dyDescent="0.25">
      <c r="A3822" t="s">
        <v>3856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 s="1">
        <v>112.9</v>
      </c>
      <c r="T3822" s="1">
        <v>8061.5</v>
      </c>
      <c r="U3822" t="s">
        <v>24</v>
      </c>
      <c r="V3822">
        <f>IF(Table1[[#This Row],[Churn]]="Yes",1,0)</f>
        <v>0</v>
      </c>
      <c r="W3822" t="str">
        <f t="shared" si="59"/>
        <v>Loyal (49-72 Months)</v>
      </c>
    </row>
    <row r="3823" spans="1:23" x14ac:dyDescent="0.25">
      <c r="A3823" t="s">
        <v>3857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 s="1">
        <v>74.2</v>
      </c>
      <c r="T3823" s="1">
        <v>74.2</v>
      </c>
      <c r="U3823" t="s">
        <v>23</v>
      </c>
      <c r="V3823">
        <f>IF(Table1[[#This Row],[Churn]]="Yes",1,0)</f>
        <v>1</v>
      </c>
      <c r="W3823" t="str">
        <f t="shared" si="59"/>
        <v>New (0-12 Months)</v>
      </c>
    </row>
    <row r="3824" spans="1:23" x14ac:dyDescent="0.25">
      <c r="A3824" t="s">
        <v>3858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 s="1">
        <v>94.05</v>
      </c>
      <c r="T3824" s="1">
        <v>518.75</v>
      </c>
      <c r="U3824" t="s">
        <v>24</v>
      </c>
      <c r="V3824">
        <f>IF(Table1[[#This Row],[Churn]]="Yes",1,0)</f>
        <v>0</v>
      </c>
      <c r="W3824" t="str">
        <f t="shared" si="59"/>
        <v>New (0-12 Months)</v>
      </c>
    </row>
    <row r="3825" spans="1:23" x14ac:dyDescent="0.25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 s="1">
        <v>78.849999999999994</v>
      </c>
      <c r="T3825" s="1">
        <v>5763.15</v>
      </c>
      <c r="U3825" t="s">
        <v>24</v>
      </c>
      <c r="V3825">
        <f>IF(Table1[[#This Row],[Churn]]="Yes",1,0)</f>
        <v>0</v>
      </c>
      <c r="W3825" t="str">
        <f t="shared" si="59"/>
        <v>Loyal (49-72 Months)</v>
      </c>
    </row>
    <row r="3826" spans="1:23" x14ac:dyDescent="0.25">
      <c r="A3826" t="s">
        <v>3860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 s="1">
        <v>55.3</v>
      </c>
      <c r="T3826" s="1">
        <v>238.5</v>
      </c>
      <c r="U3826" t="s">
        <v>24</v>
      </c>
      <c r="V3826">
        <f>IF(Table1[[#This Row],[Churn]]="Yes",1,0)</f>
        <v>0</v>
      </c>
      <c r="W3826" t="str">
        <f t="shared" si="59"/>
        <v>New (0-12 Months)</v>
      </c>
    </row>
    <row r="3827" spans="1:23" x14ac:dyDescent="0.25">
      <c r="A3827" t="s">
        <v>3861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 s="1">
        <v>19.350000000000001</v>
      </c>
      <c r="T3827" s="1">
        <v>1031.7</v>
      </c>
      <c r="U3827" t="s">
        <v>24</v>
      </c>
      <c r="V3827">
        <f>IF(Table1[[#This Row],[Churn]]="Yes",1,0)</f>
        <v>0</v>
      </c>
      <c r="W3827" t="str">
        <f t="shared" si="59"/>
        <v>Loyal (49-72 Months)</v>
      </c>
    </row>
    <row r="3828" spans="1:23" x14ac:dyDescent="0.25">
      <c r="A3828" t="s">
        <v>3862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 s="1">
        <v>25.35</v>
      </c>
      <c r="T3828" s="1">
        <v>0</v>
      </c>
      <c r="U3828" t="s">
        <v>24</v>
      </c>
      <c r="V3828">
        <f>IF(Table1[[#This Row],[Churn]]="Yes",1,0)</f>
        <v>0</v>
      </c>
      <c r="W3828" t="str">
        <f t="shared" si="59"/>
        <v>New (0-12 Months)</v>
      </c>
    </row>
    <row r="3829" spans="1:23" x14ac:dyDescent="0.25">
      <c r="A3829" t="s">
        <v>3863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 s="1">
        <v>20.45</v>
      </c>
      <c r="T3829" s="1">
        <v>34.799999999999997</v>
      </c>
      <c r="U3829" t="s">
        <v>24</v>
      </c>
      <c r="V3829">
        <f>IF(Table1[[#This Row],[Churn]]="Yes",1,0)</f>
        <v>0</v>
      </c>
      <c r="W3829" t="str">
        <f t="shared" si="59"/>
        <v>New (0-12 Months)</v>
      </c>
    </row>
    <row r="3830" spans="1:23" x14ac:dyDescent="0.25">
      <c r="A3830" t="s">
        <v>3864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 s="1">
        <v>19.350000000000001</v>
      </c>
      <c r="T3830" s="1">
        <v>1319.95</v>
      </c>
      <c r="U3830" t="s">
        <v>24</v>
      </c>
      <c r="V3830">
        <f>IF(Table1[[#This Row],[Churn]]="Yes",1,0)</f>
        <v>0</v>
      </c>
      <c r="W3830" t="str">
        <f t="shared" si="59"/>
        <v>Loyal (49-72 Months)</v>
      </c>
    </row>
    <row r="3831" spans="1:23" x14ac:dyDescent="0.25">
      <c r="A3831" t="s">
        <v>3865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 s="1">
        <v>101</v>
      </c>
      <c r="T3831" s="1">
        <v>4388.3999999999996</v>
      </c>
      <c r="U3831" t="s">
        <v>23</v>
      </c>
      <c r="V3831">
        <f>IF(Table1[[#This Row],[Churn]]="Yes",1,0)</f>
        <v>1</v>
      </c>
      <c r="W3831" t="str">
        <f t="shared" si="59"/>
        <v>Established (25-48 Months)</v>
      </c>
    </row>
    <row r="3832" spans="1:23" x14ac:dyDescent="0.25">
      <c r="A3832" t="s">
        <v>3866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 s="1">
        <v>100.2</v>
      </c>
      <c r="T3832" s="1">
        <v>420.2</v>
      </c>
      <c r="U3832" t="s">
        <v>23</v>
      </c>
      <c r="V3832">
        <f>IF(Table1[[#This Row],[Churn]]="Yes",1,0)</f>
        <v>1</v>
      </c>
      <c r="W3832" t="str">
        <f t="shared" si="59"/>
        <v>New (0-12 Months)</v>
      </c>
    </row>
    <row r="3833" spans="1:23" x14ac:dyDescent="0.25">
      <c r="A3833" t="s">
        <v>3867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 s="1">
        <v>89.05</v>
      </c>
      <c r="T3833" s="1">
        <v>2177.4499999999998</v>
      </c>
      <c r="U3833" t="s">
        <v>23</v>
      </c>
      <c r="V3833">
        <f>IF(Table1[[#This Row],[Churn]]="Yes",1,0)</f>
        <v>1</v>
      </c>
      <c r="W3833" t="str">
        <f t="shared" si="59"/>
        <v>Established (25-48 Months)</v>
      </c>
    </row>
    <row r="3834" spans="1:23" x14ac:dyDescent="0.25">
      <c r="A3834" t="s">
        <v>3868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 s="1">
        <v>78.650000000000006</v>
      </c>
      <c r="T3834" s="1">
        <v>3950.85</v>
      </c>
      <c r="U3834" t="s">
        <v>24</v>
      </c>
      <c r="V3834">
        <f>IF(Table1[[#This Row],[Churn]]="Yes",1,0)</f>
        <v>0</v>
      </c>
      <c r="W3834" t="str">
        <f t="shared" si="59"/>
        <v>Loyal (49-72 Months)</v>
      </c>
    </row>
    <row r="3835" spans="1:23" x14ac:dyDescent="0.25">
      <c r="A3835" t="s">
        <v>3869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 s="1">
        <v>74.75</v>
      </c>
      <c r="T3835" s="1">
        <v>827.05</v>
      </c>
      <c r="U3835" t="s">
        <v>24</v>
      </c>
      <c r="V3835">
        <f>IF(Table1[[#This Row],[Churn]]="Yes",1,0)</f>
        <v>0</v>
      </c>
      <c r="W3835" t="str">
        <f t="shared" si="59"/>
        <v>New (0-12 Months)</v>
      </c>
    </row>
    <row r="3836" spans="1:23" x14ac:dyDescent="0.25">
      <c r="A3836" t="s">
        <v>3870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 s="1">
        <v>70.099999999999994</v>
      </c>
      <c r="T3836" s="1">
        <v>3913.3</v>
      </c>
      <c r="U3836" t="s">
        <v>23</v>
      </c>
      <c r="V3836">
        <f>IF(Table1[[#This Row],[Churn]]="Yes",1,0)</f>
        <v>1</v>
      </c>
      <c r="W3836" t="str">
        <f t="shared" si="59"/>
        <v>Loyal (49-72 Months)</v>
      </c>
    </row>
    <row r="3837" spans="1:23" x14ac:dyDescent="0.25">
      <c r="A3837" t="s">
        <v>3871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 s="1">
        <v>19.899999999999999</v>
      </c>
      <c r="T3837" s="1">
        <v>533.5</v>
      </c>
      <c r="U3837" t="s">
        <v>24</v>
      </c>
      <c r="V3837">
        <f>IF(Table1[[#This Row],[Churn]]="Yes",1,0)</f>
        <v>0</v>
      </c>
      <c r="W3837" t="str">
        <f t="shared" si="59"/>
        <v>Developing (13-24 Months)</v>
      </c>
    </row>
    <row r="3838" spans="1:23" x14ac:dyDescent="0.25">
      <c r="A3838" t="s">
        <v>3872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 s="1">
        <v>58.35</v>
      </c>
      <c r="T3838" s="1">
        <v>3756.45</v>
      </c>
      <c r="U3838" t="s">
        <v>24</v>
      </c>
      <c r="V3838">
        <f>IF(Table1[[#This Row],[Churn]]="Yes",1,0)</f>
        <v>0</v>
      </c>
      <c r="W3838" t="str">
        <f t="shared" si="59"/>
        <v>Loyal (49-72 Months)</v>
      </c>
    </row>
    <row r="3839" spans="1:23" x14ac:dyDescent="0.25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 s="1">
        <v>105.65</v>
      </c>
      <c r="T3839" s="1">
        <v>443.9</v>
      </c>
      <c r="U3839" t="s">
        <v>23</v>
      </c>
      <c r="V3839">
        <f>IF(Table1[[#This Row],[Churn]]="Yes",1,0)</f>
        <v>1</v>
      </c>
      <c r="W3839" t="str">
        <f t="shared" si="59"/>
        <v>New (0-12 Months)</v>
      </c>
    </row>
    <row r="3840" spans="1:23" x14ac:dyDescent="0.25">
      <c r="A3840" t="s">
        <v>3874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 s="1">
        <v>100.5</v>
      </c>
      <c r="T3840" s="1">
        <v>2599.9499999999998</v>
      </c>
      <c r="U3840" t="s">
        <v>24</v>
      </c>
      <c r="V3840">
        <f>IF(Table1[[#This Row],[Churn]]="Yes",1,0)</f>
        <v>0</v>
      </c>
      <c r="W3840" t="str">
        <f t="shared" si="59"/>
        <v>Established (25-48 Months)</v>
      </c>
    </row>
    <row r="3841" spans="1:23" x14ac:dyDescent="0.25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 s="1">
        <v>20.05</v>
      </c>
      <c r="T3841" s="1">
        <v>284.3</v>
      </c>
      <c r="U3841" t="s">
        <v>24</v>
      </c>
      <c r="V3841">
        <f>IF(Table1[[#This Row],[Churn]]="Yes",1,0)</f>
        <v>0</v>
      </c>
      <c r="W3841" t="str">
        <f t="shared" si="59"/>
        <v>Developing (13-24 Months)</v>
      </c>
    </row>
    <row r="3842" spans="1:23" x14ac:dyDescent="0.25">
      <c r="A3842" t="s">
        <v>3876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 s="1">
        <v>25.65</v>
      </c>
      <c r="T3842" s="1">
        <v>1740.8</v>
      </c>
      <c r="U3842" t="s">
        <v>24</v>
      </c>
      <c r="V3842">
        <f>IF(Table1[[#This Row],[Churn]]="Yes",1,0)</f>
        <v>0</v>
      </c>
      <c r="W3842" t="str">
        <f t="shared" ref="W3842:W3905" si="60">IF(F3842&lt;=12,"New (0-12 Months)",IF(F3842&lt;=24,"Developing (13-24 Months)",IF(F3842&lt;=48,"Established (25-48 Months)","Loyal (49-72 Months)")))</f>
        <v>Loyal (49-72 Months)</v>
      </c>
    </row>
    <row r="3843" spans="1:23" x14ac:dyDescent="0.25">
      <c r="A3843" t="s">
        <v>3877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 s="1">
        <v>96.5</v>
      </c>
      <c r="T3843" s="1">
        <v>3436.1</v>
      </c>
      <c r="U3843" t="s">
        <v>23</v>
      </c>
      <c r="V3843">
        <f>IF(Table1[[#This Row],[Churn]]="Yes",1,0)</f>
        <v>1</v>
      </c>
      <c r="W3843" t="str">
        <f t="shared" si="60"/>
        <v>Established (25-48 Months)</v>
      </c>
    </row>
    <row r="3844" spans="1:23" x14ac:dyDescent="0.25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 s="1">
        <v>95</v>
      </c>
      <c r="T3844" s="1">
        <v>2462.5500000000002</v>
      </c>
      <c r="U3844" t="s">
        <v>24</v>
      </c>
      <c r="V3844">
        <f>IF(Table1[[#This Row],[Churn]]="Yes",1,0)</f>
        <v>0</v>
      </c>
      <c r="W3844" t="str">
        <f t="shared" si="60"/>
        <v>Established (25-48 Months)</v>
      </c>
    </row>
    <row r="3845" spans="1:23" x14ac:dyDescent="0.25">
      <c r="A3845" t="s">
        <v>3879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 s="1">
        <v>70.849999999999994</v>
      </c>
      <c r="T3845" s="1">
        <v>70.849999999999994</v>
      </c>
      <c r="U3845" t="s">
        <v>23</v>
      </c>
      <c r="V3845">
        <f>IF(Table1[[#This Row],[Churn]]="Yes",1,0)</f>
        <v>1</v>
      </c>
      <c r="W3845" t="str">
        <f t="shared" si="60"/>
        <v>New (0-12 Months)</v>
      </c>
    </row>
    <row r="3846" spans="1:23" x14ac:dyDescent="0.25">
      <c r="A3846" t="s">
        <v>3880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 s="1">
        <v>85.95</v>
      </c>
      <c r="T3846" s="1">
        <v>3110.1</v>
      </c>
      <c r="U3846" t="s">
        <v>23</v>
      </c>
      <c r="V3846">
        <f>IF(Table1[[#This Row],[Churn]]="Yes",1,0)</f>
        <v>1</v>
      </c>
      <c r="W3846" t="str">
        <f t="shared" si="60"/>
        <v>Established (25-48 Months)</v>
      </c>
    </row>
    <row r="3847" spans="1:23" x14ac:dyDescent="0.25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 s="1">
        <v>73.900000000000006</v>
      </c>
      <c r="T3847" s="1">
        <v>280.85000000000002</v>
      </c>
      <c r="U3847" t="s">
        <v>23</v>
      </c>
      <c r="V3847">
        <f>IF(Table1[[#This Row],[Churn]]="Yes",1,0)</f>
        <v>1</v>
      </c>
      <c r="W3847" t="str">
        <f t="shared" si="60"/>
        <v>New (0-12 Months)</v>
      </c>
    </row>
    <row r="3848" spans="1:23" x14ac:dyDescent="0.25">
      <c r="A3848" t="s">
        <v>3882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 s="1">
        <v>45.45</v>
      </c>
      <c r="T3848" s="1">
        <v>411.75</v>
      </c>
      <c r="U3848" t="s">
        <v>24</v>
      </c>
      <c r="V3848">
        <f>IF(Table1[[#This Row],[Churn]]="Yes",1,0)</f>
        <v>0</v>
      </c>
      <c r="W3848" t="str">
        <f t="shared" si="60"/>
        <v>New (0-12 Months)</v>
      </c>
    </row>
    <row r="3849" spans="1:23" x14ac:dyDescent="0.25">
      <c r="A3849" t="s">
        <v>3883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 s="1">
        <v>20</v>
      </c>
      <c r="T3849" s="1">
        <v>198.6</v>
      </c>
      <c r="U3849" t="s">
        <v>24</v>
      </c>
      <c r="V3849">
        <f>IF(Table1[[#This Row],[Churn]]="Yes",1,0)</f>
        <v>0</v>
      </c>
      <c r="W3849" t="str">
        <f t="shared" si="60"/>
        <v>New (0-12 Months)</v>
      </c>
    </row>
    <row r="3850" spans="1:23" x14ac:dyDescent="0.25">
      <c r="A3850" t="s">
        <v>3884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 s="1">
        <v>49.2</v>
      </c>
      <c r="T3850" s="1">
        <v>103.7</v>
      </c>
      <c r="U3850" t="s">
        <v>24</v>
      </c>
      <c r="V3850">
        <f>IF(Table1[[#This Row],[Churn]]="Yes",1,0)</f>
        <v>0</v>
      </c>
      <c r="W3850" t="str">
        <f t="shared" si="60"/>
        <v>New (0-12 Months)</v>
      </c>
    </row>
    <row r="3851" spans="1:23" x14ac:dyDescent="0.25">
      <c r="A3851" t="s">
        <v>3885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 s="1">
        <v>109.45</v>
      </c>
      <c r="T3851" s="1">
        <v>6144.55</v>
      </c>
      <c r="U3851" t="s">
        <v>23</v>
      </c>
      <c r="V3851">
        <f>IF(Table1[[#This Row],[Churn]]="Yes",1,0)</f>
        <v>1</v>
      </c>
      <c r="W3851" t="str">
        <f t="shared" si="60"/>
        <v>Loyal (49-72 Months)</v>
      </c>
    </row>
    <row r="3852" spans="1:23" x14ac:dyDescent="0.25">
      <c r="A3852" t="s">
        <v>3886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 s="1">
        <v>83.25</v>
      </c>
      <c r="T3852" s="1">
        <v>4089.45</v>
      </c>
      <c r="U3852" t="s">
        <v>24</v>
      </c>
      <c r="V3852">
        <f>IF(Table1[[#This Row],[Churn]]="Yes",1,0)</f>
        <v>0</v>
      </c>
      <c r="W3852" t="str">
        <f t="shared" si="60"/>
        <v>Loyal (49-72 Months)</v>
      </c>
    </row>
    <row r="3853" spans="1:23" x14ac:dyDescent="0.25">
      <c r="A3853" t="s">
        <v>3887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 s="1">
        <v>19.25</v>
      </c>
      <c r="T3853" s="1">
        <v>864.2</v>
      </c>
      <c r="U3853" t="s">
        <v>24</v>
      </c>
      <c r="V3853">
        <f>IF(Table1[[#This Row],[Churn]]="Yes",1,0)</f>
        <v>0</v>
      </c>
      <c r="W3853" t="str">
        <f t="shared" si="60"/>
        <v>Established (25-48 Months)</v>
      </c>
    </row>
    <row r="3854" spans="1:23" x14ac:dyDescent="0.25">
      <c r="A3854" t="s">
        <v>3888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 s="1">
        <v>19.649999999999999</v>
      </c>
      <c r="T3854" s="1">
        <v>19.649999999999999</v>
      </c>
      <c r="U3854" t="s">
        <v>24</v>
      </c>
      <c r="V3854">
        <f>IF(Table1[[#This Row],[Churn]]="Yes",1,0)</f>
        <v>0</v>
      </c>
      <c r="W3854" t="str">
        <f t="shared" si="60"/>
        <v>New (0-12 Months)</v>
      </c>
    </row>
    <row r="3855" spans="1:23" x14ac:dyDescent="0.25">
      <c r="A3855" t="s">
        <v>3889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 s="1">
        <v>72.8</v>
      </c>
      <c r="T3855" s="1">
        <v>3249.4</v>
      </c>
      <c r="U3855" t="s">
        <v>24</v>
      </c>
      <c r="V3855">
        <f>IF(Table1[[#This Row],[Churn]]="Yes",1,0)</f>
        <v>0</v>
      </c>
      <c r="W3855" t="str">
        <f t="shared" si="60"/>
        <v>Established (25-48 Months)</v>
      </c>
    </row>
    <row r="3856" spans="1:23" x14ac:dyDescent="0.25">
      <c r="A3856" t="s">
        <v>3890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 s="1">
        <v>109.65</v>
      </c>
      <c r="T3856" s="1">
        <v>5405.8</v>
      </c>
      <c r="U3856" t="s">
        <v>24</v>
      </c>
      <c r="V3856">
        <f>IF(Table1[[#This Row],[Churn]]="Yes",1,0)</f>
        <v>0</v>
      </c>
      <c r="W3856" t="str">
        <f t="shared" si="60"/>
        <v>Loyal (49-72 Months)</v>
      </c>
    </row>
    <row r="3857" spans="1:23" x14ac:dyDescent="0.25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 s="1">
        <v>65</v>
      </c>
      <c r="T3857" s="1">
        <v>3363.8</v>
      </c>
      <c r="U3857" t="s">
        <v>24</v>
      </c>
      <c r="V3857">
        <f>IF(Table1[[#This Row],[Churn]]="Yes",1,0)</f>
        <v>0</v>
      </c>
      <c r="W3857" t="str">
        <f t="shared" si="60"/>
        <v>Loyal (49-72 Months)</v>
      </c>
    </row>
    <row r="3858" spans="1:23" x14ac:dyDescent="0.25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 s="1">
        <v>114.1</v>
      </c>
      <c r="T3858" s="1">
        <v>7132.15</v>
      </c>
      <c r="U3858" t="s">
        <v>24</v>
      </c>
      <c r="V3858">
        <f>IF(Table1[[#This Row],[Churn]]="Yes",1,0)</f>
        <v>0</v>
      </c>
      <c r="W3858" t="str">
        <f t="shared" si="60"/>
        <v>Loyal (49-72 Months)</v>
      </c>
    </row>
    <row r="3859" spans="1:23" x14ac:dyDescent="0.25">
      <c r="A3859" t="s">
        <v>3893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 s="1">
        <v>20.65</v>
      </c>
      <c r="T3859" s="1">
        <v>93.55</v>
      </c>
      <c r="U3859" t="s">
        <v>24</v>
      </c>
      <c r="V3859">
        <f>IF(Table1[[#This Row],[Churn]]="Yes",1,0)</f>
        <v>0</v>
      </c>
      <c r="W3859" t="str">
        <f t="shared" si="60"/>
        <v>New (0-12 Months)</v>
      </c>
    </row>
    <row r="3860" spans="1:23" x14ac:dyDescent="0.25">
      <c r="A3860" t="s">
        <v>3894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 s="1">
        <v>86.95</v>
      </c>
      <c r="T3860" s="1">
        <v>4138.8999999999996</v>
      </c>
      <c r="U3860" t="s">
        <v>24</v>
      </c>
      <c r="V3860">
        <f>IF(Table1[[#This Row],[Churn]]="Yes",1,0)</f>
        <v>0</v>
      </c>
      <c r="W3860" t="str">
        <f t="shared" si="60"/>
        <v>Established (25-48 Months)</v>
      </c>
    </row>
    <row r="3861" spans="1:23" x14ac:dyDescent="0.25">
      <c r="A3861" t="s">
        <v>3895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 s="1">
        <v>94.75</v>
      </c>
      <c r="T3861" s="1">
        <v>5121.75</v>
      </c>
      <c r="U3861" t="s">
        <v>24</v>
      </c>
      <c r="V3861">
        <f>IF(Table1[[#This Row],[Churn]]="Yes",1,0)</f>
        <v>0</v>
      </c>
      <c r="W3861" t="str">
        <f t="shared" si="60"/>
        <v>Loyal (49-72 Months)</v>
      </c>
    </row>
    <row r="3862" spans="1:23" x14ac:dyDescent="0.25">
      <c r="A3862" t="s">
        <v>3896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 s="1">
        <v>25.35</v>
      </c>
      <c r="T3862" s="1">
        <v>566.1</v>
      </c>
      <c r="U3862" t="s">
        <v>24</v>
      </c>
      <c r="V3862">
        <f>IF(Table1[[#This Row],[Churn]]="Yes",1,0)</f>
        <v>0</v>
      </c>
      <c r="W3862" t="str">
        <f t="shared" si="60"/>
        <v>Developing (13-24 Months)</v>
      </c>
    </row>
    <row r="3863" spans="1:23" x14ac:dyDescent="0.25">
      <c r="A3863" t="s">
        <v>3897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 s="1">
        <v>105.45</v>
      </c>
      <c r="T3863" s="1">
        <v>2715.3</v>
      </c>
      <c r="U3863" t="s">
        <v>24</v>
      </c>
      <c r="V3863">
        <f>IF(Table1[[#This Row],[Churn]]="Yes",1,0)</f>
        <v>0</v>
      </c>
      <c r="W3863" t="str">
        <f t="shared" si="60"/>
        <v>Established (25-48 Months)</v>
      </c>
    </row>
    <row r="3864" spans="1:23" x14ac:dyDescent="0.25">
      <c r="A3864" t="s">
        <v>3898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 s="1">
        <v>25.4</v>
      </c>
      <c r="T3864" s="1">
        <v>1782.05</v>
      </c>
      <c r="U3864" t="s">
        <v>24</v>
      </c>
      <c r="V3864">
        <f>IF(Table1[[#This Row],[Churn]]="Yes",1,0)</f>
        <v>0</v>
      </c>
      <c r="W3864" t="str">
        <f t="shared" si="60"/>
        <v>Loyal (49-72 Months)</v>
      </c>
    </row>
    <row r="3865" spans="1:23" x14ac:dyDescent="0.25">
      <c r="A3865" t="s">
        <v>3899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 s="1">
        <v>102.55</v>
      </c>
      <c r="T3865" s="1">
        <v>1742.5</v>
      </c>
      <c r="U3865" t="s">
        <v>24</v>
      </c>
      <c r="V3865">
        <f>IF(Table1[[#This Row],[Churn]]="Yes",1,0)</f>
        <v>0</v>
      </c>
      <c r="W3865" t="str">
        <f t="shared" si="60"/>
        <v>Developing (13-24 Months)</v>
      </c>
    </row>
    <row r="3866" spans="1:23" x14ac:dyDescent="0.25">
      <c r="A3866" t="s">
        <v>3900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 s="1">
        <v>100.2</v>
      </c>
      <c r="T3866" s="1">
        <v>2983.8</v>
      </c>
      <c r="U3866" t="s">
        <v>23</v>
      </c>
      <c r="V3866">
        <f>IF(Table1[[#This Row],[Churn]]="Yes",1,0)</f>
        <v>1</v>
      </c>
      <c r="W3866" t="str">
        <f t="shared" si="60"/>
        <v>Established (25-48 Months)</v>
      </c>
    </row>
    <row r="3867" spans="1:23" x14ac:dyDescent="0.25">
      <c r="A3867" t="s">
        <v>3901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 s="1">
        <v>24</v>
      </c>
      <c r="T3867" s="1">
        <v>24</v>
      </c>
      <c r="U3867" t="s">
        <v>24</v>
      </c>
      <c r="V3867">
        <f>IF(Table1[[#This Row],[Churn]]="Yes",1,0)</f>
        <v>0</v>
      </c>
      <c r="W3867" t="str">
        <f t="shared" si="60"/>
        <v>New (0-12 Months)</v>
      </c>
    </row>
    <row r="3868" spans="1:23" x14ac:dyDescent="0.25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 s="1">
        <v>25.6</v>
      </c>
      <c r="T3868" s="1">
        <v>485.9</v>
      </c>
      <c r="U3868" t="s">
        <v>24</v>
      </c>
      <c r="V3868">
        <f>IF(Table1[[#This Row],[Churn]]="Yes",1,0)</f>
        <v>0</v>
      </c>
      <c r="W3868" t="str">
        <f t="shared" si="60"/>
        <v>Developing (13-24 Months)</v>
      </c>
    </row>
    <row r="3869" spans="1:23" x14ac:dyDescent="0.25">
      <c r="A3869" t="s">
        <v>3903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 s="1">
        <v>73.5</v>
      </c>
      <c r="T3869" s="1">
        <v>1905.7</v>
      </c>
      <c r="U3869" t="s">
        <v>24</v>
      </c>
      <c r="V3869">
        <f>IF(Table1[[#This Row],[Churn]]="Yes",1,0)</f>
        <v>0</v>
      </c>
      <c r="W3869" t="str">
        <f t="shared" si="60"/>
        <v>Established (25-48 Months)</v>
      </c>
    </row>
    <row r="3870" spans="1:23" x14ac:dyDescent="0.25">
      <c r="A3870" t="s">
        <v>3904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 s="1">
        <v>74.05</v>
      </c>
      <c r="T3870" s="1">
        <v>1565.7</v>
      </c>
      <c r="U3870" t="s">
        <v>23</v>
      </c>
      <c r="V3870">
        <f>IF(Table1[[#This Row],[Churn]]="Yes",1,0)</f>
        <v>1</v>
      </c>
      <c r="W3870" t="str">
        <f t="shared" si="60"/>
        <v>Developing (13-24 Months)</v>
      </c>
    </row>
    <row r="3871" spans="1:23" x14ac:dyDescent="0.25">
      <c r="A3871" t="s">
        <v>3905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 s="1">
        <v>98.25</v>
      </c>
      <c r="T3871" s="1">
        <v>4858.7</v>
      </c>
      <c r="U3871" t="s">
        <v>24</v>
      </c>
      <c r="V3871">
        <f>IF(Table1[[#This Row],[Churn]]="Yes",1,0)</f>
        <v>0</v>
      </c>
      <c r="W3871" t="str">
        <f t="shared" si="60"/>
        <v>Loyal (49-72 Months)</v>
      </c>
    </row>
    <row r="3872" spans="1:23" x14ac:dyDescent="0.25">
      <c r="A3872" t="s">
        <v>3906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 s="1">
        <v>54.4</v>
      </c>
      <c r="T3872" s="1">
        <v>3723.65</v>
      </c>
      <c r="U3872" t="s">
        <v>24</v>
      </c>
      <c r="V3872">
        <f>IF(Table1[[#This Row],[Churn]]="Yes",1,0)</f>
        <v>0</v>
      </c>
      <c r="W3872" t="str">
        <f t="shared" si="60"/>
        <v>Loyal (49-72 Months)</v>
      </c>
    </row>
    <row r="3873" spans="1:23" x14ac:dyDescent="0.25">
      <c r="A3873" t="s">
        <v>3907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 s="1">
        <v>101.55</v>
      </c>
      <c r="T3873" s="1">
        <v>298.35000000000002</v>
      </c>
      <c r="U3873" t="s">
        <v>23</v>
      </c>
      <c r="V3873">
        <f>IF(Table1[[#This Row],[Churn]]="Yes",1,0)</f>
        <v>1</v>
      </c>
      <c r="W3873" t="str">
        <f t="shared" si="60"/>
        <v>New (0-12 Months)</v>
      </c>
    </row>
    <row r="3874" spans="1:23" x14ac:dyDescent="0.25">
      <c r="A3874" t="s">
        <v>3908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 s="1">
        <v>103.1</v>
      </c>
      <c r="T3874" s="1">
        <v>970.45</v>
      </c>
      <c r="U3874" t="s">
        <v>24</v>
      </c>
      <c r="V3874">
        <f>IF(Table1[[#This Row],[Churn]]="Yes",1,0)</f>
        <v>0</v>
      </c>
      <c r="W3874" t="str">
        <f t="shared" si="60"/>
        <v>New (0-12 Months)</v>
      </c>
    </row>
    <row r="3875" spans="1:23" x14ac:dyDescent="0.25">
      <c r="A3875" t="s">
        <v>3909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 s="1">
        <v>34.200000000000003</v>
      </c>
      <c r="T3875" s="1">
        <v>1782</v>
      </c>
      <c r="U3875" t="s">
        <v>24</v>
      </c>
      <c r="V3875">
        <f>IF(Table1[[#This Row],[Churn]]="Yes",1,0)</f>
        <v>0</v>
      </c>
      <c r="W3875" t="str">
        <f t="shared" si="60"/>
        <v>Loyal (49-72 Months)</v>
      </c>
    </row>
    <row r="3876" spans="1:23" x14ac:dyDescent="0.25">
      <c r="A3876" t="s">
        <v>3910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 s="1">
        <v>43.75</v>
      </c>
      <c r="T3876" s="1">
        <v>405.7</v>
      </c>
      <c r="U3876" t="s">
        <v>24</v>
      </c>
      <c r="V3876">
        <f>IF(Table1[[#This Row],[Churn]]="Yes",1,0)</f>
        <v>0</v>
      </c>
      <c r="W3876" t="str">
        <f t="shared" si="60"/>
        <v>New (0-12 Months)</v>
      </c>
    </row>
    <row r="3877" spans="1:23" x14ac:dyDescent="0.25">
      <c r="A3877" t="s">
        <v>3911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 s="1">
        <v>111.95</v>
      </c>
      <c r="T3877" s="1">
        <v>4534.8999999999996</v>
      </c>
      <c r="U3877" t="s">
        <v>23</v>
      </c>
      <c r="V3877">
        <f>IF(Table1[[#This Row],[Churn]]="Yes",1,0)</f>
        <v>1</v>
      </c>
      <c r="W3877" t="str">
        <f t="shared" si="60"/>
        <v>Established (25-48 Months)</v>
      </c>
    </row>
    <row r="3878" spans="1:23" x14ac:dyDescent="0.25">
      <c r="A3878" t="s">
        <v>3912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 s="1">
        <v>100.65</v>
      </c>
      <c r="T3878" s="1">
        <v>2415.9499999999998</v>
      </c>
      <c r="U3878" t="s">
        <v>24</v>
      </c>
      <c r="V3878">
        <f>IF(Table1[[#This Row],[Churn]]="Yes",1,0)</f>
        <v>0</v>
      </c>
      <c r="W3878" t="str">
        <f t="shared" si="60"/>
        <v>Developing (13-24 Months)</v>
      </c>
    </row>
    <row r="3879" spans="1:23" x14ac:dyDescent="0.25">
      <c r="A3879" t="s">
        <v>3913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 s="1">
        <v>55.95</v>
      </c>
      <c r="T3879" s="1">
        <v>1157.05</v>
      </c>
      <c r="U3879" t="s">
        <v>23</v>
      </c>
      <c r="V3879">
        <f>IF(Table1[[#This Row],[Churn]]="Yes",1,0)</f>
        <v>1</v>
      </c>
      <c r="W3879" t="str">
        <f t="shared" si="60"/>
        <v>Developing (13-24 Months)</v>
      </c>
    </row>
    <row r="3880" spans="1:23" x14ac:dyDescent="0.25">
      <c r="A3880" t="s">
        <v>3914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 s="1">
        <v>116.05</v>
      </c>
      <c r="T3880" s="1">
        <v>8297.5</v>
      </c>
      <c r="U3880" t="s">
        <v>24</v>
      </c>
      <c r="V3880">
        <f>IF(Table1[[#This Row],[Churn]]="Yes",1,0)</f>
        <v>0</v>
      </c>
      <c r="W3880" t="str">
        <f t="shared" si="60"/>
        <v>Loyal (49-72 Months)</v>
      </c>
    </row>
    <row r="3881" spans="1:23" x14ac:dyDescent="0.25">
      <c r="A3881" t="s">
        <v>3915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 s="1">
        <v>45.75</v>
      </c>
      <c r="T3881" s="1">
        <v>45.75</v>
      </c>
      <c r="U3881" t="s">
        <v>23</v>
      </c>
      <c r="V3881">
        <f>IF(Table1[[#This Row],[Churn]]="Yes",1,0)</f>
        <v>1</v>
      </c>
      <c r="W3881" t="str">
        <f t="shared" si="60"/>
        <v>New (0-12 Months)</v>
      </c>
    </row>
    <row r="3882" spans="1:23" x14ac:dyDescent="0.25">
      <c r="A3882" t="s">
        <v>3916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 s="1">
        <v>82</v>
      </c>
      <c r="T3882" s="1">
        <v>2083.1</v>
      </c>
      <c r="U3882" t="s">
        <v>24</v>
      </c>
      <c r="V3882">
        <f>IF(Table1[[#This Row],[Churn]]="Yes",1,0)</f>
        <v>0</v>
      </c>
      <c r="W3882" t="str">
        <f t="shared" si="60"/>
        <v>Established (25-48 Months)</v>
      </c>
    </row>
    <row r="3883" spans="1:23" x14ac:dyDescent="0.25">
      <c r="A3883" t="s">
        <v>3917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 s="1">
        <v>65.150000000000006</v>
      </c>
      <c r="T3883" s="1">
        <v>4681.75</v>
      </c>
      <c r="U3883" t="s">
        <v>24</v>
      </c>
      <c r="V3883">
        <f>IF(Table1[[#This Row],[Churn]]="Yes",1,0)</f>
        <v>0</v>
      </c>
      <c r="W3883" t="str">
        <f t="shared" si="60"/>
        <v>Loyal (49-72 Months)</v>
      </c>
    </row>
    <row r="3884" spans="1:23" x14ac:dyDescent="0.25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 s="1">
        <v>44.8</v>
      </c>
      <c r="T3884" s="1">
        <v>176.2</v>
      </c>
      <c r="U3884" t="s">
        <v>24</v>
      </c>
      <c r="V3884">
        <f>IF(Table1[[#This Row],[Churn]]="Yes",1,0)</f>
        <v>0</v>
      </c>
      <c r="W3884" t="str">
        <f t="shared" si="60"/>
        <v>New (0-12 Months)</v>
      </c>
    </row>
    <row r="3885" spans="1:23" x14ac:dyDescent="0.25">
      <c r="A3885" t="s">
        <v>3919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 s="1">
        <v>79.8</v>
      </c>
      <c r="T3885" s="1">
        <v>1001.2</v>
      </c>
      <c r="U3885" t="s">
        <v>24</v>
      </c>
      <c r="V3885">
        <f>IF(Table1[[#This Row],[Churn]]="Yes",1,0)</f>
        <v>0</v>
      </c>
      <c r="W3885" t="str">
        <f t="shared" si="60"/>
        <v>New (0-12 Months)</v>
      </c>
    </row>
    <row r="3886" spans="1:23" x14ac:dyDescent="0.25">
      <c r="A3886" t="s">
        <v>3920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 s="1">
        <v>88.85</v>
      </c>
      <c r="T3886" s="1">
        <v>1594.75</v>
      </c>
      <c r="U3886" t="s">
        <v>24</v>
      </c>
      <c r="V3886">
        <f>IF(Table1[[#This Row],[Churn]]="Yes",1,0)</f>
        <v>0</v>
      </c>
      <c r="W3886" t="str">
        <f t="shared" si="60"/>
        <v>Developing (13-24 Months)</v>
      </c>
    </row>
    <row r="3887" spans="1:23" x14ac:dyDescent="0.25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 s="1">
        <v>74.95</v>
      </c>
      <c r="T3887" s="1">
        <v>212.4</v>
      </c>
      <c r="U3887" t="s">
        <v>24</v>
      </c>
      <c r="V3887">
        <f>IF(Table1[[#This Row],[Churn]]="Yes",1,0)</f>
        <v>0</v>
      </c>
      <c r="W3887" t="str">
        <f t="shared" si="60"/>
        <v>New (0-12 Months)</v>
      </c>
    </row>
    <row r="3888" spans="1:23" x14ac:dyDescent="0.25">
      <c r="A3888" t="s">
        <v>3922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 s="1">
        <v>106.85</v>
      </c>
      <c r="T3888" s="1">
        <v>7677.4</v>
      </c>
      <c r="U3888" t="s">
        <v>24</v>
      </c>
      <c r="V3888">
        <f>IF(Table1[[#This Row],[Churn]]="Yes",1,0)</f>
        <v>0</v>
      </c>
      <c r="W3888" t="str">
        <f t="shared" si="60"/>
        <v>Loyal (49-72 Months)</v>
      </c>
    </row>
    <row r="3889" spans="1:23" x14ac:dyDescent="0.25">
      <c r="A3889" t="s">
        <v>3923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 s="1">
        <v>74.95</v>
      </c>
      <c r="T3889" s="1">
        <v>815.5</v>
      </c>
      <c r="U3889" t="s">
        <v>23</v>
      </c>
      <c r="V3889">
        <f>IF(Table1[[#This Row],[Churn]]="Yes",1,0)</f>
        <v>1</v>
      </c>
      <c r="W3889" t="str">
        <f t="shared" si="60"/>
        <v>New (0-12 Months)</v>
      </c>
    </row>
    <row r="3890" spans="1:23" x14ac:dyDescent="0.25">
      <c r="A3890" t="s">
        <v>3924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 s="1">
        <v>80.150000000000006</v>
      </c>
      <c r="T3890" s="1">
        <v>80.150000000000006</v>
      </c>
      <c r="U3890" t="s">
        <v>23</v>
      </c>
      <c r="V3890">
        <f>IF(Table1[[#This Row],[Churn]]="Yes",1,0)</f>
        <v>1</v>
      </c>
      <c r="W3890" t="str">
        <f t="shared" si="60"/>
        <v>New (0-12 Months)</v>
      </c>
    </row>
    <row r="3891" spans="1:23" x14ac:dyDescent="0.25">
      <c r="A3891" t="s">
        <v>3925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 s="1">
        <v>19.3</v>
      </c>
      <c r="T3891" s="1">
        <v>259.64999999999998</v>
      </c>
      <c r="U3891" t="s">
        <v>24</v>
      </c>
      <c r="V3891">
        <f>IF(Table1[[#This Row],[Churn]]="Yes",1,0)</f>
        <v>0</v>
      </c>
      <c r="W3891" t="str">
        <f t="shared" si="60"/>
        <v>Developing (13-24 Months)</v>
      </c>
    </row>
    <row r="3892" spans="1:23" x14ac:dyDescent="0.25">
      <c r="A3892" t="s">
        <v>3926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 s="1">
        <v>109.25</v>
      </c>
      <c r="T3892" s="1">
        <v>8109.8</v>
      </c>
      <c r="U3892" t="s">
        <v>23</v>
      </c>
      <c r="V3892">
        <f>IF(Table1[[#This Row],[Churn]]="Yes",1,0)</f>
        <v>1</v>
      </c>
      <c r="W3892" t="str">
        <f t="shared" si="60"/>
        <v>Loyal (49-72 Months)</v>
      </c>
    </row>
    <row r="3893" spans="1:23" x14ac:dyDescent="0.25">
      <c r="A3893" t="s">
        <v>3927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 s="1">
        <v>56.1</v>
      </c>
      <c r="T3893" s="1">
        <v>2386.85</v>
      </c>
      <c r="U3893" t="s">
        <v>24</v>
      </c>
      <c r="V3893">
        <f>IF(Table1[[#This Row],[Churn]]="Yes",1,0)</f>
        <v>0</v>
      </c>
      <c r="W3893" t="str">
        <f t="shared" si="60"/>
        <v>Established (25-48 Months)</v>
      </c>
    </row>
    <row r="3894" spans="1:23" x14ac:dyDescent="0.25">
      <c r="A3894" t="s">
        <v>3928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 s="1">
        <v>19.7</v>
      </c>
      <c r="T3894" s="1">
        <v>340.35</v>
      </c>
      <c r="U3894" t="s">
        <v>24</v>
      </c>
      <c r="V3894">
        <f>IF(Table1[[#This Row],[Churn]]="Yes",1,0)</f>
        <v>0</v>
      </c>
      <c r="W3894" t="str">
        <f t="shared" si="60"/>
        <v>Developing (13-24 Months)</v>
      </c>
    </row>
    <row r="3895" spans="1:23" x14ac:dyDescent="0.25">
      <c r="A3895" t="s">
        <v>3929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 s="1">
        <v>51.3</v>
      </c>
      <c r="T3895" s="1">
        <v>419.35</v>
      </c>
      <c r="U3895" t="s">
        <v>24</v>
      </c>
      <c r="V3895">
        <f>IF(Table1[[#This Row],[Churn]]="Yes",1,0)</f>
        <v>0</v>
      </c>
      <c r="W3895" t="str">
        <f t="shared" si="60"/>
        <v>New (0-12 Months)</v>
      </c>
    </row>
    <row r="3896" spans="1:23" x14ac:dyDescent="0.25">
      <c r="A3896" t="s">
        <v>3930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 s="1">
        <v>118.6</v>
      </c>
      <c r="T3896" s="1">
        <v>7990.05</v>
      </c>
      <c r="U3896" t="s">
        <v>24</v>
      </c>
      <c r="V3896">
        <f>IF(Table1[[#This Row],[Churn]]="Yes",1,0)</f>
        <v>0</v>
      </c>
      <c r="W3896" t="str">
        <f t="shared" si="60"/>
        <v>Loyal (49-72 Months)</v>
      </c>
    </row>
    <row r="3897" spans="1:23" x14ac:dyDescent="0.25">
      <c r="A3897" t="s">
        <v>3931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 s="1">
        <v>24.15</v>
      </c>
      <c r="T3897" s="1">
        <v>1402.25</v>
      </c>
      <c r="U3897" t="s">
        <v>24</v>
      </c>
      <c r="V3897">
        <f>IF(Table1[[#This Row],[Churn]]="Yes",1,0)</f>
        <v>0</v>
      </c>
      <c r="W3897" t="str">
        <f t="shared" si="60"/>
        <v>Loyal (49-72 Months)</v>
      </c>
    </row>
    <row r="3898" spans="1:23" x14ac:dyDescent="0.25">
      <c r="A3898" t="s">
        <v>3932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 s="1">
        <v>20.3</v>
      </c>
      <c r="T3898" s="1">
        <v>749.35</v>
      </c>
      <c r="U3898" t="s">
        <v>24</v>
      </c>
      <c r="V3898">
        <f>IF(Table1[[#This Row],[Churn]]="Yes",1,0)</f>
        <v>0</v>
      </c>
      <c r="W3898" t="str">
        <f t="shared" si="60"/>
        <v>Established (25-48 Months)</v>
      </c>
    </row>
    <row r="3899" spans="1:23" x14ac:dyDescent="0.25">
      <c r="A3899" t="s">
        <v>3933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 s="1">
        <v>115.5</v>
      </c>
      <c r="T3899" s="1">
        <v>8425.15</v>
      </c>
      <c r="U3899" t="s">
        <v>24</v>
      </c>
      <c r="V3899">
        <f>IF(Table1[[#This Row],[Churn]]="Yes",1,0)</f>
        <v>0</v>
      </c>
      <c r="W3899" t="str">
        <f t="shared" si="60"/>
        <v>Loyal (49-72 Months)</v>
      </c>
    </row>
    <row r="3900" spans="1:23" x14ac:dyDescent="0.25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 s="1">
        <v>25.05</v>
      </c>
      <c r="T3900" s="1">
        <v>1171.5</v>
      </c>
      <c r="U3900" t="s">
        <v>24</v>
      </c>
      <c r="V3900">
        <f>IF(Table1[[#This Row],[Churn]]="Yes",1,0)</f>
        <v>0</v>
      </c>
      <c r="W3900" t="str">
        <f t="shared" si="60"/>
        <v>Established (25-48 Months)</v>
      </c>
    </row>
    <row r="3901" spans="1:23" x14ac:dyDescent="0.25">
      <c r="A3901" t="s">
        <v>3935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 s="1">
        <v>109.1</v>
      </c>
      <c r="T3901" s="1">
        <v>5647.95</v>
      </c>
      <c r="U3901" t="s">
        <v>24</v>
      </c>
      <c r="V3901">
        <f>IF(Table1[[#This Row],[Churn]]="Yes",1,0)</f>
        <v>0</v>
      </c>
      <c r="W3901" t="str">
        <f t="shared" si="60"/>
        <v>Loyal (49-72 Months)</v>
      </c>
    </row>
    <row r="3902" spans="1:23" x14ac:dyDescent="0.25">
      <c r="A3902" t="s">
        <v>3936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 s="1">
        <v>19.649999999999999</v>
      </c>
      <c r="T3902" s="1">
        <v>708.8</v>
      </c>
      <c r="U3902" t="s">
        <v>24</v>
      </c>
      <c r="V3902">
        <f>IF(Table1[[#This Row],[Churn]]="Yes",1,0)</f>
        <v>0</v>
      </c>
      <c r="W3902" t="str">
        <f t="shared" si="60"/>
        <v>Established (25-48 Months)</v>
      </c>
    </row>
    <row r="3903" spans="1:23" x14ac:dyDescent="0.25">
      <c r="A3903" t="s">
        <v>3937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 s="1">
        <v>111.3</v>
      </c>
      <c r="T3903" s="1">
        <v>7567.2</v>
      </c>
      <c r="U3903" t="s">
        <v>24</v>
      </c>
      <c r="V3903">
        <f>IF(Table1[[#This Row],[Churn]]="Yes",1,0)</f>
        <v>0</v>
      </c>
      <c r="W3903" t="str">
        <f t="shared" si="60"/>
        <v>Loyal (49-72 Months)</v>
      </c>
    </row>
    <row r="3904" spans="1:23" x14ac:dyDescent="0.25">
      <c r="A3904" t="s">
        <v>3938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 s="1">
        <v>29.9</v>
      </c>
      <c r="T3904" s="1">
        <v>29.9</v>
      </c>
      <c r="U3904" t="s">
        <v>24</v>
      </c>
      <c r="V3904">
        <f>IF(Table1[[#This Row],[Churn]]="Yes",1,0)</f>
        <v>0</v>
      </c>
      <c r="W3904" t="str">
        <f t="shared" si="60"/>
        <v>New (0-12 Months)</v>
      </c>
    </row>
    <row r="3905" spans="1:23" x14ac:dyDescent="0.25">
      <c r="A3905" t="s">
        <v>3939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 s="1">
        <v>80.599999999999994</v>
      </c>
      <c r="T3905" s="1">
        <v>4348.1000000000004</v>
      </c>
      <c r="U3905" t="s">
        <v>24</v>
      </c>
      <c r="V3905">
        <f>IF(Table1[[#This Row],[Churn]]="Yes",1,0)</f>
        <v>0</v>
      </c>
      <c r="W3905" t="str">
        <f t="shared" si="60"/>
        <v>Loyal (49-72 Months)</v>
      </c>
    </row>
    <row r="3906" spans="1:23" x14ac:dyDescent="0.25">
      <c r="A3906" t="s">
        <v>3940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 s="1">
        <v>20.8</v>
      </c>
      <c r="T3906" s="1">
        <v>635.9</v>
      </c>
      <c r="U3906" t="s">
        <v>24</v>
      </c>
      <c r="V3906">
        <f>IF(Table1[[#This Row],[Churn]]="Yes",1,0)</f>
        <v>0</v>
      </c>
      <c r="W3906" t="str">
        <f t="shared" ref="W3906:W3969" si="61">IF(F3906&lt;=12,"New (0-12 Months)",IF(F3906&lt;=24,"Developing (13-24 Months)",IF(F3906&lt;=48,"Established (25-48 Months)","Loyal (49-72 Months)")))</f>
        <v>Established (25-48 Months)</v>
      </c>
    </row>
    <row r="3907" spans="1:23" x14ac:dyDescent="0.25">
      <c r="A3907" t="s">
        <v>3941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 s="1">
        <v>35.200000000000003</v>
      </c>
      <c r="T3907" s="1">
        <v>108.95</v>
      </c>
      <c r="U3907" t="s">
        <v>23</v>
      </c>
      <c r="V3907">
        <f>IF(Table1[[#This Row],[Churn]]="Yes",1,0)</f>
        <v>1</v>
      </c>
      <c r="W3907" t="str">
        <f t="shared" si="61"/>
        <v>New (0-12 Months)</v>
      </c>
    </row>
    <row r="3908" spans="1:23" x14ac:dyDescent="0.25">
      <c r="A3908" t="s">
        <v>3942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 s="1">
        <v>78.8</v>
      </c>
      <c r="T3908" s="1">
        <v>78.8</v>
      </c>
      <c r="U3908" t="s">
        <v>23</v>
      </c>
      <c r="V3908">
        <f>IF(Table1[[#This Row],[Churn]]="Yes",1,0)</f>
        <v>1</v>
      </c>
      <c r="W3908" t="str">
        <f t="shared" si="61"/>
        <v>New (0-12 Months)</v>
      </c>
    </row>
    <row r="3909" spans="1:23" x14ac:dyDescent="0.25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 s="1">
        <v>89.95</v>
      </c>
      <c r="T3909" s="1">
        <v>1682.4</v>
      </c>
      <c r="U3909" t="s">
        <v>24</v>
      </c>
      <c r="V3909">
        <f>IF(Table1[[#This Row],[Churn]]="Yes",1,0)</f>
        <v>0</v>
      </c>
      <c r="W3909" t="str">
        <f t="shared" si="61"/>
        <v>Developing (13-24 Months)</v>
      </c>
    </row>
    <row r="3910" spans="1:23" x14ac:dyDescent="0.25">
      <c r="A3910" t="s">
        <v>3944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 s="1">
        <v>116.05</v>
      </c>
      <c r="T3910" s="1">
        <v>6925.9</v>
      </c>
      <c r="U3910" t="s">
        <v>24</v>
      </c>
      <c r="V3910">
        <f>IF(Table1[[#This Row],[Churn]]="Yes",1,0)</f>
        <v>0</v>
      </c>
      <c r="W3910" t="str">
        <f t="shared" si="61"/>
        <v>Loyal (49-72 Months)</v>
      </c>
    </row>
    <row r="3911" spans="1:23" x14ac:dyDescent="0.25">
      <c r="A3911" t="s">
        <v>3945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 s="1">
        <v>19.55</v>
      </c>
      <c r="T3911" s="1">
        <v>223.15</v>
      </c>
      <c r="U3911" t="s">
        <v>24</v>
      </c>
      <c r="V3911">
        <f>IF(Table1[[#This Row],[Churn]]="Yes",1,0)</f>
        <v>0</v>
      </c>
      <c r="W3911" t="str">
        <f t="shared" si="61"/>
        <v>New (0-12 Months)</v>
      </c>
    </row>
    <row r="3912" spans="1:23" x14ac:dyDescent="0.25">
      <c r="A3912" t="s">
        <v>3946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 s="1">
        <v>106.4</v>
      </c>
      <c r="T3912" s="1">
        <v>5127.95</v>
      </c>
      <c r="U3912" t="s">
        <v>23</v>
      </c>
      <c r="V3912">
        <f>IF(Table1[[#This Row],[Churn]]="Yes",1,0)</f>
        <v>1</v>
      </c>
      <c r="W3912" t="str">
        <f t="shared" si="61"/>
        <v>Established (25-48 Months)</v>
      </c>
    </row>
    <row r="3913" spans="1:23" x14ac:dyDescent="0.25">
      <c r="A3913" t="s">
        <v>3947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 s="1">
        <v>49.4</v>
      </c>
      <c r="T3913" s="1">
        <v>874.8</v>
      </c>
      <c r="U3913" t="s">
        <v>23</v>
      </c>
      <c r="V3913">
        <f>IF(Table1[[#This Row],[Churn]]="Yes",1,0)</f>
        <v>1</v>
      </c>
      <c r="W3913" t="str">
        <f t="shared" si="61"/>
        <v>Developing (13-24 Months)</v>
      </c>
    </row>
    <row r="3914" spans="1:23" x14ac:dyDescent="0.25">
      <c r="A3914" t="s">
        <v>3948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 s="1">
        <v>115.25</v>
      </c>
      <c r="T3914" s="1">
        <v>6758.45</v>
      </c>
      <c r="U3914" t="s">
        <v>24</v>
      </c>
      <c r="V3914">
        <f>IF(Table1[[#This Row],[Churn]]="Yes",1,0)</f>
        <v>0</v>
      </c>
      <c r="W3914" t="str">
        <f t="shared" si="61"/>
        <v>Loyal (49-72 Months)</v>
      </c>
    </row>
    <row r="3915" spans="1:23" x14ac:dyDescent="0.25">
      <c r="A3915" t="s">
        <v>3949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 s="1">
        <v>24.8</v>
      </c>
      <c r="T3915" s="1">
        <v>1874.3</v>
      </c>
      <c r="U3915" t="s">
        <v>24</v>
      </c>
      <c r="V3915">
        <f>IF(Table1[[#This Row],[Churn]]="Yes",1,0)</f>
        <v>0</v>
      </c>
      <c r="W3915" t="str">
        <f t="shared" si="61"/>
        <v>Loyal (49-72 Months)</v>
      </c>
    </row>
    <row r="3916" spans="1:23" x14ac:dyDescent="0.25">
      <c r="A3916" t="s">
        <v>3950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 s="1">
        <v>19.899999999999999</v>
      </c>
      <c r="T3916" s="1">
        <v>791.15</v>
      </c>
      <c r="U3916" t="s">
        <v>24</v>
      </c>
      <c r="V3916">
        <f>IF(Table1[[#This Row],[Churn]]="Yes",1,0)</f>
        <v>0</v>
      </c>
      <c r="W3916" t="str">
        <f t="shared" si="61"/>
        <v>Established (25-48 Months)</v>
      </c>
    </row>
    <row r="3917" spans="1:23" x14ac:dyDescent="0.25">
      <c r="A3917" t="s">
        <v>3951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 s="1">
        <v>81.25</v>
      </c>
      <c r="T3917" s="1">
        <v>4639.45</v>
      </c>
      <c r="U3917" t="s">
        <v>24</v>
      </c>
      <c r="V3917">
        <f>IF(Table1[[#This Row],[Churn]]="Yes",1,0)</f>
        <v>0</v>
      </c>
      <c r="W3917" t="str">
        <f t="shared" si="61"/>
        <v>Loyal (49-72 Months)</v>
      </c>
    </row>
    <row r="3918" spans="1:23" x14ac:dyDescent="0.25">
      <c r="A3918" t="s">
        <v>3952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 s="1">
        <v>69.95</v>
      </c>
      <c r="T3918" s="1">
        <v>143.9</v>
      </c>
      <c r="U3918" t="s">
        <v>24</v>
      </c>
      <c r="V3918">
        <f>IF(Table1[[#This Row],[Churn]]="Yes",1,0)</f>
        <v>0</v>
      </c>
      <c r="W3918" t="str">
        <f t="shared" si="61"/>
        <v>New (0-12 Months)</v>
      </c>
    </row>
    <row r="3919" spans="1:23" x14ac:dyDescent="0.25">
      <c r="A3919" t="s">
        <v>3953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 s="1">
        <v>69.099999999999994</v>
      </c>
      <c r="T3919" s="1">
        <v>69.099999999999994</v>
      </c>
      <c r="U3919" t="s">
        <v>23</v>
      </c>
      <c r="V3919">
        <f>IF(Table1[[#This Row],[Churn]]="Yes",1,0)</f>
        <v>1</v>
      </c>
      <c r="W3919" t="str">
        <f t="shared" si="61"/>
        <v>New (0-12 Months)</v>
      </c>
    </row>
    <row r="3920" spans="1:23" x14ac:dyDescent="0.25">
      <c r="A3920" t="s">
        <v>3954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 s="1">
        <v>90.2</v>
      </c>
      <c r="T3920" s="1">
        <v>1776.55</v>
      </c>
      <c r="U3920" t="s">
        <v>23</v>
      </c>
      <c r="V3920">
        <f>IF(Table1[[#This Row],[Churn]]="Yes",1,0)</f>
        <v>1</v>
      </c>
      <c r="W3920" t="str">
        <f t="shared" si="61"/>
        <v>Developing (13-24 Months)</v>
      </c>
    </row>
    <row r="3921" spans="1:23" x14ac:dyDescent="0.25">
      <c r="A3921" t="s">
        <v>3955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 s="1">
        <v>93.55</v>
      </c>
      <c r="T3921" s="1">
        <v>536.4</v>
      </c>
      <c r="U3921" t="s">
        <v>23</v>
      </c>
      <c r="V3921">
        <f>IF(Table1[[#This Row],[Churn]]="Yes",1,0)</f>
        <v>1</v>
      </c>
      <c r="W3921" t="str">
        <f t="shared" si="61"/>
        <v>New (0-12 Months)</v>
      </c>
    </row>
    <row r="3922" spans="1:23" x14ac:dyDescent="0.25">
      <c r="A3922" t="s">
        <v>3956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 s="1">
        <v>86.4</v>
      </c>
      <c r="T3922" s="1">
        <v>6172</v>
      </c>
      <c r="U3922" t="s">
        <v>24</v>
      </c>
      <c r="V3922">
        <f>IF(Table1[[#This Row],[Churn]]="Yes",1,0)</f>
        <v>0</v>
      </c>
      <c r="W3922" t="str">
        <f t="shared" si="61"/>
        <v>Loyal (49-72 Months)</v>
      </c>
    </row>
    <row r="3923" spans="1:23" x14ac:dyDescent="0.25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 s="1">
        <v>66.3</v>
      </c>
      <c r="T3923" s="1">
        <v>1559.45</v>
      </c>
      <c r="U3923" t="s">
        <v>24</v>
      </c>
      <c r="V3923">
        <f>IF(Table1[[#This Row],[Churn]]="Yes",1,0)</f>
        <v>0</v>
      </c>
      <c r="W3923" t="str">
        <f t="shared" si="61"/>
        <v>Developing (13-24 Months)</v>
      </c>
    </row>
    <row r="3924" spans="1:23" x14ac:dyDescent="0.25">
      <c r="A3924" t="s">
        <v>3958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 s="1">
        <v>94.65</v>
      </c>
      <c r="T3924" s="1">
        <v>6079</v>
      </c>
      <c r="U3924" t="s">
        <v>24</v>
      </c>
      <c r="V3924">
        <f>IF(Table1[[#This Row],[Churn]]="Yes",1,0)</f>
        <v>0</v>
      </c>
      <c r="W3924" t="str">
        <f t="shared" si="61"/>
        <v>Loyal (49-72 Months)</v>
      </c>
    </row>
    <row r="3925" spans="1:23" x14ac:dyDescent="0.25">
      <c r="A3925" t="s">
        <v>3959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 s="1">
        <v>80.849999999999994</v>
      </c>
      <c r="T3925" s="1">
        <v>80.849999999999994</v>
      </c>
      <c r="U3925" t="s">
        <v>23</v>
      </c>
      <c r="V3925">
        <f>IF(Table1[[#This Row],[Churn]]="Yes",1,0)</f>
        <v>1</v>
      </c>
      <c r="W3925" t="str">
        <f t="shared" si="61"/>
        <v>New (0-12 Months)</v>
      </c>
    </row>
    <row r="3926" spans="1:23" x14ac:dyDescent="0.25">
      <c r="A3926" t="s">
        <v>3960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 s="1">
        <v>82.05</v>
      </c>
      <c r="T3926" s="1">
        <v>4029.95</v>
      </c>
      <c r="U3926" t="s">
        <v>23</v>
      </c>
      <c r="V3926">
        <f>IF(Table1[[#This Row],[Churn]]="Yes",1,0)</f>
        <v>1</v>
      </c>
      <c r="W3926" t="str">
        <f t="shared" si="61"/>
        <v>Established (25-48 Months)</v>
      </c>
    </row>
    <row r="3927" spans="1:23" x14ac:dyDescent="0.25">
      <c r="A3927" t="s">
        <v>3961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 s="1">
        <v>72.099999999999994</v>
      </c>
      <c r="T3927" s="1">
        <v>2658.4</v>
      </c>
      <c r="U3927" t="s">
        <v>24</v>
      </c>
      <c r="V3927">
        <f>IF(Table1[[#This Row],[Churn]]="Yes",1,0)</f>
        <v>0</v>
      </c>
      <c r="W3927" t="str">
        <f t="shared" si="61"/>
        <v>Established (25-48 Months)</v>
      </c>
    </row>
    <row r="3928" spans="1:23" x14ac:dyDescent="0.25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 s="1">
        <v>34.700000000000003</v>
      </c>
      <c r="T3928" s="1">
        <v>383.55</v>
      </c>
      <c r="U3928" t="s">
        <v>24</v>
      </c>
      <c r="V3928">
        <f>IF(Table1[[#This Row],[Churn]]="Yes",1,0)</f>
        <v>0</v>
      </c>
      <c r="W3928" t="str">
        <f t="shared" si="61"/>
        <v>New (0-12 Months)</v>
      </c>
    </row>
    <row r="3929" spans="1:23" x14ac:dyDescent="0.25">
      <c r="A3929" t="s">
        <v>3963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 s="1">
        <v>20.55</v>
      </c>
      <c r="T3929" s="1">
        <v>51.15</v>
      </c>
      <c r="U3929" t="s">
        <v>23</v>
      </c>
      <c r="V3929">
        <f>IF(Table1[[#This Row],[Churn]]="Yes",1,0)</f>
        <v>1</v>
      </c>
      <c r="W3929" t="str">
        <f t="shared" si="61"/>
        <v>New (0-12 Months)</v>
      </c>
    </row>
    <row r="3930" spans="1:23" x14ac:dyDescent="0.25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 s="1">
        <v>95.95</v>
      </c>
      <c r="T3930" s="1">
        <v>1745.5</v>
      </c>
      <c r="U3930" t="s">
        <v>24</v>
      </c>
      <c r="V3930">
        <f>IF(Table1[[#This Row],[Churn]]="Yes",1,0)</f>
        <v>0</v>
      </c>
      <c r="W3930" t="str">
        <f t="shared" si="61"/>
        <v>Developing (13-24 Months)</v>
      </c>
    </row>
    <row r="3931" spans="1:23" x14ac:dyDescent="0.25">
      <c r="A3931" t="s">
        <v>3965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 s="1">
        <v>44.8</v>
      </c>
      <c r="T3931" s="1">
        <v>2230.85</v>
      </c>
      <c r="U3931" t="s">
        <v>24</v>
      </c>
      <c r="V3931">
        <f>IF(Table1[[#This Row],[Churn]]="Yes",1,0)</f>
        <v>0</v>
      </c>
      <c r="W3931" t="str">
        <f t="shared" si="61"/>
        <v>Loyal (49-72 Months)</v>
      </c>
    </row>
    <row r="3932" spans="1:23" x14ac:dyDescent="0.25">
      <c r="A3932" t="s">
        <v>3966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 s="1">
        <v>109.4</v>
      </c>
      <c r="T3932" s="1">
        <v>7281.6</v>
      </c>
      <c r="U3932" t="s">
        <v>24</v>
      </c>
      <c r="V3932">
        <f>IF(Table1[[#This Row],[Churn]]="Yes",1,0)</f>
        <v>0</v>
      </c>
      <c r="W3932" t="str">
        <f t="shared" si="61"/>
        <v>Loyal (49-72 Months)</v>
      </c>
    </row>
    <row r="3933" spans="1:23" x14ac:dyDescent="0.25">
      <c r="A3933" t="s">
        <v>3967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 s="1">
        <v>71.05</v>
      </c>
      <c r="T3933" s="1">
        <v>1837.7</v>
      </c>
      <c r="U3933" t="s">
        <v>24</v>
      </c>
      <c r="V3933">
        <f>IF(Table1[[#This Row],[Churn]]="Yes",1,0)</f>
        <v>0</v>
      </c>
      <c r="W3933" t="str">
        <f t="shared" si="61"/>
        <v>Established (25-48 Months)</v>
      </c>
    </row>
    <row r="3934" spans="1:23" x14ac:dyDescent="0.25">
      <c r="A3934" t="s">
        <v>3968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 s="1">
        <v>78.55</v>
      </c>
      <c r="T3934" s="1">
        <v>149.55000000000001</v>
      </c>
      <c r="U3934" t="s">
        <v>23</v>
      </c>
      <c r="V3934">
        <f>IF(Table1[[#This Row],[Churn]]="Yes",1,0)</f>
        <v>1</v>
      </c>
      <c r="W3934" t="str">
        <f t="shared" si="61"/>
        <v>New (0-12 Months)</v>
      </c>
    </row>
    <row r="3935" spans="1:23" x14ac:dyDescent="0.25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 s="1">
        <v>19.7</v>
      </c>
      <c r="T3935" s="1">
        <v>180.7</v>
      </c>
      <c r="U3935" t="s">
        <v>24</v>
      </c>
      <c r="V3935">
        <f>IF(Table1[[#This Row],[Churn]]="Yes",1,0)</f>
        <v>0</v>
      </c>
      <c r="W3935" t="str">
        <f t="shared" si="61"/>
        <v>New (0-12 Months)</v>
      </c>
    </row>
    <row r="3936" spans="1:23" x14ac:dyDescent="0.25">
      <c r="A3936" t="s">
        <v>3970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 s="1">
        <v>40.25</v>
      </c>
      <c r="T3936" s="1">
        <v>411.45</v>
      </c>
      <c r="U3936" t="s">
        <v>24</v>
      </c>
      <c r="V3936">
        <f>IF(Table1[[#This Row],[Churn]]="Yes",1,0)</f>
        <v>0</v>
      </c>
      <c r="W3936" t="str">
        <f t="shared" si="61"/>
        <v>New (0-12 Months)</v>
      </c>
    </row>
    <row r="3937" spans="1:23" x14ac:dyDescent="0.25">
      <c r="A3937" t="s">
        <v>3971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 s="1">
        <v>19.850000000000001</v>
      </c>
      <c r="T3937" s="1">
        <v>1328.35</v>
      </c>
      <c r="U3937" t="s">
        <v>24</v>
      </c>
      <c r="V3937">
        <f>IF(Table1[[#This Row],[Churn]]="Yes",1,0)</f>
        <v>0</v>
      </c>
      <c r="W3937" t="str">
        <f t="shared" si="61"/>
        <v>Loyal (49-72 Months)</v>
      </c>
    </row>
    <row r="3938" spans="1:23" x14ac:dyDescent="0.25">
      <c r="A3938" t="s">
        <v>3972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 s="1">
        <v>68.25</v>
      </c>
      <c r="T3938" s="1">
        <v>576.95000000000005</v>
      </c>
      <c r="U3938" t="s">
        <v>24</v>
      </c>
      <c r="V3938">
        <f>IF(Table1[[#This Row],[Churn]]="Yes",1,0)</f>
        <v>0</v>
      </c>
      <c r="W3938" t="str">
        <f t="shared" si="61"/>
        <v>New (0-12 Months)</v>
      </c>
    </row>
    <row r="3939" spans="1:23" x14ac:dyDescent="0.25">
      <c r="A3939" t="s">
        <v>3973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 s="1">
        <v>20.149999999999999</v>
      </c>
      <c r="T3939" s="1">
        <v>68.45</v>
      </c>
      <c r="U3939" t="s">
        <v>24</v>
      </c>
      <c r="V3939">
        <f>IF(Table1[[#This Row],[Churn]]="Yes",1,0)</f>
        <v>0</v>
      </c>
      <c r="W3939" t="str">
        <f t="shared" si="61"/>
        <v>New (0-12 Months)</v>
      </c>
    </row>
    <row r="3940" spans="1:23" x14ac:dyDescent="0.25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 s="1">
        <v>50.95</v>
      </c>
      <c r="T3940" s="1">
        <v>123.05</v>
      </c>
      <c r="U3940" t="s">
        <v>24</v>
      </c>
      <c r="V3940">
        <f>IF(Table1[[#This Row],[Churn]]="Yes",1,0)</f>
        <v>0</v>
      </c>
      <c r="W3940" t="str">
        <f t="shared" si="61"/>
        <v>New (0-12 Months)</v>
      </c>
    </row>
    <row r="3941" spans="1:23" x14ac:dyDescent="0.25">
      <c r="A3941" t="s">
        <v>3975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 s="1">
        <v>78.650000000000006</v>
      </c>
      <c r="T3941" s="1">
        <v>78.650000000000006</v>
      </c>
      <c r="U3941" t="s">
        <v>23</v>
      </c>
      <c r="V3941">
        <f>IF(Table1[[#This Row],[Churn]]="Yes",1,0)</f>
        <v>1</v>
      </c>
      <c r="W3941" t="str">
        <f t="shared" si="61"/>
        <v>New (0-12 Months)</v>
      </c>
    </row>
    <row r="3942" spans="1:23" x14ac:dyDescent="0.25">
      <c r="A3942" t="s">
        <v>3976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 s="1">
        <v>25.15</v>
      </c>
      <c r="T3942" s="1">
        <v>468.35</v>
      </c>
      <c r="U3942" t="s">
        <v>24</v>
      </c>
      <c r="V3942">
        <f>IF(Table1[[#This Row],[Churn]]="Yes",1,0)</f>
        <v>0</v>
      </c>
      <c r="W3942" t="str">
        <f t="shared" si="61"/>
        <v>Developing (13-24 Months)</v>
      </c>
    </row>
    <row r="3943" spans="1:23" x14ac:dyDescent="0.25">
      <c r="A3943" t="s">
        <v>3977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 s="1">
        <v>20.25</v>
      </c>
      <c r="T3943" s="1">
        <v>174.7</v>
      </c>
      <c r="U3943" t="s">
        <v>24</v>
      </c>
      <c r="V3943">
        <f>IF(Table1[[#This Row],[Churn]]="Yes",1,0)</f>
        <v>0</v>
      </c>
      <c r="W3943" t="str">
        <f t="shared" si="61"/>
        <v>New (0-12 Months)</v>
      </c>
    </row>
    <row r="3944" spans="1:23" x14ac:dyDescent="0.25">
      <c r="A3944" t="s">
        <v>3978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 s="1">
        <v>42.9</v>
      </c>
      <c r="T3944" s="1">
        <v>42.9</v>
      </c>
      <c r="U3944" t="s">
        <v>23</v>
      </c>
      <c r="V3944">
        <f>IF(Table1[[#This Row],[Churn]]="Yes",1,0)</f>
        <v>1</v>
      </c>
      <c r="W3944" t="str">
        <f t="shared" si="61"/>
        <v>New (0-12 Months)</v>
      </c>
    </row>
    <row r="3945" spans="1:23" x14ac:dyDescent="0.25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 s="1">
        <v>44</v>
      </c>
      <c r="T3945" s="1">
        <v>44</v>
      </c>
      <c r="U3945" t="s">
        <v>24</v>
      </c>
      <c r="V3945">
        <f>IF(Table1[[#This Row],[Churn]]="Yes",1,0)</f>
        <v>0</v>
      </c>
      <c r="W3945" t="str">
        <f t="shared" si="61"/>
        <v>New (0-12 Months)</v>
      </c>
    </row>
    <row r="3946" spans="1:23" x14ac:dyDescent="0.25">
      <c r="A3946" t="s">
        <v>3980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 s="1">
        <v>20.25</v>
      </c>
      <c r="T3946" s="1">
        <v>172.35</v>
      </c>
      <c r="U3946" t="s">
        <v>24</v>
      </c>
      <c r="V3946">
        <f>IF(Table1[[#This Row],[Churn]]="Yes",1,0)</f>
        <v>0</v>
      </c>
      <c r="W3946" t="str">
        <f t="shared" si="61"/>
        <v>New (0-12 Months)</v>
      </c>
    </row>
    <row r="3947" spans="1:23" x14ac:dyDescent="0.25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 s="1">
        <v>34.25</v>
      </c>
      <c r="T3947" s="1">
        <v>139.35</v>
      </c>
      <c r="U3947" t="s">
        <v>23</v>
      </c>
      <c r="V3947">
        <f>IF(Table1[[#This Row],[Churn]]="Yes",1,0)</f>
        <v>1</v>
      </c>
      <c r="W3947" t="str">
        <f t="shared" si="61"/>
        <v>New (0-12 Months)</v>
      </c>
    </row>
    <row r="3948" spans="1:23" x14ac:dyDescent="0.25">
      <c r="A3948" t="s">
        <v>3982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 s="1">
        <v>58.5</v>
      </c>
      <c r="T3948" s="1">
        <v>539.85</v>
      </c>
      <c r="U3948" t="s">
        <v>23</v>
      </c>
      <c r="V3948">
        <f>IF(Table1[[#This Row],[Churn]]="Yes",1,0)</f>
        <v>1</v>
      </c>
      <c r="W3948" t="str">
        <f t="shared" si="61"/>
        <v>New (0-12 Months)</v>
      </c>
    </row>
    <row r="3949" spans="1:23" x14ac:dyDescent="0.25">
      <c r="A3949" t="s">
        <v>3983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 s="1">
        <v>55.8</v>
      </c>
      <c r="T3949" s="1">
        <v>300.39999999999998</v>
      </c>
      <c r="U3949" t="s">
        <v>24</v>
      </c>
      <c r="V3949">
        <f>IF(Table1[[#This Row],[Churn]]="Yes",1,0)</f>
        <v>0</v>
      </c>
      <c r="W3949" t="str">
        <f t="shared" si="61"/>
        <v>New (0-12 Months)</v>
      </c>
    </row>
    <row r="3950" spans="1:23" x14ac:dyDescent="0.25">
      <c r="A3950" t="s">
        <v>3984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 s="1">
        <v>88.9</v>
      </c>
      <c r="T3950" s="1">
        <v>4968</v>
      </c>
      <c r="U3950" t="s">
        <v>24</v>
      </c>
      <c r="V3950">
        <f>IF(Table1[[#This Row],[Churn]]="Yes",1,0)</f>
        <v>0</v>
      </c>
      <c r="W3950" t="str">
        <f t="shared" si="61"/>
        <v>Loyal (49-72 Months)</v>
      </c>
    </row>
    <row r="3951" spans="1:23" x14ac:dyDescent="0.25">
      <c r="A3951" t="s">
        <v>3985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 s="1">
        <v>57.65</v>
      </c>
      <c r="T3951" s="1">
        <v>992.7</v>
      </c>
      <c r="U3951" t="s">
        <v>24</v>
      </c>
      <c r="V3951">
        <f>IF(Table1[[#This Row],[Churn]]="Yes",1,0)</f>
        <v>0</v>
      </c>
      <c r="W3951" t="str">
        <f t="shared" si="61"/>
        <v>Developing (13-24 Months)</v>
      </c>
    </row>
    <row r="3952" spans="1:23" x14ac:dyDescent="0.25">
      <c r="A3952" t="s">
        <v>3986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 s="1">
        <v>96.2</v>
      </c>
      <c r="T3952" s="1">
        <v>4718.25</v>
      </c>
      <c r="U3952" t="s">
        <v>23</v>
      </c>
      <c r="V3952">
        <f>IF(Table1[[#This Row],[Churn]]="Yes",1,0)</f>
        <v>1</v>
      </c>
      <c r="W3952" t="str">
        <f t="shared" si="61"/>
        <v>Loyal (49-72 Months)</v>
      </c>
    </row>
    <row r="3953" spans="1:23" x14ac:dyDescent="0.25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 s="1">
        <v>79.150000000000006</v>
      </c>
      <c r="T3953" s="1">
        <v>5536.5</v>
      </c>
      <c r="U3953" t="s">
        <v>24</v>
      </c>
      <c r="V3953">
        <f>IF(Table1[[#This Row],[Churn]]="Yes",1,0)</f>
        <v>0</v>
      </c>
      <c r="W3953" t="str">
        <f t="shared" si="61"/>
        <v>Loyal (49-72 Months)</v>
      </c>
    </row>
    <row r="3954" spans="1:23" x14ac:dyDescent="0.25">
      <c r="A3954" t="s">
        <v>3988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 s="1">
        <v>108.05</v>
      </c>
      <c r="T3954" s="1">
        <v>7806.6</v>
      </c>
      <c r="U3954" t="s">
        <v>24</v>
      </c>
      <c r="V3954">
        <f>IF(Table1[[#This Row],[Churn]]="Yes",1,0)</f>
        <v>0</v>
      </c>
      <c r="W3954" t="str">
        <f t="shared" si="61"/>
        <v>Loyal (49-72 Months)</v>
      </c>
    </row>
    <row r="3955" spans="1:23" x14ac:dyDescent="0.25">
      <c r="A3955" t="s">
        <v>3989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 s="1">
        <v>74.400000000000006</v>
      </c>
      <c r="T3955" s="1">
        <v>434.1</v>
      </c>
      <c r="U3955" t="s">
        <v>23</v>
      </c>
      <c r="V3955">
        <f>IF(Table1[[#This Row],[Churn]]="Yes",1,0)</f>
        <v>1</v>
      </c>
      <c r="W3955" t="str">
        <f t="shared" si="61"/>
        <v>New (0-12 Months)</v>
      </c>
    </row>
    <row r="3956" spans="1:23" x14ac:dyDescent="0.25">
      <c r="A3956" t="s">
        <v>3990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 s="1">
        <v>94.8</v>
      </c>
      <c r="T3956" s="1">
        <v>1563.9</v>
      </c>
      <c r="U3956" t="s">
        <v>24</v>
      </c>
      <c r="V3956">
        <f>IF(Table1[[#This Row],[Churn]]="Yes",1,0)</f>
        <v>0</v>
      </c>
      <c r="W3956" t="str">
        <f t="shared" si="61"/>
        <v>Developing (13-24 Months)</v>
      </c>
    </row>
    <row r="3957" spans="1:23" x14ac:dyDescent="0.25">
      <c r="A3957" t="s">
        <v>3991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 s="1">
        <v>45.9</v>
      </c>
      <c r="T3957" s="1">
        <v>1332.4</v>
      </c>
      <c r="U3957" t="s">
        <v>24</v>
      </c>
      <c r="V3957">
        <f>IF(Table1[[#This Row],[Churn]]="Yes",1,0)</f>
        <v>0</v>
      </c>
      <c r="W3957" t="str">
        <f t="shared" si="61"/>
        <v>Established (25-48 Months)</v>
      </c>
    </row>
    <row r="3958" spans="1:23" x14ac:dyDescent="0.25">
      <c r="A3958" t="s">
        <v>3992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 s="1">
        <v>105.3</v>
      </c>
      <c r="T3958" s="1">
        <v>545.20000000000005</v>
      </c>
      <c r="U3958" t="s">
        <v>23</v>
      </c>
      <c r="V3958">
        <f>IF(Table1[[#This Row],[Churn]]="Yes",1,0)</f>
        <v>1</v>
      </c>
      <c r="W3958" t="str">
        <f t="shared" si="61"/>
        <v>New (0-12 Months)</v>
      </c>
    </row>
    <row r="3959" spans="1:23" x14ac:dyDescent="0.25">
      <c r="A3959" t="s">
        <v>3993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 s="1">
        <v>102.6</v>
      </c>
      <c r="T3959" s="1">
        <v>6296.75</v>
      </c>
      <c r="U3959" t="s">
        <v>24</v>
      </c>
      <c r="V3959">
        <f>IF(Table1[[#This Row],[Churn]]="Yes",1,0)</f>
        <v>0</v>
      </c>
      <c r="W3959" t="str">
        <f t="shared" si="61"/>
        <v>Loyal (49-72 Months)</v>
      </c>
    </row>
    <row r="3960" spans="1:23" x14ac:dyDescent="0.25">
      <c r="A3960" t="s">
        <v>3994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 s="1">
        <v>73.849999999999994</v>
      </c>
      <c r="T3960" s="1">
        <v>1284.2</v>
      </c>
      <c r="U3960" t="s">
        <v>23</v>
      </c>
      <c r="V3960">
        <f>IF(Table1[[#This Row],[Churn]]="Yes",1,0)</f>
        <v>1</v>
      </c>
      <c r="W3960" t="str">
        <f t="shared" si="61"/>
        <v>Developing (13-24 Months)</v>
      </c>
    </row>
    <row r="3961" spans="1:23" x14ac:dyDescent="0.25">
      <c r="A3961" t="s">
        <v>3995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 s="1">
        <v>61.35</v>
      </c>
      <c r="T3961" s="1">
        <v>3645.5</v>
      </c>
      <c r="U3961" t="s">
        <v>24</v>
      </c>
      <c r="V3961">
        <f>IF(Table1[[#This Row],[Churn]]="Yes",1,0)</f>
        <v>0</v>
      </c>
      <c r="W3961" t="str">
        <f t="shared" si="61"/>
        <v>Loyal (49-72 Months)</v>
      </c>
    </row>
    <row r="3962" spans="1:23" x14ac:dyDescent="0.25">
      <c r="A3962" t="s">
        <v>3996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 s="1">
        <v>57.55</v>
      </c>
      <c r="T3962" s="1">
        <v>161.44999999999999</v>
      </c>
      <c r="U3962" t="s">
        <v>24</v>
      </c>
      <c r="V3962">
        <f>IF(Table1[[#This Row],[Churn]]="Yes",1,0)</f>
        <v>0</v>
      </c>
      <c r="W3962" t="str">
        <f t="shared" si="61"/>
        <v>New (0-12 Months)</v>
      </c>
    </row>
    <row r="3963" spans="1:23" x14ac:dyDescent="0.25">
      <c r="A3963" t="s">
        <v>3997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 s="1">
        <v>29.25</v>
      </c>
      <c r="T3963" s="1">
        <v>226.95</v>
      </c>
      <c r="U3963" t="s">
        <v>24</v>
      </c>
      <c r="V3963">
        <f>IF(Table1[[#This Row],[Churn]]="Yes",1,0)</f>
        <v>0</v>
      </c>
      <c r="W3963" t="str">
        <f t="shared" si="61"/>
        <v>New (0-12 Months)</v>
      </c>
    </row>
    <row r="3964" spans="1:23" x14ac:dyDescent="0.25">
      <c r="A3964" t="s">
        <v>3998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 s="1">
        <v>84.55</v>
      </c>
      <c r="T3964" s="1">
        <v>646.85</v>
      </c>
      <c r="U3964" t="s">
        <v>23</v>
      </c>
      <c r="V3964">
        <f>IF(Table1[[#This Row],[Churn]]="Yes",1,0)</f>
        <v>1</v>
      </c>
      <c r="W3964" t="str">
        <f t="shared" si="61"/>
        <v>New (0-12 Months)</v>
      </c>
    </row>
    <row r="3965" spans="1:23" x14ac:dyDescent="0.25">
      <c r="A3965" t="s">
        <v>3999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 s="1">
        <v>19.600000000000001</v>
      </c>
      <c r="T3965" s="1">
        <v>1441.65</v>
      </c>
      <c r="U3965" t="s">
        <v>24</v>
      </c>
      <c r="V3965">
        <f>IF(Table1[[#This Row],[Churn]]="Yes",1,0)</f>
        <v>0</v>
      </c>
      <c r="W3965" t="str">
        <f t="shared" si="61"/>
        <v>Loyal (49-72 Months)</v>
      </c>
    </row>
    <row r="3966" spans="1:23" x14ac:dyDescent="0.25">
      <c r="A3966" t="s">
        <v>4000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 s="1">
        <v>111.75</v>
      </c>
      <c r="T3966" s="1">
        <v>7511.3</v>
      </c>
      <c r="U3966" t="s">
        <v>24</v>
      </c>
      <c r="V3966">
        <f>IF(Table1[[#This Row],[Churn]]="Yes",1,0)</f>
        <v>0</v>
      </c>
      <c r="W3966" t="str">
        <f t="shared" si="61"/>
        <v>Loyal (49-72 Months)</v>
      </c>
    </row>
    <row r="3967" spans="1:23" x14ac:dyDescent="0.25">
      <c r="A3967" t="s">
        <v>4001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 s="1">
        <v>106.5</v>
      </c>
      <c r="T3967" s="1">
        <v>5621.85</v>
      </c>
      <c r="U3967" t="s">
        <v>24</v>
      </c>
      <c r="V3967">
        <f>IF(Table1[[#This Row],[Churn]]="Yes",1,0)</f>
        <v>0</v>
      </c>
      <c r="W3967" t="str">
        <f t="shared" si="61"/>
        <v>Loyal (49-72 Months)</v>
      </c>
    </row>
    <row r="3968" spans="1:23" x14ac:dyDescent="0.25">
      <c r="A3968" t="s">
        <v>4002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 s="1">
        <v>107.7</v>
      </c>
      <c r="T3968" s="1">
        <v>7919.8</v>
      </c>
      <c r="U3968" t="s">
        <v>24</v>
      </c>
      <c r="V3968">
        <f>IF(Table1[[#This Row],[Churn]]="Yes",1,0)</f>
        <v>0</v>
      </c>
      <c r="W3968" t="str">
        <f t="shared" si="61"/>
        <v>Loyal (49-72 Months)</v>
      </c>
    </row>
    <row r="3969" spans="1:23" x14ac:dyDescent="0.25">
      <c r="A3969" t="s">
        <v>4003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 s="1">
        <v>19.3</v>
      </c>
      <c r="T3969" s="1">
        <v>593.20000000000005</v>
      </c>
      <c r="U3969" t="s">
        <v>24</v>
      </c>
      <c r="V3969">
        <f>IF(Table1[[#This Row],[Churn]]="Yes",1,0)</f>
        <v>0</v>
      </c>
      <c r="W3969" t="str">
        <f t="shared" si="61"/>
        <v>Established (25-48 Months)</v>
      </c>
    </row>
    <row r="3970" spans="1:23" x14ac:dyDescent="0.25">
      <c r="A3970" t="s">
        <v>4004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 s="1">
        <v>20.05</v>
      </c>
      <c r="T3970" s="1">
        <v>1423.65</v>
      </c>
      <c r="U3970" t="s">
        <v>24</v>
      </c>
      <c r="V3970">
        <f>IF(Table1[[#This Row],[Churn]]="Yes",1,0)</f>
        <v>0</v>
      </c>
      <c r="W3970" t="str">
        <f t="shared" ref="W3970:W4033" si="62">IF(F3970&lt;=12,"New (0-12 Months)",IF(F3970&lt;=24,"Developing (13-24 Months)",IF(F3970&lt;=48,"Established (25-48 Months)","Loyal (49-72 Months)")))</f>
        <v>Loyal (49-72 Months)</v>
      </c>
    </row>
    <row r="3971" spans="1:23" x14ac:dyDescent="0.25">
      <c r="A3971" t="s">
        <v>4005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 s="1">
        <v>69.95</v>
      </c>
      <c r="T3971" s="1">
        <v>69.95</v>
      </c>
      <c r="U3971" t="s">
        <v>24</v>
      </c>
      <c r="V3971">
        <f>IF(Table1[[#This Row],[Churn]]="Yes",1,0)</f>
        <v>0</v>
      </c>
      <c r="W3971" t="str">
        <f t="shared" si="62"/>
        <v>New (0-12 Months)</v>
      </c>
    </row>
    <row r="3972" spans="1:23" x14ac:dyDescent="0.25">
      <c r="A3972" t="s">
        <v>4006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 s="1">
        <v>63.7</v>
      </c>
      <c r="T3972" s="1">
        <v>2763.35</v>
      </c>
      <c r="U3972" t="s">
        <v>24</v>
      </c>
      <c r="V3972">
        <f>IF(Table1[[#This Row],[Churn]]="Yes",1,0)</f>
        <v>0</v>
      </c>
      <c r="W3972" t="str">
        <f t="shared" si="62"/>
        <v>Established (25-48 Months)</v>
      </c>
    </row>
    <row r="3973" spans="1:23" x14ac:dyDescent="0.25">
      <c r="A3973" t="s">
        <v>4007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 s="1">
        <v>24.75</v>
      </c>
      <c r="T3973" s="1">
        <v>692.1</v>
      </c>
      <c r="U3973" t="s">
        <v>23</v>
      </c>
      <c r="V3973">
        <f>IF(Table1[[#This Row],[Churn]]="Yes",1,0)</f>
        <v>1</v>
      </c>
      <c r="W3973" t="str">
        <f t="shared" si="62"/>
        <v>Established (25-48 Months)</v>
      </c>
    </row>
    <row r="3974" spans="1:23" x14ac:dyDescent="0.25">
      <c r="A3974" t="s">
        <v>4008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 s="1">
        <v>50.9</v>
      </c>
      <c r="T3974" s="1">
        <v>2298.5500000000002</v>
      </c>
      <c r="U3974" t="s">
        <v>24</v>
      </c>
      <c r="V3974">
        <f>IF(Table1[[#This Row],[Churn]]="Yes",1,0)</f>
        <v>0</v>
      </c>
      <c r="W3974" t="str">
        <f t="shared" si="62"/>
        <v>Established (25-48 Months)</v>
      </c>
    </row>
    <row r="3975" spans="1:23" x14ac:dyDescent="0.25">
      <c r="A3975" t="s">
        <v>4009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 s="1">
        <v>60.4</v>
      </c>
      <c r="T3975" s="1">
        <v>2640.55</v>
      </c>
      <c r="U3975" t="s">
        <v>24</v>
      </c>
      <c r="V3975">
        <f>IF(Table1[[#This Row],[Churn]]="Yes",1,0)</f>
        <v>0</v>
      </c>
      <c r="W3975" t="str">
        <f t="shared" si="62"/>
        <v>Established (25-48 Months)</v>
      </c>
    </row>
    <row r="3976" spans="1:23" x14ac:dyDescent="0.25">
      <c r="A3976" t="s">
        <v>4010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 s="1">
        <v>79.25</v>
      </c>
      <c r="T3976" s="1">
        <v>2911.8</v>
      </c>
      <c r="U3976" t="s">
        <v>24</v>
      </c>
      <c r="V3976">
        <f>IF(Table1[[#This Row],[Churn]]="Yes",1,0)</f>
        <v>0</v>
      </c>
      <c r="W3976" t="str">
        <f t="shared" si="62"/>
        <v>Established (25-48 Months)</v>
      </c>
    </row>
    <row r="3977" spans="1:23" x14ac:dyDescent="0.25">
      <c r="A3977" t="s">
        <v>4011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 s="1">
        <v>85.8</v>
      </c>
      <c r="T3977" s="1">
        <v>1727.5</v>
      </c>
      <c r="U3977" t="s">
        <v>23</v>
      </c>
      <c r="V3977">
        <f>IF(Table1[[#This Row],[Churn]]="Yes",1,0)</f>
        <v>1</v>
      </c>
      <c r="W3977" t="str">
        <f t="shared" si="62"/>
        <v>Developing (13-24 Months)</v>
      </c>
    </row>
    <row r="3978" spans="1:23" x14ac:dyDescent="0.25">
      <c r="A3978" t="s">
        <v>4012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 s="1">
        <v>24.45</v>
      </c>
      <c r="T3978" s="1">
        <v>86.6</v>
      </c>
      <c r="U3978" t="s">
        <v>23</v>
      </c>
      <c r="V3978">
        <f>IF(Table1[[#This Row],[Churn]]="Yes",1,0)</f>
        <v>1</v>
      </c>
      <c r="W3978" t="str">
        <f t="shared" si="62"/>
        <v>New (0-12 Months)</v>
      </c>
    </row>
    <row r="3979" spans="1:23" x14ac:dyDescent="0.25">
      <c r="A3979" t="s">
        <v>4013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 s="1">
        <v>110.1</v>
      </c>
      <c r="T3979" s="1">
        <v>6705.7</v>
      </c>
      <c r="U3979" t="s">
        <v>24</v>
      </c>
      <c r="V3979">
        <f>IF(Table1[[#This Row],[Churn]]="Yes",1,0)</f>
        <v>0</v>
      </c>
      <c r="W3979" t="str">
        <f t="shared" si="62"/>
        <v>Loyal (49-72 Months)</v>
      </c>
    </row>
    <row r="3980" spans="1:23" x14ac:dyDescent="0.25">
      <c r="A3980" t="s">
        <v>4014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 s="1">
        <v>90.7</v>
      </c>
      <c r="T3980" s="1">
        <v>237.65</v>
      </c>
      <c r="U3980" t="s">
        <v>24</v>
      </c>
      <c r="V3980">
        <f>IF(Table1[[#This Row],[Churn]]="Yes",1,0)</f>
        <v>0</v>
      </c>
      <c r="W3980" t="str">
        <f t="shared" si="62"/>
        <v>New (0-12 Months)</v>
      </c>
    </row>
    <row r="3981" spans="1:23" x14ac:dyDescent="0.25">
      <c r="A3981" t="s">
        <v>4015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 s="1">
        <v>25.3</v>
      </c>
      <c r="T3981" s="1">
        <v>1672.35</v>
      </c>
      <c r="U3981" t="s">
        <v>24</v>
      </c>
      <c r="V3981">
        <f>IF(Table1[[#This Row],[Churn]]="Yes",1,0)</f>
        <v>0</v>
      </c>
      <c r="W3981" t="str">
        <f t="shared" si="62"/>
        <v>Loyal (49-72 Months)</v>
      </c>
    </row>
    <row r="3982" spans="1:23" x14ac:dyDescent="0.25">
      <c r="A3982" t="s">
        <v>4016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 s="1">
        <v>105.7</v>
      </c>
      <c r="T3982" s="1">
        <v>2979.5</v>
      </c>
      <c r="U3982" t="s">
        <v>23</v>
      </c>
      <c r="V3982">
        <f>IF(Table1[[#This Row],[Churn]]="Yes",1,0)</f>
        <v>1</v>
      </c>
      <c r="W3982" t="str">
        <f t="shared" si="62"/>
        <v>Established (25-48 Months)</v>
      </c>
    </row>
    <row r="3983" spans="1:23" x14ac:dyDescent="0.25">
      <c r="A3983" t="s">
        <v>4017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 s="1">
        <v>85.2</v>
      </c>
      <c r="T3983" s="1">
        <v>695.75</v>
      </c>
      <c r="U3983" t="s">
        <v>24</v>
      </c>
      <c r="V3983">
        <f>IF(Table1[[#This Row],[Churn]]="Yes",1,0)</f>
        <v>0</v>
      </c>
      <c r="W3983" t="str">
        <f t="shared" si="62"/>
        <v>New (0-12 Months)</v>
      </c>
    </row>
    <row r="3984" spans="1:23" x14ac:dyDescent="0.25">
      <c r="A3984" t="s">
        <v>4018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 s="1">
        <v>24.35</v>
      </c>
      <c r="T3984" s="1">
        <v>1654.6</v>
      </c>
      <c r="U3984" t="s">
        <v>24</v>
      </c>
      <c r="V3984">
        <f>IF(Table1[[#This Row],[Churn]]="Yes",1,0)</f>
        <v>0</v>
      </c>
      <c r="W3984" t="str">
        <f t="shared" si="62"/>
        <v>Loyal (49-72 Months)</v>
      </c>
    </row>
    <row r="3985" spans="1:23" x14ac:dyDescent="0.25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 s="1">
        <v>24.25</v>
      </c>
      <c r="T3985" s="1">
        <v>24.25</v>
      </c>
      <c r="U3985" t="s">
        <v>23</v>
      </c>
      <c r="V3985">
        <f>IF(Table1[[#This Row],[Churn]]="Yes",1,0)</f>
        <v>1</v>
      </c>
      <c r="W3985" t="str">
        <f t="shared" si="62"/>
        <v>New (0-12 Months)</v>
      </c>
    </row>
    <row r="3986" spans="1:23" x14ac:dyDescent="0.25">
      <c r="A3986" t="s">
        <v>4020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 s="1">
        <v>25.1</v>
      </c>
      <c r="T3986" s="1">
        <v>1857.85</v>
      </c>
      <c r="U3986" t="s">
        <v>24</v>
      </c>
      <c r="V3986">
        <f>IF(Table1[[#This Row],[Churn]]="Yes",1,0)</f>
        <v>0</v>
      </c>
      <c r="W3986" t="str">
        <f t="shared" si="62"/>
        <v>Loyal (49-72 Months)</v>
      </c>
    </row>
    <row r="3987" spans="1:23" x14ac:dyDescent="0.25">
      <c r="A3987" t="s">
        <v>4021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 s="1">
        <v>54.55</v>
      </c>
      <c r="T3987" s="1">
        <v>825.1</v>
      </c>
      <c r="U3987" t="s">
        <v>24</v>
      </c>
      <c r="V3987">
        <f>IF(Table1[[#This Row],[Churn]]="Yes",1,0)</f>
        <v>0</v>
      </c>
      <c r="W3987" t="str">
        <f t="shared" si="62"/>
        <v>Developing (13-24 Months)</v>
      </c>
    </row>
    <row r="3988" spans="1:23" x14ac:dyDescent="0.25">
      <c r="A3988" t="s">
        <v>4022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 s="1">
        <v>96.6</v>
      </c>
      <c r="T3988" s="1">
        <v>6424.25</v>
      </c>
      <c r="U3988" t="s">
        <v>24</v>
      </c>
      <c r="V3988">
        <f>IF(Table1[[#This Row],[Churn]]="Yes",1,0)</f>
        <v>0</v>
      </c>
      <c r="W3988" t="str">
        <f t="shared" si="62"/>
        <v>Loyal (49-72 Months)</v>
      </c>
    </row>
    <row r="3989" spans="1:23" x14ac:dyDescent="0.25">
      <c r="A3989" t="s">
        <v>4023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 s="1">
        <v>76.5</v>
      </c>
      <c r="T3989" s="1">
        <v>837.95</v>
      </c>
      <c r="U3989" t="s">
        <v>23</v>
      </c>
      <c r="V3989">
        <f>IF(Table1[[#This Row],[Churn]]="Yes",1,0)</f>
        <v>1</v>
      </c>
      <c r="W3989" t="str">
        <f t="shared" si="62"/>
        <v>New (0-12 Months)</v>
      </c>
    </row>
    <row r="3990" spans="1:23" x14ac:dyDescent="0.25">
      <c r="A3990" t="s">
        <v>4024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 s="1">
        <v>81.150000000000006</v>
      </c>
      <c r="T3990" s="1">
        <v>4126.2</v>
      </c>
      <c r="U3990" t="s">
        <v>24</v>
      </c>
      <c r="V3990">
        <f>IF(Table1[[#This Row],[Churn]]="Yes",1,0)</f>
        <v>0</v>
      </c>
      <c r="W3990" t="str">
        <f t="shared" si="62"/>
        <v>Loyal (49-72 Months)</v>
      </c>
    </row>
    <row r="3991" spans="1:23" x14ac:dyDescent="0.25">
      <c r="A3991" t="s">
        <v>4025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 s="1">
        <v>38.5</v>
      </c>
      <c r="T3991" s="1">
        <v>330.8</v>
      </c>
      <c r="U3991" t="s">
        <v>24</v>
      </c>
      <c r="V3991">
        <f>IF(Table1[[#This Row],[Churn]]="Yes",1,0)</f>
        <v>0</v>
      </c>
      <c r="W3991" t="str">
        <f t="shared" si="62"/>
        <v>New (0-12 Months)</v>
      </c>
    </row>
    <row r="3992" spans="1:23" x14ac:dyDescent="0.25">
      <c r="A3992" t="s">
        <v>4026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 s="1">
        <v>92.9</v>
      </c>
      <c r="T3992" s="1">
        <v>1337.45</v>
      </c>
      <c r="U3992" t="s">
        <v>24</v>
      </c>
      <c r="V3992">
        <f>IF(Table1[[#This Row],[Churn]]="Yes",1,0)</f>
        <v>0</v>
      </c>
      <c r="W3992" t="str">
        <f t="shared" si="62"/>
        <v>Developing (13-24 Months)</v>
      </c>
    </row>
    <row r="3993" spans="1:23" x14ac:dyDescent="0.25">
      <c r="A3993" t="s">
        <v>4027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 s="1">
        <v>93.5</v>
      </c>
      <c r="T3993" s="1">
        <v>362.2</v>
      </c>
      <c r="U3993" t="s">
        <v>23</v>
      </c>
      <c r="V3993">
        <f>IF(Table1[[#This Row],[Churn]]="Yes",1,0)</f>
        <v>1</v>
      </c>
      <c r="W3993" t="str">
        <f t="shared" si="62"/>
        <v>New (0-12 Months)</v>
      </c>
    </row>
    <row r="3994" spans="1:23" x14ac:dyDescent="0.25">
      <c r="A3994" t="s">
        <v>4028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 s="1">
        <v>84.7</v>
      </c>
      <c r="T3994" s="1">
        <v>5991.05</v>
      </c>
      <c r="U3994" t="s">
        <v>24</v>
      </c>
      <c r="V3994">
        <f>IF(Table1[[#This Row],[Churn]]="Yes",1,0)</f>
        <v>0</v>
      </c>
      <c r="W3994" t="str">
        <f t="shared" si="62"/>
        <v>Loyal (49-72 Months)</v>
      </c>
    </row>
    <row r="3995" spans="1:23" x14ac:dyDescent="0.25">
      <c r="A3995" t="s">
        <v>4029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 s="1">
        <v>66</v>
      </c>
      <c r="T3995" s="1">
        <v>4891.5</v>
      </c>
      <c r="U3995" t="s">
        <v>24</v>
      </c>
      <c r="V3995">
        <f>IF(Table1[[#This Row],[Churn]]="Yes",1,0)</f>
        <v>0</v>
      </c>
      <c r="W3995" t="str">
        <f t="shared" si="62"/>
        <v>Loyal (49-72 Months)</v>
      </c>
    </row>
    <row r="3996" spans="1:23" x14ac:dyDescent="0.25">
      <c r="A3996" t="s">
        <v>4030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 s="1">
        <v>101.5</v>
      </c>
      <c r="T3996" s="1">
        <v>5373.1</v>
      </c>
      <c r="U3996" t="s">
        <v>23</v>
      </c>
      <c r="V3996">
        <f>IF(Table1[[#This Row],[Churn]]="Yes",1,0)</f>
        <v>1</v>
      </c>
      <c r="W3996" t="str">
        <f t="shared" si="62"/>
        <v>Loyal (49-72 Months)</v>
      </c>
    </row>
    <row r="3997" spans="1:23" x14ac:dyDescent="0.25">
      <c r="A3997" t="s">
        <v>4031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 s="1">
        <v>74.900000000000006</v>
      </c>
      <c r="T3997" s="1">
        <v>2068.5500000000002</v>
      </c>
      <c r="U3997" t="s">
        <v>23</v>
      </c>
      <c r="V3997">
        <f>IF(Table1[[#This Row],[Churn]]="Yes",1,0)</f>
        <v>1</v>
      </c>
      <c r="W3997" t="str">
        <f t="shared" si="62"/>
        <v>Established (25-48 Months)</v>
      </c>
    </row>
    <row r="3998" spans="1:23" x14ac:dyDescent="0.25">
      <c r="A3998" t="s">
        <v>4032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 s="1">
        <v>20.75</v>
      </c>
      <c r="T3998" s="1">
        <v>487.05</v>
      </c>
      <c r="U3998" t="s">
        <v>24</v>
      </c>
      <c r="V3998">
        <f>IF(Table1[[#This Row],[Churn]]="Yes",1,0)</f>
        <v>0</v>
      </c>
      <c r="W3998" t="str">
        <f t="shared" si="62"/>
        <v>Developing (13-24 Months)</v>
      </c>
    </row>
    <row r="3999" spans="1:23" x14ac:dyDescent="0.25">
      <c r="A3999" t="s">
        <v>4033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 s="1">
        <v>61.45</v>
      </c>
      <c r="T3999" s="1">
        <v>4131.2</v>
      </c>
      <c r="U3999" t="s">
        <v>24</v>
      </c>
      <c r="V3999">
        <f>IF(Table1[[#This Row],[Churn]]="Yes",1,0)</f>
        <v>0</v>
      </c>
      <c r="W3999" t="str">
        <f t="shared" si="62"/>
        <v>Loyal (49-72 Months)</v>
      </c>
    </row>
    <row r="4000" spans="1:23" x14ac:dyDescent="0.25">
      <c r="A4000" t="s">
        <v>4034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 s="1">
        <v>54.5</v>
      </c>
      <c r="T4000" s="1">
        <v>2301.15</v>
      </c>
      <c r="U4000" t="s">
        <v>24</v>
      </c>
      <c r="V4000">
        <f>IF(Table1[[#This Row],[Churn]]="Yes",1,0)</f>
        <v>0</v>
      </c>
      <c r="W4000" t="str">
        <f t="shared" si="62"/>
        <v>Established (25-48 Months)</v>
      </c>
    </row>
    <row r="4001" spans="1:23" x14ac:dyDescent="0.25">
      <c r="A4001" t="s">
        <v>4035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 s="1">
        <v>69.599999999999994</v>
      </c>
      <c r="T4001" s="1">
        <v>131.65</v>
      </c>
      <c r="U4001" t="s">
        <v>23</v>
      </c>
      <c r="V4001">
        <f>IF(Table1[[#This Row],[Churn]]="Yes",1,0)</f>
        <v>1</v>
      </c>
      <c r="W4001" t="str">
        <f t="shared" si="62"/>
        <v>New (0-12 Months)</v>
      </c>
    </row>
    <row r="4002" spans="1:23" x14ac:dyDescent="0.25">
      <c r="A4002" t="s">
        <v>4036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 s="1">
        <v>99.75</v>
      </c>
      <c r="T4002" s="1">
        <v>4036</v>
      </c>
      <c r="U4002" t="s">
        <v>24</v>
      </c>
      <c r="V4002">
        <f>IF(Table1[[#This Row],[Churn]]="Yes",1,0)</f>
        <v>0</v>
      </c>
      <c r="W4002" t="str">
        <f t="shared" si="62"/>
        <v>Established (25-48 Months)</v>
      </c>
    </row>
    <row r="4003" spans="1:23" x14ac:dyDescent="0.25">
      <c r="A4003" t="s">
        <v>4037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 s="1">
        <v>109.75</v>
      </c>
      <c r="T4003" s="1">
        <v>4900.6499999999996</v>
      </c>
      <c r="U4003" t="s">
        <v>24</v>
      </c>
      <c r="V4003">
        <f>IF(Table1[[#This Row],[Churn]]="Yes",1,0)</f>
        <v>0</v>
      </c>
      <c r="W4003" t="str">
        <f t="shared" si="62"/>
        <v>Established (25-48 Months)</v>
      </c>
    </row>
    <row r="4004" spans="1:23" x14ac:dyDescent="0.25">
      <c r="A4004" t="s">
        <v>4038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 s="1">
        <v>80.849999999999994</v>
      </c>
      <c r="T4004" s="1">
        <v>5727.45</v>
      </c>
      <c r="U4004" t="s">
        <v>24</v>
      </c>
      <c r="V4004">
        <f>IF(Table1[[#This Row],[Churn]]="Yes",1,0)</f>
        <v>0</v>
      </c>
      <c r="W4004" t="str">
        <f t="shared" si="62"/>
        <v>Loyal (49-72 Months)</v>
      </c>
    </row>
    <row r="4005" spans="1:23" x14ac:dyDescent="0.25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 s="1">
        <v>20.3</v>
      </c>
      <c r="T4005" s="1">
        <v>743.05</v>
      </c>
      <c r="U4005" t="s">
        <v>24</v>
      </c>
      <c r="V4005">
        <f>IF(Table1[[#This Row],[Churn]]="Yes",1,0)</f>
        <v>0</v>
      </c>
      <c r="W4005" t="str">
        <f t="shared" si="62"/>
        <v>Established (25-48 Months)</v>
      </c>
    </row>
    <row r="4006" spans="1:23" x14ac:dyDescent="0.25">
      <c r="A4006" t="s">
        <v>4040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 s="1">
        <v>67.8</v>
      </c>
      <c r="T4006" s="1">
        <v>4804.6499999999996</v>
      </c>
      <c r="U4006" t="s">
        <v>24</v>
      </c>
      <c r="V4006">
        <f>IF(Table1[[#This Row],[Churn]]="Yes",1,0)</f>
        <v>0</v>
      </c>
      <c r="W4006" t="str">
        <f t="shared" si="62"/>
        <v>Loyal (49-72 Months)</v>
      </c>
    </row>
    <row r="4007" spans="1:23" x14ac:dyDescent="0.25">
      <c r="A4007" t="s">
        <v>4041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 s="1">
        <v>24.05</v>
      </c>
      <c r="T4007" s="1">
        <v>24.05</v>
      </c>
      <c r="U4007" t="s">
        <v>23</v>
      </c>
      <c r="V4007">
        <f>IF(Table1[[#This Row],[Churn]]="Yes",1,0)</f>
        <v>1</v>
      </c>
      <c r="W4007" t="str">
        <f t="shared" si="62"/>
        <v>New (0-12 Months)</v>
      </c>
    </row>
    <row r="4008" spans="1:23" x14ac:dyDescent="0.25">
      <c r="A4008" t="s">
        <v>4042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 s="1">
        <v>19.8</v>
      </c>
      <c r="T4008" s="1">
        <v>1414.65</v>
      </c>
      <c r="U4008" t="s">
        <v>24</v>
      </c>
      <c r="V4008">
        <f>IF(Table1[[#This Row],[Churn]]="Yes",1,0)</f>
        <v>0</v>
      </c>
      <c r="W4008" t="str">
        <f t="shared" si="62"/>
        <v>Loyal (49-72 Months)</v>
      </c>
    </row>
    <row r="4009" spans="1:23" x14ac:dyDescent="0.25">
      <c r="A4009" t="s">
        <v>4043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 s="1">
        <v>25.7</v>
      </c>
      <c r="T4009" s="1">
        <v>1443.65</v>
      </c>
      <c r="U4009" t="s">
        <v>24</v>
      </c>
      <c r="V4009">
        <f>IF(Table1[[#This Row],[Churn]]="Yes",1,0)</f>
        <v>0</v>
      </c>
      <c r="W4009" t="str">
        <f t="shared" si="62"/>
        <v>Loyal (49-72 Months)</v>
      </c>
    </row>
    <row r="4010" spans="1:23" x14ac:dyDescent="0.25">
      <c r="A4010" t="s">
        <v>4044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 s="1">
        <v>56.15</v>
      </c>
      <c r="T4010" s="1">
        <v>2898.95</v>
      </c>
      <c r="U4010" t="s">
        <v>24</v>
      </c>
      <c r="V4010">
        <f>IF(Table1[[#This Row],[Churn]]="Yes",1,0)</f>
        <v>0</v>
      </c>
      <c r="W4010" t="str">
        <f t="shared" si="62"/>
        <v>Loyal (49-72 Months)</v>
      </c>
    </row>
    <row r="4011" spans="1:23" x14ac:dyDescent="0.25">
      <c r="A4011" t="s">
        <v>4045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 s="1">
        <v>86.7</v>
      </c>
      <c r="T4011" s="1">
        <v>5309.5</v>
      </c>
      <c r="U4011" t="s">
        <v>24</v>
      </c>
      <c r="V4011">
        <f>IF(Table1[[#This Row],[Churn]]="Yes",1,0)</f>
        <v>0</v>
      </c>
      <c r="W4011" t="str">
        <f t="shared" si="62"/>
        <v>Loyal (49-72 Months)</v>
      </c>
    </row>
    <row r="4012" spans="1:23" x14ac:dyDescent="0.25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 s="1">
        <v>20.399999999999999</v>
      </c>
      <c r="T4012" s="1">
        <v>20.399999999999999</v>
      </c>
      <c r="U4012" t="s">
        <v>24</v>
      </c>
      <c r="V4012">
        <f>IF(Table1[[#This Row],[Churn]]="Yes",1,0)</f>
        <v>0</v>
      </c>
      <c r="W4012" t="str">
        <f t="shared" si="62"/>
        <v>New (0-12 Months)</v>
      </c>
    </row>
    <row r="4013" spans="1:23" x14ac:dyDescent="0.25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 s="1">
        <v>19.649999999999999</v>
      </c>
      <c r="T4013" s="1">
        <v>451.55</v>
      </c>
      <c r="U4013" t="s">
        <v>24</v>
      </c>
      <c r="V4013">
        <f>IF(Table1[[#This Row],[Churn]]="Yes",1,0)</f>
        <v>0</v>
      </c>
      <c r="W4013" t="str">
        <f t="shared" si="62"/>
        <v>Developing (13-24 Months)</v>
      </c>
    </row>
    <row r="4014" spans="1:23" x14ac:dyDescent="0.25">
      <c r="A4014" t="s">
        <v>4048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 s="1">
        <v>50.55</v>
      </c>
      <c r="T4014" s="1">
        <v>50.55</v>
      </c>
      <c r="U4014" t="s">
        <v>23</v>
      </c>
      <c r="V4014">
        <f>IF(Table1[[#This Row],[Churn]]="Yes",1,0)</f>
        <v>1</v>
      </c>
      <c r="W4014" t="str">
        <f t="shared" si="62"/>
        <v>New (0-12 Months)</v>
      </c>
    </row>
    <row r="4015" spans="1:23" x14ac:dyDescent="0.25">
      <c r="A4015" t="s">
        <v>4049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 s="1">
        <v>54.35</v>
      </c>
      <c r="T4015" s="1">
        <v>117.05</v>
      </c>
      <c r="U4015" t="s">
        <v>24</v>
      </c>
      <c r="V4015">
        <f>IF(Table1[[#This Row],[Churn]]="Yes",1,0)</f>
        <v>0</v>
      </c>
      <c r="W4015" t="str">
        <f t="shared" si="62"/>
        <v>New (0-12 Months)</v>
      </c>
    </row>
    <row r="4016" spans="1:23" x14ac:dyDescent="0.25">
      <c r="A4016" t="s">
        <v>4050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 s="1">
        <v>108.1</v>
      </c>
      <c r="T4016" s="1">
        <v>5839.3</v>
      </c>
      <c r="U4016" t="s">
        <v>24</v>
      </c>
      <c r="V4016">
        <f>IF(Table1[[#This Row],[Churn]]="Yes",1,0)</f>
        <v>0</v>
      </c>
      <c r="W4016" t="str">
        <f t="shared" si="62"/>
        <v>Loyal (49-72 Months)</v>
      </c>
    </row>
    <row r="4017" spans="1:23" x14ac:dyDescent="0.25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 s="1">
        <v>54.45</v>
      </c>
      <c r="T4017" s="1">
        <v>1893.5</v>
      </c>
      <c r="U4017" t="s">
        <v>24</v>
      </c>
      <c r="V4017">
        <f>IF(Table1[[#This Row],[Churn]]="Yes",1,0)</f>
        <v>0</v>
      </c>
      <c r="W4017" t="str">
        <f t="shared" si="62"/>
        <v>Established (25-48 Months)</v>
      </c>
    </row>
    <row r="4018" spans="1:23" x14ac:dyDescent="0.25">
      <c r="A4018" t="s">
        <v>4052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 s="1">
        <v>45.35</v>
      </c>
      <c r="T4018" s="1">
        <v>45.35</v>
      </c>
      <c r="U4018" t="s">
        <v>24</v>
      </c>
      <c r="V4018">
        <f>IF(Table1[[#This Row],[Churn]]="Yes",1,0)</f>
        <v>0</v>
      </c>
      <c r="W4018" t="str">
        <f t="shared" si="62"/>
        <v>New (0-12 Months)</v>
      </c>
    </row>
    <row r="4019" spans="1:23" x14ac:dyDescent="0.25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 s="1">
        <v>59</v>
      </c>
      <c r="T4019" s="1">
        <v>1654.45</v>
      </c>
      <c r="U4019" t="s">
        <v>24</v>
      </c>
      <c r="V4019">
        <f>IF(Table1[[#This Row],[Churn]]="Yes",1,0)</f>
        <v>0</v>
      </c>
      <c r="W4019" t="str">
        <f t="shared" si="62"/>
        <v>Established (25-48 Months)</v>
      </c>
    </row>
    <row r="4020" spans="1:23" x14ac:dyDescent="0.25">
      <c r="A4020" t="s">
        <v>4054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 s="1">
        <v>69.45</v>
      </c>
      <c r="T4020" s="1">
        <v>477.05</v>
      </c>
      <c r="U4020" t="s">
        <v>24</v>
      </c>
      <c r="V4020">
        <f>IF(Table1[[#This Row],[Churn]]="Yes",1,0)</f>
        <v>0</v>
      </c>
      <c r="W4020" t="str">
        <f t="shared" si="62"/>
        <v>New (0-12 Months)</v>
      </c>
    </row>
    <row r="4021" spans="1:23" x14ac:dyDescent="0.25">
      <c r="A4021" t="s">
        <v>4055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 s="1">
        <v>100.55</v>
      </c>
      <c r="T4021" s="1">
        <v>1415.55</v>
      </c>
      <c r="U4021" t="s">
        <v>23</v>
      </c>
      <c r="V4021">
        <f>IF(Table1[[#This Row],[Churn]]="Yes",1,0)</f>
        <v>1</v>
      </c>
      <c r="W4021" t="str">
        <f t="shared" si="62"/>
        <v>Developing (13-24 Months)</v>
      </c>
    </row>
    <row r="4022" spans="1:23" x14ac:dyDescent="0.25">
      <c r="A4022" t="s">
        <v>4056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 s="1">
        <v>64.95</v>
      </c>
      <c r="T4022" s="1">
        <v>4546</v>
      </c>
      <c r="U4022" t="s">
        <v>24</v>
      </c>
      <c r="V4022">
        <f>IF(Table1[[#This Row],[Churn]]="Yes",1,0)</f>
        <v>0</v>
      </c>
      <c r="W4022" t="str">
        <f t="shared" si="62"/>
        <v>Loyal (49-72 Months)</v>
      </c>
    </row>
    <row r="4023" spans="1:23" x14ac:dyDescent="0.25">
      <c r="A4023" t="s">
        <v>4057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 s="1">
        <v>20.5</v>
      </c>
      <c r="T4023" s="1">
        <v>20.5</v>
      </c>
      <c r="U4023" t="s">
        <v>23</v>
      </c>
      <c r="V4023">
        <f>IF(Table1[[#This Row],[Churn]]="Yes",1,0)</f>
        <v>1</v>
      </c>
      <c r="W4023" t="str">
        <f t="shared" si="62"/>
        <v>New (0-12 Months)</v>
      </c>
    </row>
    <row r="4024" spans="1:23" x14ac:dyDescent="0.25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 s="1">
        <v>18.850000000000001</v>
      </c>
      <c r="T4024" s="1">
        <v>163.19999999999999</v>
      </c>
      <c r="U4024" t="s">
        <v>24</v>
      </c>
      <c r="V4024">
        <f>IF(Table1[[#This Row],[Churn]]="Yes",1,0)</f>
        <v>0</v>
      </c>
      <c r="W4024" t="str">
        <f t="shared" si="62"/>
        <v>New (0-12 Months)</v>
      </c>
    </row>
    <row r="4025" spans="1:23" x14ac:dyDescent="0.25">
      <c r="A4025" t="s">
        <v>4059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 s="1">
        <v>19.8</v>
      </c>
      <c r="T4025" s="1">
        <v>849.9</v>
      </c>
      <c r="U4025" t="s">
        <v>24</v>
      </c>
      <c r="V4025">
        <f>IF(Table1[[#This Row],[Churn]]="Yes",1,0)</f>
        <v>0</v>
      </c>
      <c r="W4025" t="str">
        <f t="shared" si="62"/>
        <v>Established (25-48 Months)</v>
      </c>
    </row>
    <row r="4026" spans="1:23" x14ac:dyDescent="0.25">
      <c r="A4026" t="s">
        <v>4060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 s="1">
        <v>25.05</v>
      </c>
      <c r="T4026" s="1">
        <v>189.95</v>
      </c>
      <c r="U4026" t="s">
        <v>24</v>
      </c>
      <c r="V4026">
        <f>IF(Table1[[#This Row],[Churn]]="Yes",1,0)</f>
        <v>0</v>
      </c>
      <c r="W4026" t="str">
        <f t="shared" si="62"/>
        <v>New (0-12 Months)</v>
      </c>
    </row>
    <row r="4027" spans="1:23" x14ac:dyDescent="0.25">
      <c r="A4027" t="s">
        <v>4061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 s="1">
        <v>74.8</v>
      </c>
      <c r="T4027" s="1">
        <v>321.89999999999998</v>
      </c>
      <c r="U4027" t="s">
        <v>23</v>
      </c>
      <c r="V4027">
        <f>IF(Table1[[#This Row],[Churn]]="Yes",1,0)</f>
        <v>1</v>
      </c>
      <c r="W4027" t="str">
        <f t="shared" si="62"/>
        <v>New (0-12 Months)</v>
      </c>
    </row>
    <row r="4028" spans="1:23" x14ac:dyDescent="0.25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 s="1">
        <v>114.3</v>
      </c>
      <c r="T4028" s="1">
        <v>8058.55</v>
      </c>
      <c r="U4028" t="s">
        <v>24</v>
      </c>
      <c r="V4028">
        <f>IF(Table1[[#This Row],[Churn]]="Yes",1,0)</f>
        <v>0</v>
      </c>
      <c r="W4028" t="str">
        <f t="shared" si="62"/>
        <v>Loyal (49-72 Months)</v>
      </c>
    </row>
    <row r="4029" spans="1:23" x14ac:dyDescent="0.25">
      <c r="A4029" t="s">
        <v>4063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 s="1">
        <v>24.45</v>
      </c>
      <c r="T4029" s="1">
        <v>482.8</v>
      </c>
      <c r="U4029" t="s">
        <v>23</v>
      </c>
      <c r="V4029">
        <f>IF(Table1[[#This Row],[Churn]]="Yes",1,0)</f>
        <v>1</v>
      </c>
      <c r="W4029" t="str">
        <f t="shared" si="62"/>
        <v>Developing (13-24 Months)</v>
      </c>
    </row>
    <row r="4030" spans="1:23" x14ac:dyDescent="0.25">
      <c r="A4030" t="s">
        <v>4064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 s="1">
        <v>109.2</v>
      </c>
      <c r="T4030" s="1">
        <v>7049.75</v>
      </c>
      <c r="U4030" t="s">
        <v>24</v>
      </c>
      <c r="V4030">
        <f>IF(Table1[[#This Row],[Churn]]="Yes",1,0)</f>
        <v>0</v>
      </c>
      <c r="W4030" t="str">
        <f t="shared" si="62"/>
        <v>Loyal (49-72 Months)</v>
      </c>
    </row>
    <row r="4031" spans="1:23" x14ac:dyDescent="0.25">
      <c r="A4031" t="s">
        <v>4065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 s="1">
        <v>45.05</v>
      </c>
      <c r="T4031" s="1">
        <v>2560.1</v>
      </c>
      <c r="U4031" t="s">
        <v>24</v>
      </c>
      <c r="V4031">
        <f>IF(Table1[[#This Row],[Churn]]="Yes",1,0)</f>
        <v>0</v>
      </c>
      <c r="W4031" t="str">
        <f t="shared" si="62"/>
        <v>Loyal (49-72 Months)</v>
      </c>
    </row>
    <row r="4032" spans="1:23" x14ac:dyDescent="0.25">
      <c r="A4032" t="s">
        <v>4066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 s="1">
        <v>51</v>
      </c>
      <c r="T4032" s="1">
        <v>286.8</v>
      </c>
      <c r="U4032" t="s">
        <v>24</v>
      </c>
      <c r="V4032">
        <f>IF(Table1[[#This Row],[Churn]]="Yes",1,0)</f>
        <v>0</v>
      </c>
      <c r="W4032" t="str">
        <f t="shared" si="62"/>
        <v>New (0-12 Months)</v>
      </c>
    </row>
    <row r="4033" spans="1:23" x14ac:dyDescent="0.25">
      <c r="A4033" t="s">
        <v>4067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 s="1">
        <v>110.45</v>
      </c>
      <c r="T4033" s="1">
        <v>7982.5</v>
      </c>
      <c r="U4033" t="s">
        <v>24</v>
      </c>
      <c r="V4033">
        <f>IF(Table1[[#This Row],[Churn]]="Yes",1,0)</f>
        <v>0</v>
      </c>
      <c r="W4033" t="str">
        <f t="shared" si="62"/>
        <v>Loyal (49-72 Months)</v>
      </c>
    </row>
    <row r="4034" spans="1:23" x14ac:dyDescent="0.25">
      <c r="A4034" t="s">
        <v>4068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 s="1">
        <v>84.65</v>
      </c>
      <c r="T4034" s="1">
        <v>5683.6</v>
      </c>
      <c r="U4034" t="s">
        <v>24</v>
      </c>
      <c r="V4034">
        <f>IF(Table1[[#This Row],[Churn]]="Yes",1,0)</f>
        <v>0</v>
      </c>
      <c r="W4034" t="str">
        <f t="shared" ref="W4034:W4097" si="63">IF(F4034&lt;=12,"New (0-12 Months)",IF(F4034&lt;=24,"Developing (13-24 Months)",IF(F4034&lt;=48,"Established (25-48 Months)","Loyal (49-72 Months)")))</f>
        <v>Loyal (49-72 Months)</v>
      </c>
    </row>
    <row r="4035" spans="1:23" x14ac:dyDescent="0.25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 s="1">
        <v>60.05</v>
      </c>
      <c r="T4035" s="1">
        <v>3994.05</v>
      </c>
      <c r="U4035" t="s">
        <v>24</v>
      </c>
      <c r="V4035">
        <f>IF(Table1[[#This Row],[Churn]]="Yes",1,0)</f>
        <v>0</v>
      </c>
      <c r="W4035" t="str">
        <f t="shared" si="63"/>
        <v>Loyal (49-72 Months)</v>
      </c>
    </row>
    <row r="4036" spans="1:23" x14ac:dyDescent="0.25">
      <c r="A4036" t="s">
        <v>4070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 s="1">
        <v>44.65</v>
      </c>
      <c r="T4036" s="1">
        <v>369.15</v>
      </c>
      <c r="U4036" t="s">
        <v>24</v>
      </c>
      <c r="V4036">
        <f>IF(Table1[[#This Row],[Churn]]="Yes",1,0)</f>
        <v>0</v>
      </c>
      <c r="W4036" t="str">
        <f t="shared" si="63"/>
        <v>New (0-12 Months)</v>
      </c>
    </row>
    <row r="4037" spans="1:23" x14ac:dyDescent="0.25">
      <c r="A4037" t="s">
        <v>4071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 s="1">
        <v>93.25</v>
      </c>
      <c r="T4037" s="1">
        <v>4631.7</v>
      </c>
      <c r="U4037" t="s">
        <v>24</v>
      </c>
      <c r="V4037">
        <f>IF(Table1[[#This Row],[Churn]]="Yes",1,0)</f>
        <v>0</v>
      </c>
      <c r="W4037" t="str">
        <f t="shared" si="63"/>
        <v>Loyal (49-72 Months)</v>
      </c>
    </row>
    <row r="4038" spans="1:23" x14ac:dyDescent="0.25">
      <c r="A4038" t="s">
        <v>4072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 s="1">
        <v>20.25</v>
      </c>
      <c r="T4038" s="1">
        <v>401.95</v>
      </c>
      <c r="U4038" t="s">
        <v>24</v>
      </c>
      <c r="V4038">
        <f>IF(Table1[[#This Row],[Churn]]="Yes",1,0)</f>
        <v>0</v>
      </c>
      <c r="W4038" t="str">
        <f t="shared" si="63"/>
        <v>Developing (13-24 Months)</v>
      </c>
    </row>
    <row r="4039" spans="1:23" x14ac:dyDescent="0.25">
      <c r="A4039" t="s">
        <v>4073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 s="1">
        <v>25.45</v>
      </c>
      <c r="T4039" s="1">
        <v>1534.05</v>
      </c>
      <c r="U4039" t="s">
        <v>24</v>
      </c>
      <c r="V4039">
        <f>IF(Table1[[#This Row],[Churn]]="Yes",1,0)</f>
        <v>0</v>
      </c>
      <c r="W4039" t="str">
        <f t="shared" si="63"/>
        <v>Loyal (49-72 Months)</v>
      </c>
    </row>
    <row r="4040" spans="1:23" x14ac:dyDescent="0.25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 s="1">
        <v>20.6</v>
      </c>
      <c r="T4040" s="1">
        <v>1093</v>
      </c>
      <c r="U4040" t="s">
        <v>24</v>
      </c>
      <c r="V4040">
        <f>IF(Table1[[#This Row],[Churn]]="Yes",1,0)</f>
        <v>0</v>
      </c>
      <c r="W4040" t="str">
        <f t="shared" si="63"/>
        <v>Loyal (49-72 Months)</v>
      </c>
    </row>
    <row r="4041" spans="1:23" x14ac:dyDescent="0.25">
      <c r="A4041" t="s">
        <v>4075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 s="1">
        <v>94.1</v>
      </c>
      <c r="T4041" s="1">
        <v>701.3</v>
      </c>
      <c r="U4041" t="s">
        <v>24</v>
      </c>
      <c r="V4041">
        <f>IF(Table1[[#This Row],[Churn]]="Yes",1,0)</f>
        <v>0</v>
      </c>
      <c r="W4041" t="str">
        <f t="shared" si="63"/>
        <v>New (0-12 Months)</v>
      </c>
    </row>
    <row r="4042" spans="1:23" x14ac:dyDescent="0.25">
      <c r="A4042" t="s">
        <v>4076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 s="1">
        <v>34.799999999999997</v>
      </c>
      <c r="T4042" s="1">
        <v>1980.3</v>
      </c>
      <c r="U4042" t="s">
        <v>24</v>
      </c>
      <c r="V4042">
        <f>IF(Table1[[#This Row],[Churn]]="Yes",1,0)</f>
        <v>0</v>
      </c>
      <c r="W4042" t="str">
        <f t="shared" si="63"/>
        <v>Loyal (49-72 Months)</v>
      </c>
    </row>
    <row r="4043" spans="1:23" x14ac:dyDescent="0.25">
      <c r="A4043" t="s">
        <v>4077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 s="1">
        <v>60.75</v>
      </c>
      <c r="T4043" s="1">
        <v>2893.4</v>
      </c>
      <c r="U4043" t="s">
        <v>24</v>
      </c>
      <c r="V4043">
        <f>IF(Table1[[#This Row],[Churn]]="Yes",1,0)</f>
        <v>0</v>
      </c>
      <c r="W4043" t="str">
        <f t="shared" si="63"/>
        <v>Established (25-48 Months)</v>
      </c>
    </row>
    <row r="4044" spans="1:23" x14ac:dyDescent="0.25">
      <c r="A4044" t="s">
        <v>4078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 s="1">
        <v>51.35</v>
      </c>
      <c r="T4044" s="1">
        <v>262.3</v>
      </c>
      <c r="U4044" t="s">
        <v>24</v>
      </c>
      <c r="V4044">
        <f>IF(Table1[[#This Row],[Churn]]="Yes",1,0)</f>
        <v>0</v>
      </c>
      <c r="W4044" t="str">
        <f t="shared" si="63"/>
        <v>New (0-12 Months)</v>
      </c>
    </row>
    <row r="4045" spans="1:23" x14ac:dyDescent="0.25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 s="1">
        <v>64.05</v>
      </c>
      <c r="T4045" s="1">
        <v>3886.85</v>
      </c>
      <c r="U4045" t="s">
        <v>24</v>
      </c>
      <c r="V4045">
        <f>IF(Table1[[#This Row],[Churn]]="Yes",1,0)</f>
        <v>0</v>
      </c>
      <c r="W4045" t="str">
        <f t="shared" si="63"/>
        <v>Loyal (49-72 Months)</v>
      </c>
    </row>
    <row r="4046" spans="1:23" x14ac:dyDescent="0.25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 s="1">
        <v>84.8</v>
      </c>
      <c r="T4046" s="1">
        <v>5917.55</v>
      </c>
      <c r="U4046" t="s">
        <v>24</v>
      </c>
      <c r="V4046">
        <f>IF(Table1[[#This Row],[Churn]]="Yes",1,0)</f>
        <v>0</v>
      </c>
      <c r="W4046" t="str">
        <f t="shared" si="63"/>
        <v>Loyal (49-72 Months)</v>
      </c>
    </row>
    <row r="4047" spans="1:23" x14ac:dyDescent="0.25">
      <c r="A4047" t="s">
        <v>4081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 s="1">
        <v>71</v>
      </c>
      <c r="T4047" s="1">
        <v>914</v>
      </c>
      <c r="U4047" t="s">
        <v>23</v>
      </c>
      <c r="V4047">
        <f>IF(Table1[[#This Row],[Churn]]="Yes",1,0)</f>
        <v>1</v>
      </c>
      <c r="W4047" t="str">
        <f t="shared" si="63"/>
        <v>Developing (13-24 Months)</v>
      </c>
    </row>
    <row r="4048" spans="1:23" x14ac:dyDescent="0.25">
      <c r="A4048" t="s">
        <v>4082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 s="1">
        <v>50.15</v>
      </c>
      <c r="T4048" s="1">
        <v>2139.1</v>
      </c>
      <c r="U4048" t="s">
        <v>24</v>
      </c>
      <c r="V4048">
        <f>IF(Table1[[#This Row],[Churn]]="Yes",1,0)</f>
        <v>0</v>
      </c>
      <c r="W4048" t="str">
        <f t="shared" si="63"/>
        <v>Established (25-48 Months)</v>
      </c>
    </row>
    <row r="4049" spans="1:23" x14ac:dyDescent="0.25">
      <c r="A4049" t="s">
        <v>4083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 s="1">
        <v>94.6</v>
      </c>
      <c r="T4049" s="1">
        <v>5948.7</v>
      </c>
      <c r="U4049" t="s">
        <v>24</v>
      </c>
      <c r="V4049">
        <f>IF(Table1[[#This Row],[Churn]]="Yes",1,0)</f>
        <v>0</v>
      </c>
      <c r="W4049" t="str">
        <f t="shared" si="63"/>
        <v>Loyal (49-72 Months)</v>
      </c>
    </row>
    <row r="4050" spans="1:23" x14ac:dyDescent="0.25">
      <c r="A4050" t="s">
        <v>4084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 s="1">
        <v>59.75</v>
      </c>
      <c r="T4050" s="1">
        <v>3624.35</v>
      </c>
      <c r="U4050" t="s">
        <v>24</v>
      </c>
      <c r="V4050">
        <f>IF(Table1[[#This Row],[Churn]]="Yes",1,0)</f>
        <v>0</v>
      </c>
      <c r="W4050" t="str">
        <f t="shared" si="63"/>
        <v>Loyal (49-72 Months)</v>
      </c>
    </row>
    <row r="4051" spans="1:23" x14ac:dyDescent="0.25">
      <c r="A4051" t="s">
        <v>4085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 s="1">
        <v>100.25</v>
      </c>
      <c r="T4051" s="1">
        <v>4753.8500000000004</v>
      </c>
      <c r="U4051" t="s">
        <v>24</v>
      </c>
      <c r="V4051">
        <f>IF(Table1[[#This Row],[Churn]]="Yes",1,0)</f>
        <v>0</v>
      </c>
      <c r="W4051" t="str">
        <f t="shared" si="63"/>
        <v>Established (25-48 Months)</v>
      </c>
    </row>
    <row r="4052" spans="1:23" x14ac:dyDescent="0.25">
      <c r="A4052" t="s">
        <v>4086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 s="1">
        <v>98.9</v>
      </c>
      <c r="T4052" s="1">
        <v>5780.7</v>
      </c>
      <c r="U4052" t="s">
        <v>24</v>
      </c>
      <c r="V4052">
        <f>IF(Table1[[#This Row],[Churn]]="Yes",1,0)</f>
        <v>0</v>
      </c>
      <c r="W4052" t="str">
        <f t="shared" si="63"/>
        <v>Loyal (49-72 Months)</v>
      </c>
    </row>
    <row r="4053" spans="1:23" x14ac:dyDescent="0.25">
      <c r="A4053" t="s">
        <v>4087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 s="1">
        <v>97.7</v>
      </c>
      <c r="T4053" s="1">
        <v>6869.7</v>
      </c>
      <c r="U4053" t="s">
        <v>24</v>
      </c>
      <c r="V4053">
        <f>IF(Table1[[#This Row],[Churn]]="Yes",1,0)</f>
        <v>0</v>
      </c>
      <c r="W4053" t="str">
        <f t="shared" si="63"/>
        <v>Loyal (49-72 Months)</v>
      </c>
    </row>
    <row r="4054" spans="1:23" x14ac:dyDescent="0.25">
      <c r="A4054" t="s">
        <v>4088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 s="1">
        <v>40.299999999999997</v>
      </c>
      <c r="T4054" s="1">
        <v>1172.95</v>
      </c>
      <c r="U4054" t="s">
        <v>23</v>
      </c>
      <c r="V4054">
        <f>IF(Table1[[#This Row],[Churn]]="Yes",1,0)</f>
        <v>1</v>
      </c>
      <c r="W4054" t="str">
        <f t="shared" si="63"/>
        <v>Established (25-48 Months)</v>
      </c>
    </row>
    <row r="4055" spans="1:23" x14ac:dyDescent="0.25">
      <c r="A4055" t="s">
        <v>4089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 s="1">
        <v>60.25</v>
      </c>
      <c r="T4055" s="1">
        <v>662.95</v>
      </c>
      <c r="U4055" t="s">
        <v>24</v>
      </c>
      <c r="V4055">
        <f>IF(Table1[[#This Row],[Churn]]="Yes",1,0)</f>
        <v>0</v>
      </c>
      <c r="W4055" t="str">
        <f t="shared" si="63"/>
        <v>New (0-12 Months)</v>
      </c>
    </row>
    <row r="4056" spans="1:23" x14ac:dyDescent="0.25">
      <c r="A4056" t="s">
        <v>4090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 s="1">
        <v>56.25</v>
      </c>
      <c r="T4056" s="1">
        <v>1765.95</v>
      </c>
      <c r="U4056" t="s">
        <v>24</v>
      </c>
      <c r="V4056">
        <f>IF(Table1[[#This Row],[Churn]]="Yes",1,0)</f>
        <v>0</v>
      </c>
      <c r="W4056" t="str">
        <f t="shared" si="63"/>
        <v>Established (25-48 Months)</v>
      </c>
    </row>
    <row r="4057" spans="1:23" x14ac:dyDescent="0.25">
      <c r="A4057" t="s">
        <v>4091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 s="1">
        <v>46.2</v>
      </c>
      <c r="T4057" s="1">
        <v>2431.9499999999998</v>
      </c>
      <c r="U4057" t="s">
        <v>24</v>
      </c>
      <c r="V4057">
        <f>IF(Table1[[#This Row],[Churn]]="Yes",1,0)</f>
        <v>0</v>
      </c>
      <c r="W4057" t="str">
        <f t="shared" si="63"/>
        <v>Loyal (49-72 Months)</v>
      </c>
    </row>
    <row r="4058" spans="1:23" x14ac:dyDescent="0.25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 s="1">
        <v>50.6</v>
      </c>
      <c r="T4058" s="1">
        <v>155.35</v>
      </c>
      <c r="U4058" t="s">
        <v>23</v>
      </c>
      <c r="V4058">
        <f>IF(Table1[[#This Row],[Churn]]="Yes",1,0)</f>
        <v>1</v>
      </c>
      <c r="W4058" t="str">
        <f t="shared" si="63"/>
        <v>New (0-12 Months)</v>
      </c>
    </row>
    <row r="4059" spans="1:23" x14ac:dyDescent="0.25">
      <c r="A4059" t="s">
        <v>4093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 s="1">
        <v>24.9</v>
      </c>
      <c r="T4059" s="1">
        <v>1859.2</v>
      </c>
      <c r="U4059" t="s">
        <v>24</v>
      </c>
      <c r="V4059">
        <f>IF(Table1[[#This Row],[Churn]]="Yes",1,0)</f>
        <v>0</v>
      </c>
      <c r="W4059" t="str">
        <f t="shared" si="63"/>
        <v>Loyal (49-72 Months)</v>
      </c>
    </row>
    <row r="4060" spans="1:23" x14ac:dyDescent="0.25">
      <c r="A4060" t="s">
        <v>4094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 s="1">
        <v>84.85</v>
      </c>
      <c r="T4060" s="1">
        <v>3303.05</v>
      </c>
      <c r="U4060" t="s">
        <v>23</v>
      </c>
      <c r="V4060">
        <f>IF(Table1[[#This Row],[Churn]]="Yes",1,0)</f>
        <v>1</v>
      </c>
      <c r="W4060" t="str">
        <f t="shared" si="63"/>
        <v>Established (25-48 Months)</v>
      </c>
    </row>
    <row r="4061" spans="1:23" x14ac:dyDescent="0.25">
      <c r="A4061" t="s">
        <v>4095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 s="1">
        <v>65.7</v>
      </c>
      <c r="T4061" s="1">
        <v>134.35</v>
      </c>
      <c r="U4061" t="s">
        <v>23</v>
      </c>
      <c r="V4061">
        <f>IF(Table1[[#This Row],[Churn]]="Yes",1,0)</f>
        <v>1</v>
      </c>
      <c r="W4061" t="str">
        <f t="shared" si="63"/>
        <v>New (0-12 Months)</v>
      </c>
    </row>
    <row r="4062" spans="1:23" x14ac:dyDescent="0.25">
      <c r="A4062" t="s">
        <v>4096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 s="1">
        <v>63.35</v>
      </c>
      <c r="T4062" s="1">
        <v>3409.1</v>
      </c>
      <c r="U4062" t="s">
        <v>24</v>
      </c>
      <c r="V4062">
        <f>IF(Table1[[#This Row],[Churn]]="Yes",1,0)</f>
        <v>0</v>
      </c>
      <c r="W4062" t="str">
        <f t="shared" si="63"/>
        <v>Loyal (49-72 Months)</v>
      </c>
    </row>
    <row r="4063" spans="1:23" x14ac:dyDescent="0.25">
      <c r="A4063" t="s">
        <v>4097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 s="1">
        <v>50.1</v>
      </c>
      <c r="T4063" s="1">
        <v>709.5</v>
      </c>
      <c r="U4063" t="s">
        <v>24</v>
      </c>
      <c r="V4063">
        <f>IF(Table1[[#This Row],[Churn]]="Yes",1,0)</f>
        <v>0</v>
      </c>
      <c r="W4063" t="str">
        <f t="shared" si="63"/>
        <v>Developing (13-24 Months)</v>
      </c>
    </row>
    <row r="4064" spans="1:23" x14ac:dyDescent="0.25">
      <c r="A4064" t="s">
        <v>4098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 s="1">
        <v>70.5</v>
      </c>
      <c r="T4064" s="1">
        <v>70.5</v>
      </c>
      <c r="U4064" t="s">
        <v>23</v>
      </c>
      <c r="V4064">
        <f>IF(Table1[[#This Row],[Churn]]="Yes",1,0)</f>
        <v>1</v>
      </c>
      <c r="W4064" t="str">
        <f t="shared" si="63"/>
        <v>New (0-12 Months)</v>
      </c>
    </row>
    <row r="4065" spans="1:23" x14ac:dyDescent="0.25">
      <c r="A4065" t="s">
        <v>4099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 s="1">
        <v>94.85</v>
      </c>
      <c r="T4065" s="1">
        <v>953.45</v>
      </c>
      <c r="U4065" t="s">
        <v>23</v>
      </c>
      <c r="V4065">
        <f>IF(Table1[[#This Row],[Churn]]="Yes",1,0)</f>
        <v>1</v>
      </c>
      <c r="W4065" t="str">
        <f t="shared" si="63"/>
        <v>New (0-12 Months)</v>
      </c>
    </row>
    <row r="4066" spans="1:23" x14ac:dyDescent="0.25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 s="1">
        <v>50.15</v>
      </c>
      <c r="T4066" s="1">
        <v>50.15</v>
      </c>
      <c r="U4066" t="s">
        <v>24</v>
      </c>
      <c r="V4066">
        <f>IF(Table1[[#This Row],[Churn]]="Yes",1,0)</f>
        <v>0</v>
      </c>
      <c r="W4066" t="str">
        <f t="shared" si="63"/>
        <v>New (0-12 Months)</v>
      </c>
    </row>
    <row r="4067" spans="1:23" x14ac:dyDescent="0.25">
      <c r="A4067" t="s">
        <v>4101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 s="1">
        <v>19.75</v>
      </c>
      <c r="T4067" s="1">
        <v>19.75</v>
      </c>
      <c r="U4067" t="s">
        <v>23</v>
      </c>
      <c r="V4067">
        <f>IF(Table1[[#This Row],[Churn]]="Yes",1,0)</f>
        <v>1</v>
      </c>
      <c r="W4067" t="str">
        <f t="shared" si="63"/>
        <v>New (0-12 Months)</v>
      </c>
    </row>
    <row r="4068" spans="1:23" x14ac:dyDescent="0.25">
      <c r="A4068" t="s">
        <v>4102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 s="1">
        <v>64.650000000000006</v>
      </c>
      <c r="T4068" s="1">
        <v>3665.55</v>
      </c>
      <c r="U4068" t="s">
        <v>24</v>
      </c>
      <c r="V4068">
        <f>IF(Table1[[#This Row],[Churn]]="Yes",1,0)</f>
        <v>0</v>
      </c>
      <c r="W4068" t="str">
        <f t="shared" si="63"/>
        <v>Loyal (49-72 Months)</v>
      </c>
    </row>
    <row r="4069" spans="1:23" x14ac:dyDescent="0.25">
      <c r="A4069" t="s">
        <v>4103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 s="1">
        <v>79.599999999999994</v>
      </c>
      <c r="T4069" s="1">
        <v>5515.8</v>
      </c>
      <c r="U4069" t="s">
        <v>24</v>
      </c>
      <c r="V4069">
        <f>IF(Table1[[#This Row],[Churn]]="Yes",1,0)</f>
        <v>0</v>
      </c>
      <c r="W4069" t="str">
        <f t="shared" si="63"/>
        <v>Loyal (49-72 Months)</v>
      </c>
    </row>
    <row r="4070" spans="1:23" x14ac:dyDescent="0.25">
      <c r="A4070" t="s">
        <v>4104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 s="1">
        <v>19.5</v>
      </c>
      <c r="T4070" s="1">
        <v>272</v>
      </c>
      <c r="U4070" t="s">
        <v>24</v>
      </c>
      <c r="V4070">
        <f>IF(Table1[[#This Row],[Churn]]="Yes",1,0)</f>
        <v>0</v>
      </c>
      <c r="W4070" t="str">
        <f t="shared" si="63"/>
        <v>Developing (13-24 Months)</v>
      </c>
    </row>
    <row r="4071" spans="1:23" x14ac:dyDescent="0.25">
      <c r="A4071" t="s">
        <v>4105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 s="1">
        <v>99.55</v>
      </c>
      <c r="T4071" s="1">
        <v>6668</v>
      </c>
      <c r="U4071" t="s">
        <v>24</v>
      </c>
      <c r="V4071">
        <f>IF(Table1[[#This Row],[Churn]]="Yes",1,0)</f>
        <v>0</v>
      </c>
      <c r="W4071" t="str">
        <f t="shared" si="63"/>
        <v>Loyal (49-72 Months)</v>
      </c>
    </row>
    <row r="4072" spans="1:23" x14ac:dyDescent="0.25">
      <c r="A4072" t="s">
        <v>4106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 s="1">
        <v>74</v>
      </c>
      <c r="T4072" s="1">
        <v>4052.4</v>
      </c>
      <c r="U4072" t="s">
        <v>24</v>
      </c>
      <c r="V4072">
        <f>IF(Table1[[#This Row],[Churn]]="Yes",1,0)</f>
        <v>0</v>
      </c>
      <c r="W4072" t="str">
        <f t="shared" si="63"/>
        <v>Loyal (49-72 Months)</v>
      </c>
    </row>
    <row r="4073" spans="1:23" x14ac:dyDescent="0.25">
      <c r="A4073" t="s">
        <v>4107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 s="1">
        <v>38.9</v>
      </c>
      <c r="T4073" s="1">
        <v>664.4</v>
      </c>
      <c r="U4073" t="s">
        <v>24</v>
      </c>
      <c r="V4073">
        <f>IF(Table1[[#This Row],[Churn]]="Yes",1,0)</f>
        <v>0</v>
      </c>
      <c r="W4073" t="str">
        <f t="shared" si="63"/>
        <v>Developing (13-24 Months)</v>
      </c>
    </row>
    <row r="4074" spans="1:23" x14ac:dyDescent="0.25">
      <c r="A4074" t="s">
        <v>4108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 s="1">
        <v>79.55</v>
      </c>
      <c r="T4074" s="1">
        <v>718.55</v>
      </c>
      <c r="U4074" t="s">
        <v>24</v>
      </c>
      <c r="V4074">
        <f>IF(Table1[[#This Row],[Churn]]="Yes",1,0)</f>
        <v>0</v>
      </c>
      <c r="W4074" t="str">
        <f t="shared" si="63"/>
        <v>New (0-12 Months)</v>
      </c>
    </row>
    <row r="4075" spans="1:23" x14ac:dyDescent="0.25">
      <c r="A4075" t="s">
        <v>4109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 s="1">
        <v>65.45</v>
      </c>
      <c r="T4075" s="1">
        <v>937.6</v>
      </c>
      <c r="U4075" t="s">
        <v>23</v>
      </c>
      <c r="V4075">
        <f>IF(Table1[[#This Row],[Churn]]="Yes",1,0)</f>
        <v>1</v>
      </c>
      <c r="W4075" t="str">
        <f t="shared" si="63"/>
        <v>Developing (13-24 Months)</v>
      </c>
    </row>
    <row r="4076" spans="1:23" x14ac:dyDescent="0.25">
      <c r="A4076" t="s">
        <v>4110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 s="1">
        <v>98.7</v>
      </c>
      <c r="T4076" s="1">
        <v>5812.6</v>
      </c>
      <c r="U4076" t="s">
        <v>23</v>
      </c>
      <c r="V4076">
        <f>IF(Table1[[#This Row],[Churn]]="Yes",1,0)</f>
        <v>1</v>
      </c>
      <c r="W4076" t="str">
        <f t="shared" si="63"/>
        <v>Loyal (49-72 Months)</v>
      </c>
    </row>
    <row r="4077" spans="1:23" x14ac:dyDescent="0.25">
      <c r="A4077" t="s">
        <v>4111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 s="1">
        <v>46.3</v>
      </c>
      <c r="T4077" s="1">
        <v>2546.85</v>
      </c>
      <c r="U4077" t="s">
        <v>24</v>
      </c>
      <c r="V4077">
        <f>IF(Table1[[#This Row],[Churn]]="Yes",1,0)</f>
        <v>0</v>
      </c>
      <c r="W4077" t="str">
        <f t="shared" si="63"/>
        <v>Loyal (49-72 Months)</v>
      </c>
    </row>
    <row r="4078" spans="1:23" x14ac:dyDescent="0.25">
      <c r="A4078" t="s">
        <v>4112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 s="1">
        <v>99.35</v>
      </c>
      <c r="T4078" s="1">
        <v>6944.5</v>
      </c>
      <c r="U4078" t="s">
        <v>24</v>
      </c>
      <c r="V4078">
        <f>IF(Table1[[#This Row],[Churn]]="Yes",1,0)</f>
        <v>0</v>
      </c>
      <c r="W4078" t="str">
        <f t="shared" si="63"/>
        <v>Loyal (49-72 Months)</v>
      </c>
    </row>
    <row r="4079" spans="1:23" x14ac:dyDescent="0.25">
      <c r="A4079" t="s">
        <v>4113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 s="1">
        <v>95.8</v>
      </c>
      <c r="T4079" s="1">
        <v>1346.3</v>
      </c>
      <c r="U4079" t="s">
        <v>24</v>
      </c>
      <c r="V4079">
        <f>IF(Table1[[#This Row],[Churn]]="Yes",1,0)</f>
        <v>0</v>
      </c>
      <c r="W4079" t="str">
        <f t="shared" si="63"/>
        <v>Developing (13-24 Months)</v>
      </c>
    </row>
    <row r="4080" spans="1:23" x14ac:dyDescent="0.25">
      <c r="A4080" t="s">
        <v>4114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 s="1">
        <v>67.5</v>
      </c>
      <c r="T4080" s="1">
        <v>1544.05</v>
      </c>
      <c r="U4080" t="s">
        <v>23</v>
      </c>
      <c r="V4080">
        <f>IF(Table1[[#This Row],[Churn]]="Yes",1,0)</f>
        <v>1</v>
      </c>
      <c r="W4080" t="str">
        <f t="shared" si="63"/>
        <v>Developing (13-24 Months)</v>
      </c>
    </row>
    <row r="4081" spans="1:23" x14ac:dyDescent="0.25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 s="1">
        <v>78.150000000000006</v>
      </c>
      <c r="T4081" s="1">
        <v>765.15</v>
      </c>
      <c r="U4081" t="s">
        <v>24</v>
      </c>
      <c r="V4081">
        <f>IF(Table1[[#This Row],[Churn]]="Yes",1,0)</f>
        <v>0</v>
      </c>
      <c r="W4081" t="str">
        <f t="shared" si="63"/>
        <v>New (0-12 Months)</v>
      </c>
    </row>
    <row r="4082" spans="1:23" x14ac:dyDescent="0.25">
      <c r="A4082" t="s">
        <v>4116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 s="1">
        <v>26.1</v>
      </c>
      <c r="T4082" s="1">
        <v>692.55</v>
      </c>
      <c r="U4082" t="s">
        <v>24</v>
      </c>
      <c r="V4082">
        <f>IF(Table1[[#This Row],[Churn]]="Yes",1,0)</f>
        <v>0</v>
      </c>
      <c r="W4082" t="str">
        <f t="shared" si="63"/>
        <v>Established (25-48 Months)</v>
      </c>
    </row>
    <row r="4083" spans="1:23" x14ac:dyDescent="0.25">
      <c r="A4083" t="s">
        <v>4117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 s="1">
        <v>69.599999999999994</v>
      </c>
      <c r="T4083" s="1">
        <v>69.599999999999994</v>
      </c>
      <c r="U4083" t="s">
        <v>23</v>
      </c>
      <c r="V4083">
        <f>IF(Table1[[#This Row],[Churn]]="Yes",1,0)</f>
        <v>1</v>
      </c>
      <c r="W4083" t="str">
        <f t="shared" si="63"/>
        <v>New (0-12 Months)</v>
      </c>
    </row>
    <row r="4084" spans="1:23" x14ac:dyDescent="0.25">
      <c r="A4084" t="s">
        <v>4118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 s="1">
        <v>84.35</v>
      </c>
      <c r="T4084" s="1">
        <v>4059.35</v>
      </c>
      <c r="U4084" t="s">
        <v>23</v>
      </c>
      <c r="V4084">
        <f>IF(Table1[[#This Row],[Churn]]="Yes",1,0)</f>
        <v>1</v>
      </c>
      <c r="W4084" t="str">
        <f t="shared" si="63"/>
        <v>Loyal (49-72 Months)</v>
      </c>
    </row>
    <row r="4085" spans="1:23" x14ac:dyDescent="0.25">
      <c r="A4085" t="s">
        <v>4119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 s="1">
        <v>100.2</v>
      </c>
      <c r="T4085" s="1">
        <v>6851.65</v>
      </c>
      <c r="U4085" t="s">
        <v>23</v>
      </c>
      <c r="V4085">
        <f>IF(Table1[[#This Row],[Churn]]="Yes",1,0)</f>
        <v>1</v>
      </c>
      <c r="W4085" t="str">
        <f t="shared" si="63"/>
        <v>Loyal (49-72 Months)</v>
      </c>
    </row>
    <row r="4086" spans="1:23" x14ac:dyDescent="0.25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 s="1">
        <v>78.05</v>
      </c>
      <c r="T4086" s="1">
        <v>78.05</v>
      </c>
      <c r="U4086" t="s">
        <v>23</v>
      </c>
      <c r="V4086">
        <f>IF(Table1[[#This Row],[Churn]]="Yes",1,0)</f>
        <v>1</v>
      </c>
      <c r="W4086" t="str">
        <f t="shared" si="63"/>
        <v>New (0-12 Months)</v>
      </c>
    </row>
    <row r="4087" spans="1:23" x14ac:dyDescent="0.25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 s="1">
        <v>40.35</v>
      </c>
      <c r="T4087" s="1">
        <v>1187.05</v>
      </c>
      <c r="U4087" t="s">
        <v>24</v>
      </c>
      <c r="V4087">
        <f>IF(Table1[[#This Row],[Churn]]="Yes",1,0)</f>
        <v>0</v>
      </c>
      <c r="W4087" t="str">
        <f t="shared" si="63"/>
        <v>Established (25-48 Months)</v>
      </c>
    </row>
    <row r="4088" spans="1:23" x14ac:dyDescent="0.25">
      <c r="A4088" t="s">
        <v>4122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 s="1">
        <v>79.2</v>
      </c>
      <c r="T4088" s="1">
        <v>5401.9</v>
      </c>
      <c r="U4088" t="s">
        <v>24</v>
      </c>
      <c r="V4088">
        <f>IF(Table1[[#This Row],[Churn]]="Yes",1,0)</f>
        <v>0</v>
      </c>
      <c r="W4088" t="str">
        <f t="shared" si="63"/>
        <v>Loyal (49-72 Months)</v>
      </c>
    </row>
    <row r="4089" spans="1:23" x14ac:dyDescent="0.25">
      <c r="A4089" t="s">
        <v>4123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 s="1">
        <v>20.9</v>
      </c>
      <c r="T4089" s="1">
        <v>247</v>
      </c>
      <c r="U4089" t="s">
        <v>24</v>
      </c>
      <c r="V4089">
        <f>IF(Table1[[#This Row],[Churn]]="Yes",1,0)</f>
        <v>0</v>
      </c>
      <c r="W4089" t="str">
        <f t="shared" si="63"/>
        <v>New (0-12 Months)</v>
      </c>
    </row>
    <row r="4090" spans="1:23" x14ac:dyDescent="0.25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 s="1">
        <v>73.599999999999994</v>
      </c>
      <c r="T4090" s="1">
        <v>520</v>
      </c>
      <c r="U4090" t="s">
        <v>23</v>
      </c>
      <c r="V4090">
        <f>IF(Table1[[#This Row],[Churn]]="Yes",1,0)</f>
        <v>1</v>
      </c>
      <c r="W4090" t="str">
        <f t="shared" si="63"/>
        <v>New (0-12 Months)</v>
      </c>
    </row>
    <row r="4091" spans="1:23" x14ac:dyDescent="0.25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 s="1">
        <v>74.75</v>
      </c>
      <c r="T4091" s="1">
        <v>706.6</v>
      </c>
      <c r="U4091" t="s">
        <v>23</v>
      </c>
      <c r="V4091">
        <f>IF(Table1[[#This Row],[Churn]]="Yes",1,0)</f>
        <v>1</v>
      </c>
      <c r="W4091" t="str">
        <f t="shared" si="63"/>
        <v>New (0-12 Months)</v>
      </c>
    </row>
    <row r="4092" spans="1:23" x14ac:dyDescent="0.25">
      <c r="A4092" t="s">
        <v>4126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 s="1">
        <v>49.9</v>
      </c>
      <c r="T4092" s="1">
        <v>49.9</v>
      </c>
      <c r="U4092" t="s">
        <v>24</v>
      </c>
      <c r="V4092">
        <f>IF(Table1[[#This Row],[Churn]]="Yes",1,0)</f>
        <v>0</v>
      </c>
      <c r="W4092" t="str">
        <f t="shared" si="63"/>
        <v>New (0-12 Months)</v>
      </c>
    </row>
    <row r="4093" spans="1:23" x14ac:dyDescent="0.25">
      <c r="A4093" t="s">
        <v>4127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 s="1">
        <v>68.900000000000006</v>
      </c>
      <c r="T4093" s="1">
        <v>1370.35</v>
      </c>
      <c r="U4093" t="s">
        <v>24</v>
      </c>
      <c r="V4093">
        <f>IF(Table1[[#This Row],[Churn]]="Yes",1,0)</f>
        <v>0</v>
      </c>
      <c r="W4093" t="str">
        <f t="shared" si="63"/>
        <v>Developing (13-24 Months)</v>
      </c>
    </row>
    <row r="4094" spans="1:23" x14ac:dyDescent="0.25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 s="1">
        <v>20.25</v>
      </c>
      <c r="T4094" s="1">
        <v>20.25</v>
      </c>
      <c r="U4094" t="s">
        <v>24</v>
      </c>
      <c r="V4094">
        <f>IF(Table1[[#This Row],[Churn]]="Yes",1,0)</f>
        <v>0</v>
      </c>
      <c r="W4094" t="str">
        <f t="shared" si="63"/>
        <v>New (0-12 Months)</v>
      </c>
    </row>
    <row r="4095" spans="1:23" x14ac:dyDescent="0.25">
      <c r="A4095" t="s">
        <v>4129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 s="1">
        <v>76</v>
      </c>
      <c r="T4095" s="1">
        <v>2215.25</v>
      </c>
      <c r="U4095" t="s">
        <v>24</v>
      </c>
      <c r="V4095">
        <f>IF(Table1[[#This Row],[Churn]]="Yes",1,0)</f>
        <v>0</v>
      </c>
      <c r="W4095" t="str">
        <f t="shared" si="63"/>
        <v>Established (25-48 Months)</v>
      </c>
    </row>
    <row r="4096" spans="1:23" x14ac:dyDescent="0.25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 s="1">
        <v>74</v>
      </c>
      <c r="T4096" s="1">
        <v>74</v>
      </c>
      <c r="U4096" t="s">
        <v>24</v>
      </c>
      <c r="V4096">
        <f>IF(Table1[[#This Row],[Churn]]="Yes",1,0)</f>
        <v>0</v>
      </c>
      <c r="W4096" t="str">
        <f t="shared" si="63"/>
        <v>New (0-12 Months)</v>
      </c>
    </row>
    <row r="4097" spans="1:23" x14ac:dyDescent="0.25">
      <c r="A4097" t="s">
        <v>4131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 s="1">
        <v>82.3</v>
      </c>
      <c r="T4097" s="1">
        <v>214.4</v>
      </c>
      <c r="U4097" t="s">
        <v>24</v>
      </c>
      <c r="V4097">
        <f>IF(Table1[[#This Row],[Churn]]="Yes",1,0)</f>
        <v>0</v>
      </c>
      <c r="W4097" t="str">
        <f t="shared" si="63"/>
        <v>New (0-12 Months)</v>
      </c>
    </row>
    <row r="4098" spans="1:23" x14ac:dyDescent="0.25">
      <c r="A4098" t="s">
        <v>4132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 s="1">
        <v>89.4</v>
      </c>
      <c r="T4098" s="1">
        <v>1871.15</v>
      </c>
      <c r="U4098" t="s">
        <v>24</v>
      </c>
      <c r="V4098">
        <f>IF(Table1[[#This Row],[Churn]]="Yes",1,0)</f>
        <v>0</v>
      </c>
      <c r="W4098" t="str">
        <f t="shared" ref="W4098:W4161" si="64">IF(F4098&lt;=12,"New (0-12 Months)",IF(F4098&lt;=24,"Developing (13-24 Months)",IF(F4098&lt;=48,"Established (25-48 Months)","Loyal (49-72 Months)")))</f>
        <v>Developing (13-24 Months)</v>
      </c>
    </row>
    <row r="4099" spans="1:23" x14ac:dyDescent="0.25">
      <c r="A4099" t="s">
        <v>4133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 s="1">
        <v>99.15</v>
      </c>
      <c r="T4099" s="1">
        <v>6171.2</v>
      </c>
      <c r="U4099" t="s">
        <v>24</v>
      </c>
      <c r="V4099">
        <f>IF(Table1[[#This Row],[Churn]]="Yes",1,0)</f>
        <v>0</v>
      </c>
      <c r="W4099" t="str">
        <f t="shared" si="64"/>
        <v>Loyal (49-72 Months)</v>
      </c>
    </row>
    <row r="4100" spans="1:23" x14ac:dyDescent="0.25">
      <c r="A4100" t="s">
        <v>4134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 s="1">
        <v>20.2</v>
      </c>
      <c r="T4100" s="1">
        <v>20.2</v>
      </c>
      <c r="U4100" t="s">
        <v>23</v>
      </c>
      <c r="V4100">
        <f>IF(Table1[[#This Row],[Churn]]="Yes",1,0)</f>
        <v>1</v>
      </c>
      <c r="W4100" t="str">
        <f t="shared" si="64"/>
        <v>New (0-12 Months)</v>
      </c>
    </row>
    <row r="4101" spans="1:23" x14ac:dyDescent="0.25">
      <c r="A4101" t="s">
        <v>4135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 s="1">
        <v>29.45</v>
      </c>
      <c r="T4101" s="1">
        <v>161.44999999999999</v>
      </c>
      <c r="U4101" t="s">
        <v>24</v>
      </c>
      <c r="V4101">
        <f>IF(Table1[[#This Row],[Churn]]="Yes",1,0)</f>
        <v>0</v>
      </c>
      <c r="W4101" t="str">
        <f t="shared" si="64"/>
        <v>New (0-12 Months)</v>
      </c>
    </row>
    <row r="4102" spans="1:23" x14ac:dyDescent="0.25">
      <c r="A4102" t="s">
        <v>4136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 s="1">
        <v>19.8</v>
      </c>
      <c r="T4102" s="1">
        <v>1013.2</v>
      </c>
      <c r="U4102" t="s">
        <v>24</v>
      </c>
      <c r="V4102">
        <f>IF(Table1[[#This Row],[Churn]]="Yes",1,0)</f>
        <v>0</v>
      </c>
      <c r="W4102" t="str">
        <f t="shared" si="64"/>
        <v>Loyal (49-72 Months)</v>
      </c>
    </row>
    <row r="4103" spans="1:23" x14ac:dyDescent="0.25">
      <c r="A4103" t="s">
        <v>4137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 s="1">
        <v>59.15</v>
      </c>
      <c r="T4103" s="1">
        <v>336.7</v>
      </c>
      <c r="U4103" t="s">
        <v>24</v>
      </c>
      <c r="V4103">
        <f>IF(Table1[[#This Row],[Churn]]="Yes",1,0)</f>
        <v>0</v>
      </c>
      <c r="W4103" t="str">
        <f t="shared" si="64"/>
        <v>New (0-12 Months)</v>
      </c>
    </row>
    <row r="4104" spans="1:23" x14ac:dyDescent="0.25">
      <c r="A4104" t="s">
        <v>4138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 s="1">
        <v>44.75</v>
      </c>
      <c r="T4104" s="1">
        <v>333.65</v>
      </c>
      <c r="U4104" t="s">
        <v>24</v>
      </c>
      <c r="V4104">
        <f>IF(Table1[[#This Row],[Churn]]="Yes",1,0)</f>
        <v>0</v>
      </c>
      <c r="W4104" t="str">
        <f t="shared" si="64"/>
        <v>New (0-12 Months)</v>
      </c>
    </row>
    <row r="4105" spans="1:23" x14ac:dyDescent="0.25">
      <c r="A4105" t="s">
        <v>4139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 s="1">
        <v>90.8</v>
      </c>
      <c r="T4105" s="1">
        <v>6511.8</v>
      </c>
      <c r="U4105" t="s">
        <v>24</v>
      </c>
      <c r="V4105">
        <f>IF(Table1[[#This Row],[Churn]]="Yes",1,0)</f>
        <v>0</v>
      </c>
      <c r="W4105" t="str">
        <f t="shared" si="64"/>
        <v>Loyal (49-72 Months)</v>
      </c>
    </row>
    <row r="4106" spans="1:23" x14ac:dyDescent="0.25">
      <c r="A4106" t="s">
        <v>4140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 s="1">
        <v>49.55</v>
      </c>
      <c r="T4106" s="1">
        <v>393.45</v>
      </c>
      <c r="U4106" t="s">
        <v>24</v>
      </c>
      <c r="V4106">
        <f>IF(Table1[[#This Row],[Churn]]="Yes",1,0)</f>
        <v>0</v>
      </c>
      <c r="W4106" t="str">
        <f t="shared" si="64"/>
        <v>New (0-12 Months)</v>
      </c>
    </row>
    <row r="4107" spans="1:23" x14ac:dyDescent="0.25">
      <c r="A4107" t="s">
        <v>4141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 s="1">
        <v>106.7</v>
      </c>
      <c r="T4107" s="1">
        <v>7009.5</v>
      </c>
      <c r="U4107" t="s">
        <v>24</v>
      </c>
      <c r="V4107">
        <f>IF(Table1[[#This Row],[Churn]]="Yes",1,0)</f>
        <v>0</v>
      </c>
      <c r="W4107" t="str">
        <f t="shared" si="64"/>
        <v>Loyal (49-72 Months)</v>
      </c>
    </row>
    <row r="4108" spans="1:23" x14ac:dyDescent="0.25">
      <c r="A4108" t="s">
        <v>4142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 s="1">
        <v>93.55</v>
      </c>
      <c r="T4108" s="1">
        <v>2264.0500000000002</v>
      </c>
      <c r="U4108" t="s">
        <v>23</v>
      </c>
      <c r="V4108">
        <f>IF(Table1[[#This Row],[Churn]]="Yes",1,0)</f>
        <v>1</v>
      </c>
      <c r="W4108" t="str">
        <f t="shared" si="64"/>
        <v>Developing (13-24 Months)</v>
      </c>
    </row>
    <row r="4109" spans="1:23" x14ac:dyDescent="0.25">
      <c r="A4109" t="s">
        <v>4143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 s="1">
        <v>94.45</v>
      </c>
      <c r="T4109" s="1">
        <v>6921.7</v>
      </c>
      <c r="U4109" t="s">
        <v>24</v>
      </c>
      <c r="V4109">
        <f>IF(Table1[[#This Row],[Churn]]="Yes",1,0)</f>
        <v>0</v>
      </c>
      <c r="W4109" t="str">
        <f t="shared" si="64"/>
        <v>Loyal (49-72 Months)</v>
      </c>
    </row>
    <row r="4110" spans="1:23" x14ac:dyDescent="0.25">
      <c r="A4110" t="s">
        <v>4144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 s="1">
        <v>19.45</v>
      </c>
      <c r="T4110" s="1">
        <v>600.25</v>
      </c>
      <c r="U4110" t="s">
        <v>24</v>
      </c>
      <c r="V4110">
        <f>IF(Table1[[#This Row],[Churn]]="Yes",1,0)</f>
        <v>0</v>
      </c>
      <c r="W4110" t="str">
        <f t="shared" si="64"/>
        <v>Established (25-48 Months)</v>
      </c>
    </row>
    <row r="4111" spans="1:23" x14ac:dyDescent="0.25">
      <c r="A4111" t="s">
        <v>4145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 s="1">
        <v>25.05</v>
      </c>
      <c r="T4111" s="1">
        <v>56.35</v>
      </c>
      <c r="U4111" t="s">
        <v>23</v>
      </c>
      <c r="V4111">
        <f>IF(Table1[[#This Row],[Churn]]="Yes",1,0)</f>
        <v>1</v>
      </c>
      <c r="W4111" t="str">
        <f t="shared" si="64"/>
        <v>New (0-12 Months)</v>
      </c>
    </row>
    <row r="4112" spans="1:23" x14ac:dyDescent="0.25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 s="1">
        <v>67.95</v>
      </c>
      <c r="T4112" s="1">
        <v>4664.1499999999996</v>
      </c>
      <c r="U4112" t="s">
        <v>24</v>
      </c>
      <c r="V4112">
        <f>IF(Table1[[#This Row],[Churn]]="Yes",1,0)</f>
        <v>0</v>
      </c>
      <c r="W4112" t="str">
        <f t="shared" si="64"/>
        <v>Loyal (49-72 Months)</v>
      </c>
    </row>
    <row r="4113" spans="1:23" x14ac:dyDescent="0.25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 s="1">
        <v>65.25</v>
      </c>
      <c r="T4113" s="1">
        <v>1441.8</v>
      </c>
      <c r="U4113" t="s">
        <v>24</v>
      </c>
      <c r="V4113">
        <f>IF(Table1[[#This Row],[Churn]]="Yes",1,0)</f>
        <v>0</v>
      </c>
      <c r="W4113" t="str">
        <f t="shared" si="64"/>
        <v>Developing (13-24 Months)</v>
      </c>
    </row>
    <row r="4114" spans="1:23" x14ac:dyDescent="0.25">
      <c r="A4114" t="s">
        <v>4148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 s="1">
        <v>99.45</v>
      </c>
      <c r="T4114" s="1">
        <v>5623.7</v>
      </c>
      <c r="U4114" t="s">
        <v>24</v>
      </c>
      <c r="V4114">
        <f>IF(Table1[[#This Row],[Churn]]="Yes",1,0)</f>
        <v>0</v>
      </c>
      <c r="W4114" t="str">
        <f t="shared" si="64"/>
        <v>Loyal (49-72 Months)</v>
      </c>
    </row>
    <row r="4115" spans="1:23" x14ac:dyDescent="0.25">
      <c r="A4115" t="s">
        <v>4149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 s="1">
        <v>20.350000000000001</v>
      </c>
      <c r="T4115" s="1">
        <v>695.85</v>
      </c>
      <c r="U4115" t="s">
        <v>24</v>
      </c>
      <c r="V4115">
        <f>IF(Table1[[#This Row],[Churn]]="Yes",1,0)</f>
        <v>0</v>
      </c>
      <c r="W4115" t="str">
        <f t="shared" si="64"/>
        <v>Established (25-48 Months)</v>
      </c>
    </row>
    <row r="4116" spans="1:23" x14ac:dyDescent="0.25">
      <c r="A4116" t="s">
        <v>4150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 s="1">
        <v>19.95</v>
      </c>
      <c r="T4116" s="1">
        <v>1028.75</v>
      </c>
      <c r="U4116" t="s">
        <v>24</v>
      </c>
      <c r="V4116">
        <f>IF(Table1[[#This Row],[Churn]]="Yes",1,0)</f>
        <v>0</v>
      </c>
      <c r="W4116" t="str">
        <f t="shared" si="64"/>
        <v>Loyal (49-72 Months)</v>
      </c>
    </row>
    <row r="4117" spans="1:23" x14ac:dyDescent="0.25">
      <c r="A4117" t="s">
        <v>4151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 s="1">
        <v>77.400000000000006</v>
      </c>
      <c r="T4117" s="1">
        <v>4155.95</v>
      </c>
      <c r="U4117" t="s">
        <v>24</v>
      </c>
      <c r="V4117">
        <f>IF(Table1[[#This Row],[Churn]]="Yes",1,0)</f>
        <v>0</v>
      </c>
      <c r="W4117" t="str">
        <f t="shared" si="64"/>
        <v>Loyal (49-72 Months)</v>
      </c>
    </row>
    <row r="4118" spans="1:23" x14ac:dyDescent="0.25">
      <c r="A4118" t="s">
        <v>4152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 s="1">
        <v>19.7</v>
      </c>
      <c r="T4118" s="1">
        <v>395.6</v>
      </c>
      <c r="U4118" t="s">
        <v>24</v>
      </c>
      <c r="V4118">
        <f>IF(Table1[[#This Row],[Churn]]="Yes",1,0)</f>
        <v>0</v>
      </c>
      <c r="W4118" t="str">
        <f t="shared" si="64"/>
        <v>Developing (13-24 Months)</v>
      </c>
    </row>
    <row r="4119" spans="1:23" x14ac:dyDescent="0.25">
      <c r="A4119" t="s">
        <v>4153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 s="1">
        <v>99.7</v>
      </c>
      <c r="T4119" s="1">
        <v>6330.4</v>
      </c>
      <c r="U4119" t="s">
        <v>24</v>
      </c>
      <c r="V4119">
        <f>IF(Table1[[#This Row],[Churn]]="Yes",1,0)</f>
        <v>0</v>
      </c>
      <c r="W4119" t="str">
        <f t="shared" si="64"/>
        <v>Loyal (49-72 Months)</v>
      </c>
    </row>
    <row r="4120" spans="1:23" x14ac:dyDescent="0.25">
      <c r="A4120" t="s">
        <v>4154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 s="1">
        <v>74.8</v>
      </c>
      <c r="T4120" s="1">
        <v>2971.7</v>
      </c>
      <c r="U4120" t="s">
        <v>24</v>
      </c>
      <c r="V4120">
        <f>IF(Table1[[#This Row],[Churn]]="Yes",1,0)</f>
        <v>0</v>
      </c>
      <c r="W4120" t="str">
        <f t="shared" si="64"/>
        <v>Established (25-48 Months)</v>
      </c>
    </row>
    <row r="4121" spans="1:23" x14ac:dyDescent="0.25">
      <c r="A4121" t="s">
        <v>4155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 s="1">
        <v>19.149999999999999</v>
      </c>
      <c r="T4121" s="1">
        <v>638</v>
      </c>
      <c r="U4121" t="s">
        <v>24</v>
      </c>
      <c r="V4121">
        <f>IF(Table1[[#This Row],[Churn]]="Yes",1,0)</f>
        <v>0</v>
      </c>
      <c r="W4121" t="str">
        <f t="shared" si="64"/>
        <v>Established (25-48 Months)</v>
      </c>
    </row>
    <row r="4122" spans="1:23" x14ac:dyDescent="0.25">
      <c r="A4122" t="s">
        <v>4156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 s="1">
        <v>78.95</v>
      </c>
      <c r="T4122" s="1">
        <v>2034.25</v>
      </c>
      <c r="U4122" t="s">
        <v>24</v>
      </c>
      <c r="V4122">
        <f>IF(Table1[[#This Row],[Churn]]="Yes",1,0)</f>
        <v>0</v>
      </c>
      <c r="W4122" t="str">
        <f t="shared" si="64"/>
        <v>Established (25-48 Months)</v>
      </c>
    </row>
    <row r="4123" spans="1:23" x14ac:dyDescent="0.25">
      <c r="A4123" t="s">
        <v>4157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 s="1">
        <v>95.55</v>
      </c>
      <c r="T4123" s="1">
        <v>2510.1999999999998</v>
      </c>
      <c r="U4123" t="s">
        <v>23</v>
      </c>
      <c r="V4123">
        <f>IF(Table1[[#This Row],[Churn]]="Yes",1,0)</f>
        <v>1</v>
      </c>
      <c r="W4123" t="str">
        <f t="shared" si="64"/>
        <v>Established (25-48 Months)</v>
      </c>
    </row>
    <row r="4124" spans="1:23" x14ac:dyDescent="0.25">
      <c r="A4124" t="s">
        <v>4158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 s="1">
        <v>62.85</v>
      </c>
      <c r="T4124" s="1">
        <v>3419.5</v>
      </c>
      <c r="U4124" t="s">
        <v>24</v>
      </c>
      <c r="V4124">
        <f>IF(Table1[[#This Row],[Churn]]="Yes",1,0)</f>
        <v>0</v>
      </c>
      <c r="W4124" t="str">
        <f t="shared" si="64"/>
        <v>Loyal (49-72 Months)</v>
      </c>
    </row>
    <row r="4125" spans="1:23" x14ac:dyDescent="0.25">
      <c r="A4125" t="s">
        <v>4159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 s="1">
        <v>71.55</v>
      </c>
      <c r="T4125" s="1">
        <v>2427.35</v>
      </c>
      <c r="U4125" t="s">
        <v>24</v>
      </c>
      <c r="V4125">
        <f>IF(Table1[[#This Row],[Churn]]="Yes",1,0)</f>
        <v>0</v>
      </c>
      <c r="W4125" t="str">
        <f t="shared" si="64"/>
        <v>Established (25-48 Months)</v>
      </c>
    </row>
    <row r="4126" spans="1:23" x14ac:dyDescent="0.25">
      <c r="A4126" t="s">
        <v>4160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 s="1">
        <v>94.95</v>
      </c>
      <c r="T4126" s="1">
        <v>1760.25</v>
      </c>
      <c r="U4126" t="s">
        <v>24</v>
      </c>
      <c r="V4126">
        <f>IF(Table1[[#This Row],[Churn]]="Yes",1,0)</f>
        <v>0</v>
      </c>
      <c r="W4126" t="str">
        <f t="shared" si="64"/>
        <v>Developing (13-24 Months)</v>
      </c>
    </row>
    <row r="4127" spans="1:23" x14ac:dyDescent="0.25">
      <c r="A4127" t="s">
        <v>4161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 s="1">
        <v>86.1</v>
      </c>
      <c r="T4127" s="1">
        <v>3551.65</v>
      </c>
      <c r="U4127" t="s">
        <v>24</v>
      </c>
      <c r="V4127">
        <f>IF(Table1[[#This Row],[Churn]]="Yes",1,0)</f>
        <v>0</v>
      </c>
      <c r="W4127" t="str">
        <f t="shared" si="64"/>
        <v>Established (25-48 Months)</v>
      </c>
    </row>
    <row r="4128" spans="1:23" x14ac:dyDescent="0.25">
      <c r="A4128" t="s">
        <v>4162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 s="1">
        <v>19.55</v>
      </c>
      <c r="T4128" s="1">
        <v>122.9</v>
      </c>
      <c r="U4128" t="s">
        <v>24</v>
      </c>
      <c r="V4128">
        <f>IF(Table1[[#This Row],[Churn]]="Yes",1,0)</f>
        <v>0</v>
      </c>
      <c r="W4128" t="str">
        <f t="shared" si="64"/>
        <v>New (0-12 Months)</v>
      </c>
    </row>
    <row r="4129" spans="1:23" x14ac:dyDescent="0.25">
      <c r="A4129" t="s">
        <v>4163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 s="1">
        <v>24.8</v>
      </c>
      <c r="T4129" s="1">
        <v>1424.2</v>
      </c>
      <c r="U4129" t="s">
        <v>24</v>
      </c>
      <c r="V4129">
        <f>IF(Table1[[#This Row],[Churn]]="Yes",1,0)</f>
        <v>0</v>
      </c>
      <c r="W4129" t="str">
        <f t="shared" si="64"/>
        <v>Loyal (49-72 Months)</v>
      </c>
    </row>
    <row r="4130" spans="1:23" x14ac:dyDescent="0.25">
      <c r="A4130" t="s">
        <v>4164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 s="1">
        <v>39.299999999999997</v>
      </c>
      <c r="T4130" s="1">
        <v>2111.4499999999998</v>
      </c>
      <c r="U4130" t="s">
        <v>23</v>
      </c>
      <c r="V4130">
        <f>IF(Table1[[#This Row],[Churn]]="Yes",1,0)</f>
        <v>1</v>
      </c>
      <c r="W4130" t="str">
        <f t="shared" si="64"/>
        <v>Loyal (49-72 Months)</v>
      </c>
    </row>
    <row r="4131" spans="1:23" x14ac:dyDescent="0.25">
      <c r="A4131" t="s">
        <v>4165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 s="1">
        <v>84.05</v>
      </c>
      <c r="T4131" s="1">
        <v>2909.95</v>
      </c>
      <c r="U4131" t="s">
        <v>24</v>
      </c>
      <c r="V4131">
        <f>IF(Table1[[#This Row],[Churn]]="Yes",1,0)</f>
        <v>0</v>
      </c>
      <c r="W4131" t="str">
        <f t="shared" si="64"/>
        <v>Established (25-48 Months)</v>
      </c>
    </row>
    <row r="4132" spans="1:23" x14ac:dyDescent="0.25">
      <c r="A4132" t="s">
        <v>4166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 s="1">
        <v>36.25</v>
      </c>
      <c r="T4132" s="1">
        <v>374</v>
      </c>
      <c r="U4132" t="s">
        <v>24</v>
      </c>
      <c r="V4132">
        <f>IF(Table1[[#This Row],[Churn]]="Yes",1,0)</f>
        <v>0</v>
      </c>
      <c r="W4132" t="str">
        <f t="shared" si="64"/>
        <v>New (0-12 Months)</v>
      </c>
    </row>
    <row r="4133" spans="1:23" x14ac:dyDescent="0.25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 s="1">
        <v>20.25</v>
      </c>
      <c r="T4133" s="1">
        <v>20.25</v>
      </c>
      <c r="U4133" t="s">
        <v>23</v>
      </c>
      <c r="V4133">
        <f>IF(Table1[[#This Row],[Churn]]="Yes",1,0)</f>
        <v>1</v>
      </c>
      <c r="W4133" t="str">
        <f t="shared" si="64"/>
        <v>New (0-12 Months)</v>
      </c>
    </row>
    <row r="4134" spans="1:23" x14ac:dyDescent="0.25">
      <c r="A4134" t="s">
        <v>4168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 s="1">
        <v>23.9</v>
      </c>
      <c r="T4134" s="1">
        <v>300.8</v>
      </c>
      <c r="U4134" t="s">
        <v>23</v>
      </c>
      <c r="V4134">
        <f>IF(Table1[[#This Row],[Churn]]="Yes",1,0)</f>
        <v>1</v>
      </c>
      <c r="W4134" t="str">
        <f t="shared" si="64"/>
        <v>Developing (13-24 Months)</v>
      </c>
    </row>
    <row r="4135" spans="1:23" x14ac:dyDescent="0.25">
      <c r="A4135" t="s">
        <v>4169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 s="1">
        <v>98.6</v>
      </c>
      <c r="T4135" s="1">
        <v>5581.05</v>
      </c>
      <c r="U4135" t="s">
        <v>24</v>
      </c>
      <c r="V4135">
        <f>IF(Table1[[#This Row],[Churn]]="Yes",1,0)</f>
        <v>0</v>
      </c>
      <c r="W4135" t="str">
        <f t="shared" si="64"/>
        <v>Loyal (49-72 Months)</v>
      </c>
    </row>
    <row r="4136" spans="1:23" x14ac:dyDescent="0.25">
      <c r="A4136" t="s">
        <v>4170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 s="1">
        <v>103.65</v>
      </c>
      <c r="T4136" s="1">
        <v>5676.65</v>
      </c>
      <c r="U4136" t="s">
        <v>24</v>
      </c>
      <c r="V4136">
        <f>IF(Table1[[#This Row],[Churn]]="Yes",1,0)</f>
        <v>0</v>
      </c>
      <c r="W4136" t="str">
        <f t="shared" si="64"/>
        <v>Loyal (49-72 Months)</v>
      </c>
    </row>
    <row r="4137" spans="1:23" x14ac:dyDescent="0.25">
      <c r="A4137" t="s">
        <v>4171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 s="1">
        <v>92.9</v>
      </c>
      <c r="T4137" s="1">
        <v>3379.25</v>
      </c>
      <c r="U4137" t="s">
        <v>24</v>
      </c>
      <c r="V4137">
        <f>IF(Table1[[#This Row],[Churn]]="Yes",1,0)</f>
        <v>0</v>
      </c>
      <c r="W4137" t="str">
        <f t="shared" si="64"/>
        <v>Established (25-48 Months)</v>
      </c>
    </row>
    <row r="4138" spans="1:23" x14ac:dyDescent="0.25">
      <c r="A4138" t="s">
        <v>4172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 s="1">
        <v>19.899999999999999</v>
      </c>
      <c r="T4138" s="1">
        <v>942.95</v>
      </c>
      <c r="U4138" t="s">
        <v>24</v>
      </c>
      <c r="V4138">
        <f>IF(Table1[[#This Row],[Churn]]="Yes",1,0)</f>
        <v>0</v>
      </c>
      <c r="W4138" t="str">
        <f t="shared" si="64"/>
        <v>Established (25-48 Months)</v>
      </c>
    </row>
    <row r="4139" spans="1:23" x14ac:dyDescent="0.25">
      <c r="A4139" t="s">
        <v>4173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 s="1">
        <v>20.100000000000001</v>
      </c>
      <c r="T4139" s="1">
        <v>232.4</v>
      </c>
      <c r="U4139" t="s">
        <v>24</v>
      </c>
      <c r="V4139">
        <f>IF(Table1[[#This Row],[Churn]]="Yes",1,0)</f>
        <v>0</v>
      </c>
      <c r="W4139" t="str">
        <f t="shared" si="64"/>
        <v>New (0-12 Months)</v>
      </c>
    </row>
    <row r="4140" spans="1:23" x14ac:dyDescent="0.25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 s="1">
        <v>85.45</v>
      </c>
      <c r="T4140" s="1">
        <v>85.45</v>
      </c>
      <c r="U4140" t="s">
        <v>23</v>
      </c>
      <c r="V4140">
        <f>IF(Table1[[#This Row],[Churn]]="Yes",1,0)</f>
        <v>1</v>
      </c>
      <c r="W4140" t="str">
        <f t="shared" si="64"/>
        <v>New (0-12 Months)</v>
      </c>
    </row>
    <row r="4141" spans="1:23" x14ac:dyDescent="0.25">
      <c r="A4141" t="s">
        <v>4175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 s="1">
        <v>80.5</v>
      </c>
      <c r="T4141" s="1">
        <v>2088.4499999999998</v>
      </c>
      <c r="U4141" t="s">
        <v>24</v>
      </c>
      <c r="V4141">
        <f>IF(Table1[[#This Row],[Churn]]="Yes",1,0)</f>
        <v>0</v>
      </c>
      <c r="W4141" t="str">
        <f t="shared" si="64"/>
        <v>Developing (13-24 Months)</v>
      </c>
    </row>
    <row r="4142" spans="1:23" x14ac:dyDescent="0.25">
      <c r="A4142" t="s">
        <v>4176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 s="1">
        <v>99.9</v>
      </c>
      <c r="T4142" s="1">
        <v>6137</v>
      </c>
      <c r="U4142" t="s">
        <v>23</v>
      </c>
      <c r="V4142">
        <f>IF(Table1[[#This Row],[Churn]]="Yes",1,0)</f>
        <v>1</v>
      </c>
      <c r="W4142" t="str">
        <f t="shared" si="64"/>
        <v>Loyal (49-72 Months)</v>
      </c>
    </row>
    <row r="4143" spans="1:23" x14ac:dyDescent="0.25">
      <c r="A4143" t="s">
        <v>4177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 s="1">
        <v>39.85</v>
      </c>
      <c r="T4143" s="1">
        <v>1434.6</v>
      </c>
      <c r="U4143" t="s">
        <v>24</v>
      </c>
      <c r="V4143">
        <f>IF(Table1[[#This Row],[Churn]]="Yes",1,0)</f>
        <v>0</v>
      </c>
      <c r="W4143" t="str">
        <f t="shared" si="64"/>
        <v>Established (25-48 Months)</v>
      </c>
    </row>
    <row r="4144" spans="1:23" x14ac:dyDescent="0.25">
      <c r="A4144" t="s">
        <v>4178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 s="1">
        <v>60.5</v>
      </c>
      <c r="T4144" s="1">
        <v>3870</v>
      </c>
      <c r="U4144" t="s">
        <v>24</v>
      </c>
      <c r="V4144">
        <f>IF(Table1[[#This Row],[Churn]]="Yes",1,0)</f>
        <v>0</v>
      </c>
      <c r="W4144" t="str">
        <f t="shared" si="64"/>
        <v>Loyal (49-72 Months)</v>
      </c>
    </row>
    <row r="4145" spans="1:23" x14ac:dyDescent="0.25">
      <c r="A4145" t="s">
        <v>4179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 s="1">
        <v>84.8</v>
      </c>
      <c r="T4145" s="1">
        <v>2043.45</v>
      </c>
      <c r="U4145" t="s">
        <v>23</v>
      </c>
      <c r="V4145">
        <f>IF(Table1[[#This Row],[Churn]]="Yes",1,0)</f>
        <v>1</v>
      </c>
      <c r="W4145" t="str">
        <f t="shared" si="64"/>
        <v>Established (25-48 Months)</v>
      </c>
    </row>
    <row r="4146" spans="1:23" x14ac:dyDescent="0.25">
      <c r="A4146" t="s">
        <v>4180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 s="1">
        <v>103.85</v>
      </c>
      <c r="T4146" s="1">
        <v>2215</v>
      </c>
      <c r="U4146" t="s">
        <v>24</v>
      </c>
      <c r="V4146">
        <f>IF(Table1[[#This Row],[Churn]]="Yes",1,0)</f>
        <v>0</v>
      </c>
      <c r="W4146" t="str">
        <f t="shared" si="64"/>
        <v>Developing (13-24 Months)</v>
      </c>
    </row>
    <row r="4147" spans="1:23" x14ac:dyDescent="0.25">
      <c r="A4147" t="s">
        <v>4181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 s="1">
        <v>67.8</v>
      </c>
      <c r="T4147" s="1">
        <v>842.25</v>
      </c>
      <c r="U4147" t="s">
        <v>24</v>
      </c>
      <c r="V4147">
        <f>IF(Table1[[#This Row],[Churn]]="Yes",1,0)</f>
        <v>0</v>
      </c>
      <c r="W4147" t="str">
        <f t="shared" si="64"/>
        <v>Developing (13-24 Months)</v>
      </c>
    </row>
    <row r="4148" spans="1:23" x14ac:dyDescent="0.25">
      <c r="A4148" t="s">
        <v>4182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 s="1">
        <v>75.2</v>
      </c>
      <c r="T4148" s="1">
        <v>2576.1999999999998</v>
      </c>
      <c r="U4148" t="s">
        <v>23</v>
      </c>
      <c r="V4148">
        <f>IF(Table1[[#This Row],[Churn]]="Yes",1,0)</f>
        <v>1</v>
      </c>
      <c r="W4148" t="str">
        <f t="shared" si="64"/>
        <v>Established (25-48 Months)</v>
      </c>
    </row>
    <row r="4149" spans="1:23" x14ac:dyDescent="0.25">
      <c r="A4149" t="s">
        <v>4183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 s="1">
        <v>24.85</v>
      </c>
      <c r="T4149" s="1">
        <v>1901</v>
      </c>
      <c r="U4149" t="s">
        <v>24</v>
      </c>
      <c r="V4149">
        <f>IF(Table1[[#This Row],[Churn]]="Yes",1,0)</f>
        <v>0</v>
      </c>
      <c r="W4149" t="str">
        <f t="shared" si="64"/>
        <v>Loyal (49-72 Months)</v>
      </c>
    </row>
    <row r="4150" spans="1:23" x14ac:dyDescent="0.25">
      <c r="A4150" t="s">
        <v>4184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 s="1">
        <v>19.350000000000001</v>
      </c>
      <c r="T4150" s="1">
        <v>601.6</v>
      </c>
      <c r="U4150" t="s">
        <v>24</v>
      </c>
      <c r="V4150">
        <f>IF(Table1[[#This Row],[Churn]]="Yes",1,0)</f>
        <v>0</v>
      </c>
      <c r="W4150" t="str">
        <f t="shared" si="64"/>
        <v>Established (25-48 Months)</v>
      </c>
    </row>
    <row r="4151" spans="1:23" x14ac:dyDescent="0.25">
      <c r="A4151" t="s">
        <v>4185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 s="1">
        <v>49.35</v>
      </c>
      <c r="T4151" s="1">
        <v>3515.25</v>
      </c>
      <c r="U4151" t="s">
        <v>23</v>
      </c>
      <c r="V4151">
        <f>IF(Table1[[#This Row],[Churn]]="Yes",1,0)</f>
        <v>1</v>
      </c>
      <c r="W4151" t="str">
        <f t="shared" si="64"/>
        <v>Loyal (49-72 Months)</v>
      </c>
    </row>
    <row r="4152" spans="1:23" x14ac:dyDescent="0.25">
      <c r="A4152" t="s">
        <v>4186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 s="1">
        <v>89</v>
      </c>
      <c r="T4152" s="1">
        <v>605.45000000000005</v>
      </c>
      <c r="U4152" t="s">
        <v>24</v>
      </c>
      <c r="V4152">
        <f>IF(Table1[[#This Row],[Churn]]="Yes",1,0)</f>
        <v>0</v>
      </c>
      <c r="W4152" t="str">
        <f t="shared" si="64"/>
        <v>New (0-12 Months)</v>
      </c>
    </row>
    <row r="4153" spans="1:23" x14ac:dyDescent="0.25">
      <c r="A4153" t="s">
        <v>4187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 s="1">
        <v>55</v>
      </c>
      <c r="T4153" s="1">
        <v>3094.05</v>
      </c>
      <c r="U4153" t="s">
        <v>24</v>
      </c>
      <c r="V4153">
        <f>IF(Table1[[#This Row],[Churn]]="Yes",1,0)</f>
        <v>0</v>
      </c>
      <c r="W4153" t="str">
        <f t="shared" si="64"/>
        <v>Loyal (49-72 Months)</v>
      </c>
    </row>
    <row r="4154" spans="1:23" x14ac:dyDescent="0.25">
      <c r="A4154" t="s">
        <v>4188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 s="1">
        <v>76.150000000000006</v>
      </c>
      <c r="T4154" s="1">
        <v>4929.55</v>
      </c>
      <c r="U4154" t="s">
        <v>24</v>
      </c>
      <c r="V4154">
        <f>IF(Table1[[#This Row],[Churn]]="Yes",1,0)</f>
        <v>0</v>
      </c>
      <c r="W4154" t="str">
        <f t="shared" si="64"/>
        <v>Loyal (49-72 Months)</v>
      </c>
    </row>
    <row r="4155" spans="1:23" x14ac:dyDescent="0.25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 s="1">
        <v>20.3</v>
      </c>
      <c r="T4155" s="1">
        <v>595.04999999999995</v>
      </c>
      <c r="U4155" t="s">
        <v>24</v>
      </c>
      <c r="V4155">
        <f>IF(Table1[[#This Row],[Churn]]="Yes",1,0)</f>
        <v>0</v>
      </c>
      <c r="W4155" t="str">
        <f t="shared" si="64"/>
        <v>Established (25-48 Months)</v>
      </c>
    </row>
    <row r="4156" spans="1:23" x14ac:dyDescent="0.25">
      <c r="A4156" t="s">
        <v>4190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 s="1">
        <v>74.900000000000006</v>
      </c>
      <c r="T4156" s="1">
        <v>469.8</v>
      </c>
      <c r="U4156" t="s">
        <v>23</v>
      </c>
      <c r="V4156">
        <f>IF(Table1[[#This Row],[Churn]]="Yes",1,0)</f>
        <v>1</v>
      </c>
      <c r="W4156" t="str">
        <f t="shared" si="64"/>
        <v>New (0-12 Months)</v>
      </c>
    </row>
    <row r="4157" spans="1:23" x14ac:dyDescent="0.25">
      <c r="A4157" t="s">
        <v>4191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 s="1">
        <v>117.35</v>
      </c>
      <c r="T4157" s="1">
        <v>8436.25</v>
      </c>
      <c r="U4157" t="s">
        <v>24</v>
      </c>
      <c r="V4157">
        <f>IF(Table1[[#This Row],[Churn]]="Yes",1,0)</f>
        <v>0</v>
      </c>
      <c r="W4157" t="str">
        <f t="shared" si="64"/>
        <v>Loyal (49-72 Months)</v>
      </c>
    </row>
    <row r="4158" spans="1:23" x14ac:dyDescent="0.25">
      <c r="A4158" t="s">
        <v>4192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 s="1">
        <v>19.75</v>
      </c>
      <c r="T4158" s="1">
        <v>19.75</v>
      </c>
      <c r="U4158" t="s">
        <v>24</v>
      </c>
      <c r="V4158">
        <f>IF(Table1[[#This Row],[Churn]]="Yes",1,0)</f>
        <v>0</v>
      </c>
      <c r="W4158" t="str">
        <f t="shared" si="64"/>
        <v>New (0-12 Months)</v>
      </c>
    </row>
    <row r="4159" spans="1:23" x14ac:dyDescent="0.25">
      <c r="A4159" t="s">
        <v>4193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 s="1">
        <v>45.2</v>
      </c>
      <c r="T4159" s="1">
        <v>492</v>
      </c>
      <c r="U4159" t="s">
        <v>24</v>
      </c>
      <c r="V4159">
        <f>IF(Table1[[#This Row],[Churn]]="Yes",1,0)</f>
        <v>0</v>
      </c>
      <c r="W4159" t="str">
        <f t="shared" si="64"/>
        <v>New (0-12 Months)</v>
      </c>
    </row>
    <row r="4160" spans="1:23" x14ac:dyDescent="0.25">
      <c r="A4160" t="s">
        <v>4194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 s="1">
        <v>25.2</v>
      </c>
      <c r="T4160" s="1">
        <v>987.95</v>
      </c>
      <c r="U4160" t="s">
        <v>24</v>
      </c>
      <c r="V4160">
        <f>IF(Table1[[#This Row],[Churn]]="Yes",1,0)</f>
        <v>0</v>
      </c>
      <c r="W4160" t="str">
        <f t="shared" si="64"/>
        <v>Established (25-48 Months)</v>
      </c>
    </row>
    <row r="4161" spans="1:23" x14ac:dyDescent="0.25">
      <c r="A4161" t="s">
        <v>4195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 s="1">
        <v>89.75</v>
      </c>
      <c r="T4161" s="1">
        <v>5496.9</v>
      </c>
      <c r="U4161" t="s">
        <v>24</v>
      </c>
      <c r="V4161">
        <f>IF(Table1[[#This Row],[Churn]]="Yes",1,0)</f>
        <v>0</v>
      </c>
      <c r="W4161" t="str">
        <f t="shared" si="64"/>
        <v>Loyal (49-72 Months)</v>
      </c>
    </row>
    <row r="4162" spans="1:23" x14ac:dyDescent="0.25">
      <c r="A4162" t="s">
        <v>4196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 s="1">
        <v>75</v>
      </c>
      <c r="T4162" s="1">
        <v>1908.35</v>
      </c>
      <c r="U4162" t="s">
        <v>24</v>
      </c>
      <c r="V4162">
        <f>IF(Table1[[#This Row],[Churn]]="Yes",1,0)</f>
        <v>0</v>
      </c>
      <c r="W4162" t="str">
        <f t="shared" ref="W4162:W4225" si="65">IF(F4162&lt;=12,"New (0-12 Months)",IF(F4162&lt;=24,"Developing (13-24 Months)",IF(F4162&lt;=48,"Established (25-48 Months)","Loyal (49-72 Months)")))</f>
        <v>Established (25-48 Months)</v>
      </c>
    </row>
    <row r="4163" spans="1:23" x14ac:dyDescent="0.25">
      <c r="A4163" t="s">
        <v>4197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 s="1">
        <v>49.95</v>
      </c>
      <c r="T4163" s="1">
        <v>107.1</v>
      </c>
      <c r="U4163" t="s">
        <v>24</v>
      </c>
      <c r="V4163">
        <f>IF(Table1[[#This Row],[Churn]]="Yes",1,0)</f>
        <v>0</v>
      </c>
      <c r="W4163" t="str">
        <f t="shared" si="65"/>
        <v>New (0-12 Months)</v>
      </c>
    </row>
    <row r="4164" spans="1:23" x14ac:dyDescent="0.25">
      <c r="A4164" t="s">
        <v>4198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 s="1">
        <v>65.7</v>
      </c>
      <c r="T4164" s="1">
        <v>4575.3500000000004</v>
      </c>
      <c r="U4164" t="s">
        <v>24</v>
      </c>
      <c r="V4164">
        <f>IF(Table1[[#This Row],[Churn]]="Yes",1,0)</f>
        <v>0</v>
      </c>
      <c r="W4164" t="str">
        <f t="shared" si="65"/>
        <v>Loyal (49-72 Months)</v>
      </c>
    </row>
    <row r="4165" spans="1:23" x14ac:dyDescent="0.25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 s="1">
        <v>67.05</v>
      </c>
      <c r="T4165" s="1">
        <v>4309.55</v>
      </c>
      <c r="U4165" t="s">
        <v>24</v>
      </c>
      <c r="V4165">
        <f>IF(Table1[[#This Row],[Churn]]="Yes",1,0)</f>
        <v>0</v>
      </c>
      <c r="W4165" t="str">
        <f t="shared" si="65"/>
        <v>Loyal (49-72 Months)</v>
      </c>
    </row>
    <row r="4166" spans="1:23" x14ac:dyDescent="0.25">
      <c r="A4166" t="s">
        <v>4200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 s="1">
        <v>110.9</v>
      </c>
      <c r="T4166" s="1">
        <v>7922.75</v>
      </c>
      <c r="U4166" t="s">
        <v>24</v>
      </c>
      <c r="V4166">
        <f>IF(Table1[[#This Row],[Churn]]="Yes",1,0)</f>
        <v>0</v>
      </c>
      <c r="W4166" t="str">
        <f t="shared" si="65"/>
        <v>Loyal (49-72 Months)</v>
      </c>
    </row>
    <row r="4167" spans="1:23" x14ac:dyDescent="0.25">
      <c r="A4167" t="s">
        <v>4201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 s="1">
        <v>87.95</v>
      </c>
      <c r="T4167" s="1">
        <v>522.35</v>
      </c>
      <c r="U4167" t="s">
        <v>24</v>
      </c>
      <c r="V4167">
        <f>IF(Table1[[#This Row],[Churn]]="Yes",1,0)</f>
        <v>0</v>
      </c>
      <c r="W4167" t="str">
        <f t="shared" si="65"/>
        <v>New (0-12 Months)</v>
      </c>
    </row>
    <row r="4168" spans="1:23" x14ac:dyDescent="0.25">
      <c r="A4168" t="s">
        <v>4202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 s="1">
        <v>19.8</v>
      </c>
      <c r="T4168" s="1">
        <v>587.70000000000005</v>
      </c>
      <c r="U4168" t="s">
        <v>24</v>
      </c>
      <c r="V4168">
        <f>IF(Table1[[#This Row],[Churn]]="Yes",1,0)</f>
        <v>0</v>
      </c>
      <c r="W4168" t="str">
        <f t="shared" si="65"/>
        <v>Established (25-48 Months)</v>
      </c>
    </row>
    <row r="4169" spans="1:23" x14ac:dyDescent="0.25">
      <c r="A4169" t="s">
        <v>4203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 s="1">
        <v>75.7</v>
      </c>
      <c r="T4169" s="1">
        <v>3876.2</v>
      </c>
      <c r="U4169" t="s">
        <v>24</v>
      </c>
      <c r="V4169">
        <f>IF(Table1[[#This Row],[Churn]]="Yes",1,0)</f>
        <v>0</v>
      </c>
      <c r="W4169" t="str">
        <f t="shared" si="65"/>
        <v>Loyal (49-72 Months)</v>
      </c>
    </row>
    <row r="4170" spans="1:23" x14ac:dyDescent="0.25">
      <c r="A4170" t="s">
        <v>4204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 s="1">
        <v>62.15</v>
      </c>
      <c r="T4170" s="1">
        <v>3778.85</v>
      </c>
      <c r="U4170" t="s">
        <v>24</v>
      </c>
      <c r="V4170">
        <f>IF(Table1[[#This Row],[Churn]]="Yes",1,0)</f>
        <v>0</v>
      </c>
      <c r="W4170" t="str">
        <f t="shared" si="65"/>
        <v>Loyal (49-72 Months)</v>
      </c>
    </row>
    <row r="4171" spans="1:23" x14ac:dyDescent="0.25">
      <c r="A4171" t="s">
        <v>4205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 s="1">
        <v>101.25</v>
      </c>
      <c r="T4171" s="1">
        <v>1457.25</v>
      </c>
      <c r="U4171" t="s">
        <v>23</v>
      </c>
      <c r="V4171">
        <f>IF(Table1[[#This Row],[Churn]]="Yes",1,0)</f>
        <v>1</v>
      </c>
      <c r="W4171" t="str">
        <f t="shared" si="65"/>
        <v>Developing (13-24 Months)</v>
      </c>
    </row>
    <row r="4172" spans="1:23" x14ac:dyDescent="0.25">
      <c r="A4172" t="s">
        <v>4206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 s="1">
        <v>115.15</v>
      </c>
      <c r="T4172" s="1">
        <v>8349.4500000000007</v>
      </c>
      <c r="U4172" t="s">
        <v>24</v>
      </c>
      <c r="V4172">
        <f>IF(Table1[[#This Row],[Churn]]="Yes",1,0)</f>
        <v>0</v>
      </c>
      <c r="W4172" t="str">
        <f t="shared" si="65"/>
        <v>Loyal (49-72 Months)</v>
      </c>
    </row>
    <row r="4173" spans="1:23" x14ac:dyDescent="0.25">
      <c r="A4173" t="s">
        <v>4207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 s="1">
        <v>18.95</v>
      </c>
      <c r="T4173" s="1">
        <v>185.6</v>
      </c>
      <c r="U4173" t="s">
        <v>23</v>
      </c>
      <c r="V4173">
        <f>IF(Table1[[#This Row],[Churn]]="Yes",1,0)</f>
        <v>1</v>
      </c>
      <c r="W4173" t="str">
        <f t="shared" si="65"/>
        <v>New (0-12 Months)</v>
      </c>
    </row>
    <row r="4174" spans="1:23" x14ac:dyDescent="0.25">
      <c r="A4174" t="s">
        <v>4208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 s="1">
        <v>19.5</v>
      </c>
      <c r="T4174" s="1">
        <v>19.5</v>
      </c>
      <c r="U4174" t="s">
        <v>24</v>
      </c>
      <c r="V4174">
        <f>IF(Table1[[#This Row],[Churn]]="Yes",1,0)</f>
        <v>0</v>
      </c>
      <c r="W4174" t="str">
        <f t="shared" si="65"/>
        <v>New (0-12 Months)</v>
      </c>
    </row>
    <row r="4175" spans="1:23" x14ac:dyDescent="0.25">
      <c r="A4175" t="s">
        <v>4209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 s="1">
        <v>86.55</v>
      </c>
      <c r="T4175" s="1">
        <v>1066.9000000000001</v>
      </c>
      <c r="U4175" t="s">
        <v>24</v>
      </c>
      <c r="V4175">
        <f>IF(Table1[[#This Row],[Churn]]="Yes",1,0)</f>
        <v>0</v>
      </c>
      <c r="W4175" t="str">
        <f t="shared" si="65"/>
        <v>New (0-12 Months)</v>
      </c>
    </row>
    <row r="4176" spans="1:23" x14ac:dyDescent="0.25">
      <c r="A4176" t="s">
        <v>4210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 s="1">
        <v>28.6</v>
      </c>
      <c r="T4176" s="1">
        <v>973.55</v>
      </c>
      <c r="U4176" t="s">
        <v>23</v>
      </c>
      <c r="V4176">
        <f>IF(Table1[[#This Row],[Churn]]="Yes",1,0)</f>
        <v>1</v>
      </c>
      <c r="W4176" t="str">
        <f t="shared" si="65"/>
        <v>Established (25-48 Months)</v>
      </c>
    </row>
    <row r="4177" spans="1:23" x14ac:dyDescent="0.25">
      <c r="A4177" t="s">
        <v>4211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 s="1">
        <v>20.399999999999999</v>
      </c>
      <c r="T4177" s="1">
        <v>1226.45</v>
      </c>
      <c r="U4177" t="s">
        <v>24</v>
      </c>
      <c r="V4177">
        <f>IF(Table1[[#This Row],[Churn]]="Yes",1,0)</f>
        <v>0</v>
      </c>
      <c r="W4177" t="str">
        <f t="shared" si="65"/>
        <v>Loyal (49-72 Months)</v>
      </c>
    </row>
    <row r="4178" spans="1:23" x14ac:dyDescent="0.25">
      <c r="A4178" t="s">
        <v>4212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 s="1">
        <v>19.8</v>
      </c>
      <c r="T4178" s="1">
        <v>342.3</v>
      </c>
      <c r="U4178" t="s">
        <v>24</v>
      </c>
      <c r="V4178">
        <f>IF(Table1[[#This Row],[Churn]]="Yes",1,0)</f>
        <v>0</v>
      </c>
      <c r="W4178" t="str">
        <f t="shared" si="65"/>
        <v>Developing (13-24 Months)</v>
      </c>
    </row>
    <row r="4179" spans="1:23" x14ac:dyDescent="0.25">
      <c r="A4179" t="s">
        <v>4213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 s="1">
        <v>45.65</v>
      </c>
      <c r="T4179" s="1">
        <v>985.05</v>
      </c>
      <c r="U4179" t="s">
        <v>24</v>
      </c>
      <c r="V4179">
        <f>IF(Table1[[#This Row],[Churn]]="Yes",1,0)</f>
        <v>0</v>
      </c>
      <c r="W4179" t="str">
        <f t="shared" si="65"/>
        <v>Developing (13-24 Months)</v>
      </c>
    </row>
    <row r="4180" spans="1:23" x14ac:dyDescent="0.25">
      <c r="A4180" t="s">
        <v>4214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 s="1">
        <v>56.4</v>
      </c>
      <c r="T4180" s="1">
        <v>3948.45</v>
      </c>
      <c r="U4180" t="s">
        <v>24</v>
      </c>
      <c r="V4180">
        <f>IF(Table1[[#This Row],[Churn]]="Yes",1,0)</f>
        <v>0</v>
      </c>
      <c r="W4180" t="str">
        <f t="shared" si="65"/>
        <v>Loyal (49-72 Months)</v>
      </c>
    </row>
    <row r="4181" spans="1:23" x14ac:dyDescent="0.25">
      <c r="A4181" t="s">
        <v>4215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 s="1">
        <v>73.3</v>
      </c>
      <c r="T4181" s="1">
        <v>828.05</v>
      </c>
      <c r="U4181" t="s">
        <v>24</v>
      </c>
      <c r="V4181">
        <f>IF(Table1[[#This Row],[Churn]]="Yes",1,0)</f>
        <v>0</v>
      </c>
      <c r="W4181" t="str">
        <f t="shared" si="65"/>
        <v>New (0-12 Months)</v>
      </c>
    </row>
    <row r="4182" spans="1:23" x14ac:dyDescent="0.25">
      <c r="A4182" t="s">
        <v>4216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 s="1">
        <v>24.35</v>
      </c>
      <c r="T4182" s="1">
        <v>41.85</v>
      </c>
      <c r="U4182" t="s">
        <v>23</v>
      </c>
      <c r="V4182">
        <f>IF(Table1[[#This Row],[Churn]]="Yes",1,0)</f>
        <v>1</v>
      </c>
      <c r="W4182" t="str">
        <f t="shared" si="65"/>
        <v>New (0-12 Months)</v>
      </c>
    </row>
    <row r="4183" spans="1:23" x14ac:dyDescent="0.25">
      <c r="A4183" t="s">
        <v>4217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 s="1">
        <v>101.35</v>
      </c>
      <c r="T4183" s="1">
        <v>6164.7</v>
      </c>
      <c r="U4183" t="s">
        <v>24</v>
      </c>
      <c r="V4183">
        <f>IF(Table1[[#This Row],[Churn]]="Yes",1,0)</f>
        <v>0</v>
      </c>
      <c r="W4183" t="str">
        <f t="shared" si="65"/>
        <v>Loyal (49-72 Months)</v>
      </c>
    </row>
    <row r="4184" spans="1:23" x14ac:dyDescent="0.25">
      <c r="A4184" t="s">
        <v>4218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 s="1">
        <v>98.65</v>
      </c>
      <c r="T4184" s="1">
        <v>2862.75</v>
      </c>
      <c r="U4184" t="s">
        <v>23</v>
      </c>
      <c r="V4184">
        <f>IF(Table1[[#This Row],[Churn]]="Yes",1,0)</f>
        <v>1</v>
      </c>
      <c r="W4184" t="str">
        <f t="shared" si="65"/>
        <v>Established (25-48 Months)</v>
      </c>
    </row>
    <row r="4185" spans="1:23" x14ac:dyDescent="0.25">
      <c r="A4185" t="s">
        <v>4219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 s="1">
        <v>33.6</v>
      </c>
      <c r="T4185" s="1">
        <v>33.6</v>
      </c>
      <c r="U4185" t="s">
        <v>24</v>
      </c>
      <c r="V4185">
        <f>IF(Table1[[#This Row],[Churn]]="Yes",1,0)</f>
        <v>0</v>
      </c>
      <c r="W4185" t="str">
        <f t="shared" si="65"/>
        <v>New (0-12 Months)</v>
      </c>
    </row>
    <row r="4186" spans="1:23" x14ac:dyDescent="0.25">
      <c r="A4186" t="s">
        <v>4220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 s="1">
        <v>79.900000000000006</v>
      </c>
      <c r="T4186" s="1">
        <v>343.95</v>
      </c>
      <c r="U4186" t="s">
        <v>23</v>
      </c>
      <c r="V4186">
        <f>IF(Table1[[#This Row],[Churn]]="Yes",1,0)</f>
        <v>1</v>
      </c>
      <c r="W4186" t="str">
        <f t="shared" si="65"/>
        <v>New (0-12 Months)</v>
      </c>
    </row>
    <row r="4187" spans="1:23" x14ac:dyDescent="0.25">
      <c r="A4187" t="s">
        <v>4221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 s="1">
        <v>20.7</v>
      </c>
      <c r="T4187" s="1">
        <v>20.7</v>
      </c>
      <c r="U4187" t="s">
        <v>24</v>
      </c>
      <c r="V4187">
        <f>IF(Table1[[#This Row],[Churn]]="Yes",1,0)</f>
        <v>0</v>
      </c>
      <c r="W4187" t="str">
        <f t="shared" si="65"/>
        <v>New (0-12 Months)</v>
      </c>
    </row>
    <row r="4188" spans="1:23" x14ac:dyDescent="0.25">
      <c r="A4188" t="s">
        <v>4222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 s="1">
        <v>104.05</v>
      </c>
      <c r="T4188" s="1">
        <v>6590.5</v>
      </c>
      <c r="U4188" t="s">
        <v>24</v>
      </c>
      <c r="V4188">
        <f>IF(Table1[[#This Row],[Churn]]="Yes",1,0)</f>
        <v>0</v>
      </c>
      <c r="W4188" t="str">
        <f t="shared" si="65"/>
        <v>Loyal (49-72 Months)</v>
      </c>
    </row>
    <row r="4189" spans="1:23" x14ac:dyDescent="0.25">
      <c r="A4189" t="s">
        <v>4223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 s="1">
        <v>20.25</v>
      </c>
      <c r="T4189" s="1">
        <v>717.95</v>
      </c>
      <c r="U4189" t="s">
        <v>24</v>
      </c>
      <c r="V4189">
        <f>IF(Table1[[#This Row],[Churn]]="Yes",1,0)</f>
        <v>0</v>
      </c>
      <c r="W4189" t="str">
        <f t="shared" si="65"/>
        <v>Established (25-48 Months)</v>
      </c>
    </row>
    <row r="4190" spans="1:23" x14ac:dyDescent="0.25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 s="1">
        <v>103.3</v>
      </c>
      <c r="T4190" s="1">
        <v>2890.65</v>
      </c>
      <c r="U4190" t="s">
        <v>23</v>
      </c>
      <c r="V4190">
        <f>IF(Table1[[#This Row],[Churn]]="Yes",1,0)</f>
        <v>1</v>
      </c>
      <c r="W4190" t="str">
        <f t="shared" si="65"/>
        <v>Established (25-48 Months)</v>
      </c>
    </row>
    <row r="4191" spans="1:23" x14ac:dyDescent="0.25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 s="1">
        <v>73.7</v>
      </c>
      <c r="T4191" s="1">
        <v>4885.8500000000004</v>
      </c>
      <c r="U4191" t="s">
        <v>24</v>
      </c>
      <c r="V4191">
        <f>IF(Table1[[#This Row],[Churn]]="Yes",1,0)</f>
        <v>0</v>
      </c>
      <c r="W4191" t="str">
        <f t="shared" si="65"/>
        <v>Loyal (49-72 Months)</v>
      </c>
    </row>
    <row r="4192" spans="1:23" x14ac:dyDescent="0.25">
      <c r="A4192" t="s">
        <v>4226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 s="1">
        <v>96.2</v>
      </c>
      <c r="T4192" s="1">
        <v>1222.05</v>
      </c>
      <c r="U4192" t="s">
        <v>23</v>
      </c>
      <c r="V4192">
        <f>IF(Table1[[#This Row],[Churn]]="Yes",1,0)</f>
        <v>1</v>
      </c>
      <c r="W4192" t="str">
        <f t="shared" si="65"/>
        <v>New (0-12 Months)</v>
      </c>
    </row>
    <row r="4193" spans="1:23" x14ac:dyDescent="0.25">
      <c r="A4193" t="s">
        <v>4227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 s="1">
        <v>108.75</v>
      </c>
      <c r="T4193" s="1">
        <v>6871.7</v>
      </c>
      <c r="U4193" t="s">
        <v>24</v>
      </c>
      <c r="V4193">
        <f>IF(Table1[[#This Row],[Churn]]="Yes",1,0)</f>
        <v>0</v>
      </c>
      <c r="W4193" t="str">
        <f t="shared" si="65"/>
        <v>Loyal (49-72 Months)</v>
      </c>
    </row>
    <row r="4194" spans="1:23" x14ac:dyDescent="0.25">
      <c r="A4194" t="s">
        <v>4228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 s="1">
        <v>20.149999999999999</v>
      </c>
      <c r="T4194" s="1">
        <v>405.6</v>
      </c>
      <c r="U4194" t="s">
        <v>24</v>
      </c>
      <c r="V4194">
        <f>IF(Table1[[#This Row],[Churn]]="Yes",1,0)</f>
        <v>0</v>
      </c>
      <c r="W4194" t="str">
        <f t="shared" si="65"/>
        <v>Developing (13-24 Months)</v>
      </c>
    </row>
    <row r="4195" spans="1:23" x14ac:dyDescent="0.25">
      <c r="A4195" t="s">
        <v>4229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 s="1">
        <v>19.75</v>
      </c>
      <c r="T4195" s="1">
        <v>208.25</v>
      </c>
      <c r="U4195" t="s">
        <v>24</v>
      </c>
      <c r="V4195">
        <f>IF(Table1[[#This Row],[Churn]]="Yes",1,0)</f>
        <v>0</v>
      </c>
      <c r="W4195" t="str">
        <f t="shared" si="65"/>
        <v>New (0-12 Months)</v>
      </c>
    </row>
    <row r="4196" spans="1:23" x14ac:dyDescent="0.25">
      <c r="A4196" t="s">
        <v>4230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 s="1">
        <v>25.95</v>
      </c>
      <c r="T4196" s="1">
        <v>1801.9</v>
      </c>
      <c r="U4196" t="s">
        <v>24</v>
      </c>
      <c r="V4196">
        <f>IF(Table1[[#This Row],[Churn]]="Yes",1,0)</f>
        <v>0</v>
      </c>
      <c r="W4196" t="str">
        <f t="shared" si="65"/>
        <v>Loyal (49-72 Months)</v>
      </c>
    </row>
    <row r="4197" spans="1:23" x14ac:dyDescent="0.25">
      <c r="A4197" t="s">
        <v>4231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 s="1">
        <v>70.05</v>
      </c>
      <c r="T4197" s="1">
        <v>3062.45</v>
      </c>
      <c r="U4197" t="s">
        <v>24</v>
      </c>
      <c r="V4197">
        <f>IF(Table1[[#This Row],[Churn]]="Yes",1,0)</f>
        <v>0</v>
      </c>
      <c r="W4197" t="str">
        <f t="shared" si="65"/>
        <v>Established (25-48 Months)</v>
      </c>
    </row>
    <row r="4198" spans="1:23" x14ac:dyDescent="0.25">
      <c r="A4198" t="s">
        <v>4232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 s="1">
        <v>24.05</v>
      </c>
      <c r="T4198" s="1">
        <v>1764.75</v>
      </c>
      <c r="U4198" t="s">
        <v>24</v>
      </c>
      <c r="V4198">
        <f>IF(Table1[[#This Row],[Churn]]="Yes",1,0)</f>
        <v>0</v>
      </c>
      <c r="W4198" t="str">
        <f t="shared" si="65"/>
        <v>Loyal (49-72 Months)</v>
      </c>
    </row>
    <row r="4199" spans="1:23" x14ac:dyDescent="0.25">
      <c r="A4199" t="s">
        <v>4233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 s="1">
        <v>84.75</v>
      </c>
      <c r="T4199" s="1">
        <v>1816.75</v>
      </c>
      <c r="U4199" t="s">
        <v>24</v>
      </c>
      <c r="V4199">
        <f>IF(Table1[[#This Row],[Churn]]="Yes",1,0)</f>
        <v>0</v>
      </c>
      <c r="W4199" t="str">
        <f t="shared" si="65"/>
        <v>Developing (13-24 Months)</v>
      </c>
    </row>
    <row r="4200" spans="1:23" x14ac:dyDescent="0.25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 s="1">
        <v>23.05</v>
      </c>
      <c r="T4200" s="1">
        <v>1255.0999999999999</v>
      </c>
      <c r="U4200" t="s">
        <v>24</v>
      </c>
      <c r="V4200">
        <f>IF(Table1[[#This Row],[Churn]]="Yes",1,0)</f>
        <v>0</v>
      </c>
      <c r="W4200" t="str">
        <f t="shared" si="65"/>
        <v>Loyal (49-72 Months)</v>
      </c>
    </row>
    <row r="4201" spans="1:23" x14ac:dyDescent="0.25">
      <c r="A4201" t="s">
        <v>4235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 s="1">
        <v>104.15</v>
      </c>
      <c r="T4201" s="1">
        <v>5743.05</v>
      </c>
      <c r="U4201" t="s">
        <v>23</v>
      </c>
      <c r="V4201">
        <f>IF(Table1[[#This Row],[Churn]]="Yes",1,0)</f>
        <v>1</v>
      </c>
      <c r="W4201" t="str">
        <f t="shared" si="65"/>
        <v>Loyal (49-72 Months)</v>
      </c>
    </row>
    <row r="4202" spans="1:23" x14ac:dyDescent="0.25">
      <c r="A4202" t="s">
        <v>4236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 s="1">
        <v>59.95</v>
      </c>
      <c r="T4202" s="1">
        <v>3921.1</v>
      </c>
      <c r="U4202" t="s">
        <v>24</v>
      </c>
      <c r="V4202">
        <f>IF(Table1[[#This Row],[Churn]]="Yes",1,0)</f>
        <v>0</v>
      </c>
      <c r="W4202" t="str">
        <f t="shared" si="65"/>
        <v>Loyal (49-72 Months)</v>
      </c>
    </row>
    <row r="4203" spans="1:23" x14ac:dyDescent="0.25">
      <c r="A4203" t="s">
        <v>4237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 s="1">
        <v>19.55</v>
      </c>
      <c r="T4203" s="1">
        <v>1463.45</v>
      </c>
      <c r="U4203" t="s">
        <v>24</v>
      </c>
      <c r="V4203">
        <f>IF(Table1[[#This Row],[Churn]]="Yes",1,0)</f>
        <v>0</v>
      </c>
      <c r="W4203" t="str">
        <f t="shared" si="65"/>
        <v>Loyal (49-72 Months)</v>
      </c>
    </row>
    <row r="4204" spans="1:23" x14ac:dyDescent="0.25">
      <c r="A4204" t="s">
        <v>4238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 s="1">
        <v>19.600000000000001</v>
      </c>
      <c r="T4204" s="1">
        <v>189.45</v>
      </c>
      <c r="U4204" t="s">
        <v>24</v>
      </c>
      <c r="V4204">
        <f>IF(Table1[[#This Row],[Churn]]="Yes",1,0)</f>
        <v>0</v>
      </c>
      <c r="W4204" t="str">
        <f t="shared" si="65"/>
        <v>New (0-12 Months)</v>
      </c>
    </row>
    <row r="4205" spans="1:23" x14ac:dyDescent="0.25">
      <c r="A4205" t="s">
        <v>4239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 s="1">
        <v>20.05</v>
      </c>
      <c r="T4205" s="1">
        <v>96.8</v>
      </c>
      <c r="U4205" t="s">
        <v>24</v>
      </c>
      <c r="V4205">
        <f>IF(Table1[[#This Row],[Churn]]="Yes",1,0)</f>
        <v>0</v>
      </c>
      <c r="W4205" t="str">
        <f t="shared" si="65"/>
        <v>New (0-12 Months)</v>
      </c>
    </row>
    <row r="4206" spans="1:23" x14ac:dyDescent="0.25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 s="1">
        <v>85.55</v>
      </c>
      <c r="T4206" s="1">
        <v>408.5</v>
      </c>
      <c r="U4206" t="s">
        <v>24</v>
      </c>
      <c r="V4206">
        <f>IF(Table1[[#This Row],[Churn]]="Yes",1,0)</f>
        <v>0</v>
      </c>
      <c r="W4206" t="str">
        <f t="shared" si="65"/>
        <v>New (0-12 Months)</v>
      </c>
    </row>
    <row r="4207" spans="1:23" x14ac:dyDescent="0.25">
      <c r="A4207" t="s">
        <v>4241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 s="1">
        <v>78.599999999999994</v>
      </c>
      <c r="T4207" s="1">
        <v>1846.65</v>
      </c>
      <c r="U4207" t="s">
        <v>24</v>
      </c>
      <c r="V4207">
        <f>IF(Table1[[#This Row],[Churn]]="Yes",1,0)</f>
        <v>0</v>
      </c>
      <c r="W4207" t="str">
        <f t="shared" si="65"/>
        <v>Developing (13-24 Months)</v>
      </c>
    </row>
    <row r="4208" spans="1:23" x14ac:dyDescent="0.25">
      <c r="A4208" t="s">
        <v>4242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 s="1">
        <v>116.8</v>
      </c>
      <c r="T4208" s="1">
        <v>8456.75</v>
      </c>
      <c r="U4208" t="s">
        <v>24</v>
      </c>
      <c r="V4208">
        <f>IF(Table1[[#This Row],[Churn]]="Yes",1,0)</f>
        <v>0</v>
      </c>
      <c r="W4208" t="str">
        <f t="shared" si="65"/>
        <v>Loyal (49-72 Months)</v>
      </c>
    </row>
    <row r="4209" spans="1:23" x14ac:dyDescent="0.25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 s="1">
        <v>43.55</v>
      </c>
      <c r="T4209" s="1">
        <v>1011.5</v>
      </c>
      <c r="U4209" t="s">
        <v>24</v>
      </c>
      <c r="V4209">
        <f>IF(Table1[[#This Row],[Churn]]="Yes",1,0)</f>
        <v>0</v>
      </c>
      <c r="W4209" t="str">
        <f t="shared" si="65"/>
        <v>Developing (13-24 Months)</v>
      </c>
    </row>
    <row r="4210" spans="1:23" x14ac:dyDescent="0.25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 s="1">
        <v>60.8</v>
      </c>
      <c r="T4210" s="1">
        <v>4263.3999999999996</v>
      </c>
      <c r="U4210" t="s">
        <v>24</v>
      </c>
      <c r="V4210">
        <f>IF(Table1[[#This Row],[Churn]]="Yes",1,0)</f>
        <v>0</v>
      </c>
      <c r="W4210" t="str">
        <f t="shared" si="65"/>
        <v>Loyal (49-72 Months)</v>
      </c>
    </row>
    <row r="4211" spans="1:23" x14ac:dyDescent="0.25">
      <c r="A4211" t="s">
        <v>4245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 s="1">
        <v>54.9</v>
      </c>
      <c r="T4211" s="1">
        <v>2549.1</v>
      </c>
      <c r="U4211" t="s">
        <v>24</v>
      </c>
      <c r="V4211">
        <f>IF(Table1[[#This Row],[Churn]]="Yes",1,0)</f>
        <v>0</v>
      </c>
      <c r="W4211" t="str">
        <f t="shared" si="65"/>
        <v>Established (25-48 Months)</v>
      </c>
    </row>
    <row r="4212" spans="1:23" x14ac:dyDescent="0.25">
      <c r="A4212" t="s">
        <v>4246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 s="1">
        <v>65.2</v>
      </c>
      <c r="T4212" s="1">
        <v>3965.05</v>
      </c>
      <c r="U4212" t="s">
        <v>24</v>
      </c>
      <c r="V4212">
        <f>IF(Table1[[#This Row],[Churn]]="Yes",1,0)</f>
        <v>0</v>
      </c>
      <c r="W4212" t="str">
        <f t="shared" si="65"/>
        <v>Loyal (49-72 Months)</v>
      </c>
    </row>
    <row r="4213" spans="1:23" x14ac:dyDescent="0.25">
      <c r="A4213" t="s">
        <v>4247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 s="1">
        <v>102.95</v>
      </c>
      <c r="T4213" s="1">
        <v>2496.6999999999998</v>
      </c>
      <c r="U4213" t="s">
        <v>23</v>
      </c>
      <c r="V4213">
        <f>IF(Table1[[#This Row],[Churn]]="Yes",1,0)</f>
        <v>1</v>
      </c>
      <c r="W4213" t="str">
        <f t="shared" si="65"/>
        <v>Developing (13-24 Months)</v>
      </c>
    </row>
    <row r="4214" spans="1:23" x14ac:dyDescent="0.25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 s="1">
        <v>90.6</v>
      </c>
      <c r="T4214" s="1">
        <v>90.6</v>
      </c>
      <c r="U4214" t="s">
        <v>23</v>
      </c>
      <c r="V4214">
        <f>IF(Table1[[#This Row],[Churn]]="Yes",1,0)</f>
        <v>1</v>
      </c>
      <c r="W4214" t="str">
        <f t="shared" si="65"/>
        <v>New (0-12 Months)</v>
      </c>
    </row>
    <row r="4215" spans="1:23" x14ac:dyDescent="0.25">
      <c r="A4215" t="s">
        <v>4249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 s="1">
        <v>50.8</v>
      </c>
      <c r="T4215" s="1">
        <v>288.05</v>
      </c>
      <c r="U4215" t="s">
        <v>23</v>
      </c>
      <c r="V4215">
        <f>IF(Table1[[#This Row],[Churn]]="Yes",1,0)</f>
        <v>1</v>
      </c>
      <c r="W4215" t="str">
        <f t="shared" si="65"/>
        <v>New (0-12 Months)</v>
      </c>
    </row>
    <row r="4216" spans="1:23" x14ac:dyDescent="0.25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 s="1">
        <v>90.05</v>
      </c>
      <c r="T4216" s="1">
        <v>368.1</v>
      </c>
      <c r="U4216" t="s">
        <v>23</v>
      </c>
      <c r="V4216">
        <f>IF(Table1[[#This Row],[Churn]]="Yes",1,0)</f>
        <v>1</v>
      </c>
      <c r="W4216" t="str">
        <f t="shared" si="65"/>
        <v>New (0-12 Months)</v>
      </c>
    </row>
    <row r="4217" spans="1:23" x14ac:dyDescent="0.25">
      <c r="A4217" t="s">
        <v>4251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 s="1">
        <v>108.2</v>
      </c>
      <c r="T4217" s="1">
        <v>7840.6</v>
      </c>
      <c r="U4217" t="s">
        <v>24</v>
      </c>
      <c r="V4217">
        <f>IF(Table1[[#This Row],[Churn]]="Yes",1,0)</f>
        <v>0</v>
      </c>
      <c r="W4217" t="str">
        <f t="shared" si="65"/>
        <v>Loyal (49-72 Months)</v>
      </c>
    </row>
    <row r="4218" spans="1:23" x14ac:dyDescent="0.25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 s="1">
        <v>92</v>
      </c>
      <c r="T4218" s="1">
        <v>6632.75</v>
      </c>
      <c r="U4218" t="s">
        <v>24</v>
      </c>
      <c r="V4218">
        <f>IF(Table1[[#This Row],[Churn]]="Yes",1,0)</f>
        <v>0</v>
      </c>
      <c r="W4218" t="str">
        <f t="shared" si="65"/>
        <v>Loyal (49-72 Months)</v>
      </c>
    </row>
    <row r="4219" spans="1:23" x14ac:dyDescent="0.25">
      <c r="A4219" t="s">
        <v>4253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 s="1">
        <v>75.099999999999994</v>
      </c>
      <c r="T4219" s="1">
        <v>1013.35</v>
      </c>
      <c r="U4219" t="s">
        <v>24</v>
      </c>
      <c r="V4219">
        <f>IF(Table1[[#This Row],[Churn]]="Yes",1,0)</f>
        <v>0</v>
      </c>
      <c r="W4219" t="str">
        <f t="shared" si="65"/>
        <v>Developing (13-24 Months)</v>
      </c>
    </row>
    <row r="4220" spans="1:23" x14ac:dyDescent="0.25">
      <c r="A4220" t="s">
        <v>4254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 s="1">
        <v>25.05</v>
      </c>
      <c r="T4220" s="1">
        <v>152.94999999999999</v>
      </c>
      <c r="U4220" t="s">
        <v>24</v>
      </c>
      <c r="V4220">
        <f>IF(Table1[[#This Row],[Churn]]="Yes",1,0)</f>
        <v>0</v>
      </c>
      <c r="W4220" t="str">
        <f t="shared" si="65"/>
        <v>New (0-12 Months)</v>
      </c>
    </row>
    <row r="4221" spans="1:23" x14ac:dyDescent="0.25">
      <c r="A4221" t="s">
        <v>4255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 s="1">
        <v>75.150000000000006</v>
      </c>
      <c r="T4221" s="1">
        <v>3772.65</v>
      </c>
      <c r="U4221" t="s">
        <v>24</v>
      </c>
      <c r="V4221">
        <f>IF(Table1[[#This Row],[Churn]]="Yes",1,0)</f>
        <v>0</v>
      </c>
      <c r="W4221" t="str">
        <f t="shared" si="65"/>
        <v>Established (25-48 Months)</v>
      </c>
    </row>
    <row r="4222" spans="1:23" x14ac:dyDescent="0.25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 s="1">
        <v>19.5</v>
      </c>
      <c r="T4222" s="1">
        <v>1026.3499999999999</v>
      </c>
      <c r="U4222" t="s">
        <v>24</v>
      </c>
      <c r="V4222">
        <f>IF(Table1[[#This Row],[Churn]]="Yes",1,0)</f>
        <v>0</v>
      </c>
      <c r="W4222" t="str">
        <f t="shared" si="65"/>
        <v>Loyal (49-72 Months)</v>
      </c>
    </row>
    <row r="4223" spans="1:23" x14ac:dyDescent="0.25">
      <c r="A4223" t="s">
        <v>4257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 s="1">
        <v>19.3</v>
      </c>
      <c r="T4223" s="1">
        <v>19.3</v>
      </c>
      <c r="U4223" t="s">
        <v>24</v>
      </c>
      <c r="V4223">
        <f>IF(Table1[[#This Row],[Churn]]="Yes",1,0)</f>
        <v>0</v>
      </c>
      <c r="W4223" t="str">
        <f t="shared" si="65"/>
        <v>New (0-12 Months)</v>
      </c>
    </row>
    <row r="4224" spans="1:23" x14ac:dyDescent="0.25">
      <c r="A4224" t="s">
        <v>4258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 s="1">
        <v>112.2</v>
      </c>
      <c r="T4224" s="1">
        <v>5031.8500000000004</v>
      </c>
      <c r="U4224" t="s">
        <v>24</v>
      </c>
      <c r="V4224">
        <f>IF(Table1[[#This Row],[Churn]]="Yes",1,0)</f>
        <v>0</v>
      </c>
      <c r="W4224" t="str">
        <f t="shared" si="65"/>
        <v>Established (25-48 Months)</v>
      </c>
    </row>
    <row r="4225" spans="1:23" x14ac:dyDescent="0.25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 s="1">
        <v>70.3</v>
      </c>
      <c r="T4225" s="1">
        <v>220.4</v>
      </c>
      <c r="U4225" t="s">
        <v>24</v>
      </c>
      <c r="V4225">
        <f>IF(Table1[[#This Row],[Churn]]="Yes",1,0)</f>
        <v>0</v>
      </c>
      <c r="W4225" t="str">
        <f t="shared" si="65"/>
        <v>New (0-12 Months)</v>
      </c>
    </row>
    <row r="4226" spans="1:23" x14ac:dyDescent="0.25">
      <c r="A4226" t="s">
        <v>4260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 s="1">
        <v>19.600000000000001</v>
      </c>
      <c r="T4226" s="1">
        <v>1416.5</v>
      </c>
      <c r="U4226" t="s">
        <v>24</v>
      </c>
      <c r="V4226">
        <f>IF(Table1[[#This Row],[Churn]]="Yes",1,0)</f>
        <v>0</v>
      </c>
      <c r="W4226" t="str">
        <f t="shared" ref="W4226:W4289" si="66">IF(F4226&lt;=12,"New (0-12 Months)",IF(F4226&lt;=24,"Developing (13-24 Months)",IF(F4226&lt;=48,"Established (25-48 Months)","Loyal (49-72 Months)")))</f>
        <v>Loyal (49-72 Months)</v>
      </c>
    </row>
    <row r="4227" spans="1:23" x14ac:dyDescent="0.25">
      <c r="A4227" t="s">
        <v>4261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 s="1">
        <v>20.25</v>
      </c>
      <c r="T4227" s="1">
        <v>158.35</v>
      </c>
      <c r="U4227" t="s">
        <v>24</v>
      </c>
      <c r="V4227">
        <f>IF(Table1[[#This Row],[Churn]]="Yes",1,0)</f>
        <v>0</v>
      </c>
      <c r="W4227" t="str">
        <f t="shared" si="66"/>
        <v>New (0-12 Months)</v>
      </c>
    </row>
    <row r="4228" spans="1:23" x14ac:dyDescent="0.25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 s="1">
        <v>75.849999999999994</v>
      </c>
      <c r="T4228" s="1">
        <v>256.60000000000002</v>
      </c>
      <c r="U4228" t="s">
        <v>23</v>
      </c>
      <c r="V4228">
        <f>IF(Table1[[#This Row],[Churn]]="Yes",1,0)</f>
        <v>1</v>
      </c>
      <c r="W4228" t="str">
        <f t="shared" si="66"/>
        <v>New (0-12 Months)</v>
      </c>
    </row>
    <row r="4229" spans="1:23" x14ac:dyDescent="0.25">
      <c r="A4229" t="s">
        <v>4263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 s="1">
        <v>80.650000000000006</v>
      </c>
      <c r="T4229" s="1">
        <v>5542.55</v>
      </c>
      <c r="U4229" t="s">
        <v>24</v>
      </c>
      <c r="V4229">
        <f>IF(Table1[[#This Row],[Churn]]="Yes",1,0)</f>
        <v>0</v>
      </c>
      <c r="W4229" t="str">
        <f t="shared" si="66"/>
        <v>Loyal (49-72 Months)</v>
      </c>
    </row>
    <row r="4230" spans="1:23" x14ac:dyDescent="0.25">
      <c r="A4230" t="s">
        <v>4264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 s="1">
        <v>68.5</v>
      </c>
      <c r="T4230" s="1">
        <v>68.5</v>
      </c>
      <c r="U4230" t="s">
        <v>23</v>
      </c>
      <c r="V4230">
        <f>IF(Table1[[#This Row],[Churn]]="Yes",1,0)</f>
        <v>1</v>
      </c>
      <c r="W4230" t="str">
        <f t="shared" si="66"/>
        <v>New (0-12 Months)</v>
      </c>
    </row>
    <row r="4231" spans="1:23" x14ac:dyDescent="0.25">
      <c r="A4231" t="s">
        <v>4265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 s="1">
        <v>115.75</v>
      </c>
      <c r="T4231" s="1">
        <v>8443.7000000000007</v>
      </c>
      <c r="U4231" t="s">
        <v>24</v>
      </c>
      <c r="V4231">
        <f>IF(Table1[[#This Row],[Churn]]="Yes",1,0)</f>
        <v>0</v>
      </c>
      <c r="W4231" t="str">
        <f t="shared" si="66"/>
        <v>Loyal (49-72 Months)</v>
      </c>
    </row>
    <row r="4232" spans="1:23" x14ac:dyDescent="0.25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 s="1">
        <v>73.5</v>
      </c>
      <c r="T4232" s="1">
        <v>791.75</v>
      </c>
      <c r="U4232" t="s">
        <v>23</v>
      </c>
      <c r="V4232">
        <f>IF(Table1[[#This Row],[Churn]]="Yes",1,0)</f>
        <v>1</v>
      </c>
      <c r="W4232" t="str">
        <f t="shared" si="66"/>
        <v>New (0-12 Months)</v>
      </c>
    </row>
    <row r="4233" spans="1:23" x14ac:dyDescent="0.25">
      <c r="A4233" t="s">
        <v>4267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 s="1">
        <v>80.599999999999994</v>
      </c>
      <c r="T4233" s="1">
        <v>5708.2</v>
      </c>
      <c r="U4233" t="s">
        <v>24</v>
      </c>
      <c r="V4233">
        <f>IF(Table1[[#This Row],[Churn]]="Yes",1,0)</f>
        <v>0</v>
      </c>
      <c r="W4233" t="str">
        <f t="shared" si="66"/>
        <v>Loyal (49-72 Months)</v>
      </c>
    </row>
    <row r="4234" spans="1:23" x14ac:dyDescent="0.25">
      <c r="A4234" t="s">
        <v>4268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 s="1">
        <v>69.95</v>
      </c>
      <c r="T4234" s="1">
        <v>69.95</v>
      </c>
      <c r="U4234" t="s">
        <v>23</v>
      </c>
      <c r="V4234">
        <f>IF(Table1[[#This Row],[Churn]]="Yes",1,0)</f>
        <v>1</v>
      </c>
      <c r="W4234" t="str">
        <f t="shared" si="66"/>
        <v>New (0-12 Months)</v>
      </c>
    </row>
    <row r="4235" spans="1:23" x14ac:dyDescent="0.25">
      <c r="A4235" t="s">
        <v>4269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 s="1">
        <v>59.55</v>
      </c>
      <c r="T4235" s="1">
        <v>2016.3</v>
      </c>
      <c r="U4235" t="s">
        <v>24</v>
      </c>
      <c r="V4235">
        <f>IF(Table1[[#This Row],[Churn]]="Yes",1,0)</f>
        <v>0</v>
      </c>
      <c r="W4235" t="str">
        <f t="shared" si="66"/>
        <v>Established (25-48 Months)</v>
      </c>
    </row>
    <row r="4236" spans="1:23" x14ac:dyDescent="0.25">
      <c r="A4236" t="s">
        <v>4270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 s="1">
        <v>19.05</v>
      </c>
      <c r="T4236" s="1">
        <v>326.64999999999998</v>
      </c>
      <c r="U4236" t="s">
        <v>24</v>
      </c>
      <c r="V4236">
        <f>IF(Table1[[#This Row],[Churn]]="Yes",1,0)</f>
        <v>0</v>
      </c>
      <c r="W4236" t="str">
        <f t="shared" si="66"/>
        <v>Developing (13-24 Months)</v>
      </c>
    </row>
    <row r="4237" spans="1:23" x14ac:dyDescent="0.25">
      <c r="A4237" t="s">
        <v>4271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 s="1">
        <v>95.65</v>
      </c>
      <c r="T4237" s="1">
        <v>5471.75</v>
      </c>
      <c r="U4237" t="s">
        <v>24</v>
      </c>
      <c r="V4237">
        <f>IF(Table1[[#This Row],[Churn]]="Yes",1,0)</f>
        <v>0</v>
      </c>
      <c r="W4237" t="str">
        <f t="shared" si="66"/>
        <v>Loyal (49-72 Months)</v>
      </c>
    </row>
    <row r="4238" spans="1:23" x14ac:dyDescent="0.25">
      <c r="A4238" t="s">
        <v>4272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 s="1">
        <v>19.95</v>
      </c>
      <c r="T4238" s="1">
        <v>19.95</v>
      </c>
      <c r="U4238" t="s">
        <v>24</v>
      </c>
      <c r="V4238">
        <f>IF(Table1[[#This Row],[Churn]]="Yes",1,0)</f>
        <v>0</v>
      </c>
      <c r="W4238" t="str">
        <f t="shared" si="66"/>
        <v>New (0-12 Months)</v>
      </c>
    </row>
    <row r="4239" spans="1:23" x14ac:dyDescent="0.25">
      <c r="A4239" t="s">
        <v>4273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 s="1">
        <v>70.05</v>
      </c>
      <c r="T4239" s="1">
        <v>346.4</v>
      </c>
      <c r="U4239" t="s">
        <v>23</v>
      </c>
      <c r="V4239">
        <f>IF(Table1[[#This Row],[Churn]]="Yes",1,0)</f>
        <v>1</v>
      </c>
      <c r="W4239" t="str">
        <f t="shared" si="66"/>
        <v>New (0-12 Months)</v>
      </c>
    </row>
    <row r="4240" spans="1:23" x14ac:dyDescent="0.25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 s="1">
        <v>19.399999999999999</v>
      </c>
      <c r="T4240" s="1">
        <v>1061.5999999999999</v>
      </c>
      <c r="U4240" t="s">
        <v>24</v>
      </c>
      <c r="V4240">
        <f>IF(Table1[[#This Row],[Churn]]="Yes",1,0)</f>
        <v>0</v>
      </c>
      <c r="W4240" t="str">
        <f t="shared" si="66"/>
        <v>Loyal (49-72 Months)</v>
      </c>
    </row>
    <row r="4241" spans="1:23" x14ac:dyDescent="0.25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 s="1">
        <v>36.1</v>
      </c>
      <c r="T4241" s="1">
        <v>1971.5</v>
      </c>
      <c r="U4241" t="s">
        <v>24</v>
      </c>
      <c r="V4241">
        <f>IF(Table1[[#This Row],[Churn]]="Yes",1,0)</f>
        <v>0</v>
      </c>
      <c r="W4241" t="str">
        <f t="shared" si="66"/>
        <v>Loyal (49-72 Months)</v>
      </c>
    </row>
    <row r="4242" spans="1:23" x14ac:dyDescent="0.25">
      <c r="A4242" t="s">
        <v>4276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 s="1">
        <v>94</v>
      </c>
      <c r="T4242" s="1">
        <v>773.65</v>
      </c>
      <c r="U4242" t="s">
        <v>23</v>
      </c>
      <c r="V4242">
        <f>IF(Table1[[#This Row],[Churn]]="Yes",1,0)</f>
        <v>1</v>
      </c>
      <c r="W4242" t="str">
        <f t="shared" si="66"/>
        <v>New (0-12 Months)</v>
      </c>
    </row>
    <row r="4243" spans="1:23" x14ac:dyDescent="0.25">
      <c r="A4243" t="s">
        <v>4277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 s="1">
        <v>61.15</v>
      </c>
      <c r="T4243" s="1">
        <v>1422.05</v>
      </c>
      <c r="U4243" t="s">
        <v>23</v>
      </c>
      <c r="V4243">
        <f>IF(Table1[[#This Row],[Churn]]="Yes",1,0)</f>
        <v>1</v>
      </c>
      <c r="W4243" t="str">
        <f t="shared" si="66"/>
        <v>Developing (13-24 Months)</v>
      </c>
    </row>
    <row r="4244" spans="1:23" x14ac:dyDescent="0.25">
      <c r="A4244" t="s">
        <v>4278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 s="1">
        <v>19.75</v>
      </c>
      <c r="T4244" s="1">
        <v>19.75</v>
      </c>
      <c r="U4244" t="s">
        <v>24</v>
      </c>
      <c r="V4244">
        <f>IF(Table1[[#This Row],[Churn]]="Yes",1,0)</f>
        <v>0</v>
      </c>
      <c r="W4244" t="str">
        <f t="shared" si="66"/>
        <v>New (0-12 Months)</v>
      </c>
    </row>
    <row r="4245" spans="1:23" x14ac:dyDescent="0.25">
      <c r="A4245" t="s">
        <v>4279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 s="1">
        <v>64.099999999999994</v>
      </c>
      <c r="T4245" s="1">
        <v>2460.35</v>
      </c>
      <c r="U4245" t="s">
        <v>24</v>
      </c>
      <c r="V4245">
        <f>IF(Table1[[#This Row],[Churn]]="Yes",1,0)</f>
        <v>0</v>
      </c>
      <c r="W4245" t="str">
        <f t="shared" si="66"/>
        <v>Established (25-48 Months)</v>
      </c>
    </row>
    <row r="4246" spans="1:23" x14ac:dyDescent="0.25">
      <c r="A4246" t="s">
        <v>4280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 s="1">
        <v>19.75</v>
      </c>
      <c r="T4246" s="1">
        <v>856.5</v>
      </c>
      <c r="U4246" t="s">
        <v>24</v>
      </c>
      <c r="V4246">
        <f>IF(Table1[[#This Row],[Churn]]="Yes",1,0)</f>
        <v>0</v>
      </c>
      <c r="W4246" t="str">
        <f t="shared" si="66"/>
        <v>Established (25-48 Months)</v>
      </c>
    </row>
    <row r="4247" spans="1:23" x14ac:dyDescent="0.25">
      <c r="A4247" t="s">
        <v>4281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 s="1">
        <v>19.7</v>
      </c>
      <c r="T4247" s="1">
        <v>1275.8499999999999</v>
      </c>
      <c r="U4247" t="s">
        <v>24</v>
      </c>
      <c r="V4247">
        <f>IF(Table1[[#This Row],[Churn]]="Yes",1,0)</f>
        <v>0</v>
      </c>
      <c r="W4247" t="str">
        <f t="shared" si="66"/>
        <v>Loyal (49-72 Months)</v>
      </c>
    </row>
    <row r="4248" spans="1:23" x14ac:dyDescent="0.25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 s="1">
        <v>110.2</v>
      </c>
      <c r="T4248" s="1">
        <v>7467.5</v>
      </c>
      <c r="U4248" t="s">
        <v>24</v>
      </c>
      <c r="V4248">
        <f>IF(Table1[[#This Row],[Churn]]="Yes",1,0)</f>
        <v>0</v>
      </c>
      <c r="W4248" t="str">
        <f t="shared" si="66"/>
        <v>Loyal (49-72 Months)</v>
      </c>
    </row>
    <row r="4249" spans="1:23" x14ac:dyDescent="0.25">
      <c r="A4249" t="s">
        <v>4283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 s="1">
        <v>106.35</v>
      </c>
      <c r="T4249" s="1">
        <v>7261.75</v>
      </c>
      <c r="U4249" t="s">
        <v>24</v>
      </c>
      <c r="V4249">
        <f>IF(Table1[[#This Row],[Churn]]="Yes",1,0)</f>
        <v>0</v>
      </c>
      <c r="W4249" t="str">
        <f t="shared" si="66"/>
        <v>Loyal (49-72 Months)</v>
      </c>
    </row>
    <row r="4250" spans="1:23" x14ac:dyDescent="0.25">
      <c r="A4250" t="s">
        <v>4284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 s="1">
        <v>90.55</v>
      </c>
      <c r="T4250" s="1">
        <v>5116.6000000000004</v>
      </c>
      <c r="U4250" t="s">
        <v>24</v>
      </c>
      <c r="V4250">
        <f>IF(Table1[[#This Row],[Churn]]="Yes",1,0)</f>
        <v>0</v>
      </c>
      <c r="W4250" t="str">
        <f t="shared" si="66"/>
        <v>Loyal (49-72 Months)</v>
      </c>
    </row>
    <row r="4251" spans="1:23" x14ac:dyDescent="0.25">
      <c r="A4251" t="s">
        <v>4285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 s="1">
        <v>65.900000000000006</v>
      </c>
      <c r="T4251" s="1">
        <v>660.05</v>
      </c>
      <c r="U4251" t="s">
        <v>24</v>
      </c>
      <c r="V4251">
        <f>IF(Table1[[#This Row],[Churn]]="Yes",1,0)</f>
        <v>0</v>
      </c>
      <c r="W4251" t="str">
        <f t="shared" si="66"/>
        <v>New (0-12 Months)</v>
      </c>
    </row>
    <row r="4252" spans="1:23" x14ac:dyDescent="0.25">
      <c r="A4252" t="s">
        <v>4286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 s="1">
        <v>104.5</v>
      </c>
      <c r="T4252" s="1">
        <v>6590.8</v>
      </c>
      <c r="U4252" t="s">
        <v>24</v>
      </c>
      <c r="V4252">
        <f>IF(Table1[[#This Row],[Churn]]="Yes",1,0)</f>
        <v>0</v>
      </c>
      <c r="W4252" t="str">
        <f t="shared" si="66"/>
        <v>Loyal (49-72 Months)</v>
      </c>
    </row>
    <row r="4253" spans="1:23" x14ac:dyDescent="0.25">
      <c r="A4253" t="s">
        <v>4287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 s="1">
        <v>52.5</v>
      </c>
      <c r="T4253" s="1">
        <v>1208.1500000000001</v>
      </c>
      <c r="U4253" t="s">
        <v>24</v>
      </c>
      <c r="V4253">
        <f>IF(Table1[[#This Row],[Churn]]="Yes",1,0)</f>
        <v>0</v>
      </c>
      <c r="W4253" t="str">
        <f t="shared" si="66"/>
        <v>Developing (13-24 Months)</v>
      </c>
    </row>
    <row r="4254" spans="1:23" x14ac:dyDescent="0.25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 s="1">
        <v>56.1</v>
      </c>
      <c r="T4254" s="1">
        <v>1033.9000000000001</v>
      </c>
      <c r="U4254" t="s">
        <v>24</v>
      </c>
      <c r="V4254">
        <f>IF(Table1[[#This Row],[Churn]]="Yes",1,0)</f>
        <v>0</v>
      </c>
      <c r="W4254" t="str">
        <f t="shared" si="66"/>
        <v>Developing (13-24 Months)</v>
      </c>
    </row>
    <row r="4255" spans="1:23" x14ac:dyDescent="0.25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 s="1">
        <v>88.75</v>
      </c>
      <c r="T4255" s="1">
        <v>1885.15</v>
      </c>
      <c r="U4255" t="s">
        <v>24</v>
      </c>
      <c r="V4255">
        <f>IF(Table1[[#This Row],[Churn]]="Yes",1,0)</f>
        <v>0</v>
      </c>
      <c r="W4255" t="str">
        <f t="shared" si="66"/>
        <v>Developing (13-24 Months)</v>
      </c>
    </row>
    <row r="4256" spans="1:23" x14ac:dyDescent="0.25">
      <c r="A4256" t="s">
        <v>4290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 s="1">
        <v>84.45</v>
      </c>
      <c r="T4256" s="1">
        <v>2467.1</v>
      </c>
      <c r="U4256" t="s">
        <v>23</v>
      </c>
      <c r="V4256">
        <f>IF(Table1[[#This Row],[Churn]]="Yes",1,0)</f>
        <v>1</v>
      </c>
      <c r="W4256" t="str">
        <f t="shared" si="66"/>
        <v>Established (25-48 Months)</v>
      </c>
    </row>
    <row r="4257" spans="1:23" x14ac:dyDescent="0.25">
      <c r="A4257" t="s">
        <v>4291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 s="1">
        <v>75.3</v>
      </c>
      <c r="T4257" s="1">
        <v>989.45</v>
      </c>
      <c r="U4257" t="s">
        <v>23</v>
      </c>
      <c r="V4257">
        <f>IF(Table1[[#This Row],[Churn]]="Yes",1,0)</f>
        <v>1</v>
      </c>
      <c r="W4257" t="str">
        <f t="shared" si="66"/>
        <v>Developing (13-24 Months)</v>
      </c>
    </row>
    <row r="4258" spans="1:23" x14ac:dyDescent="0.25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 s="1">
        <v>26</v>
      </c>
      <c r="T4258" s="1">
        <v>2006.95</v>
      </c>
      <c r="U4258" t="s">
        <v>24</v>
      </c>
      <c r="V4258">
        <f>IF(Table1[[#This Row],[Churn]]="Yes",1,0)</f>
        <v>0</v>
      </c>
      <c r="W4258" t="str">
        <f t="shared" si="66"/>
        <v>Loyal (49-72 Months)</v>
      </c>
    </row>
    <row r="4259" spans="1:23" x14ac:dyDescent="0.25">
      <c r="A4259" t="s">
        <v>4293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 s="1">
        <v>99.4</v>
      </c>
      <c r="T4259" s="1">
        <v>5025</v>
      </c>
      <c r="U4259" t="s">
        <v>24</v>
      </c>
      <c r="V4259">
        <f>IF(Table1[[#This Row],[Churn]]="Yes",1,0)</f>
        <v>0</v>
      </c>
      <c r="W4259" t="str">
        <f t="shared" si="66"/>
        <v>Loyal (49-72 Months)</v>
      </c>
    </row>
    <row r="4260" spans="1:23" x14ac:dyDescent="0.25">
      <c r="A4260" t="s">
        <v>4294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 s="1">
        <v>109.55</v>
      </c>
      <c r="T4260" s="1">
        <v>4830.25</v>
      </c>
      <c r="U4260" t="s">
        <v>23</v>
      </c>
      <c r="V4260">
        <f>IF(Table1[[#This Row],[Churn]]="Yes",1,0)</f>
        <v>1</v>
      </c>
      <c r="W4260" t="str">
        <f t="shared" si="66"/>
        <v>Established (25-48 Months)</v>
      </c>
    </row>
    <row r="4261" spans="1:23" x14ac:dyDescent="0.25">
      <c r="A4261" t="s">
        <v>4295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 s="1">
        <v>19.600000000000001</v>
      </c>
      <c r="T4261" s="1">
        <v>59.75</v>
      </c>
      <c r="U4261" t="s">
        <v>23</v>
      </c>
      <c r="V4261">
        <f>IF(Table1[[#This Row],[Churn]]="Yes",1,0)</f>
        <v>1</v>
      </c>
      <c r="W4261" t="str">
        <f t="shared" si="66"/>
        <v>New (0-12 Months)</v>
      </c>
    </row>
    <row r="4262" spans="1:23" x14ac:dyDescent="0.25">
      <c r="A4262" t="s">
        <v>4296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 s="1">
        <v>73.150000000000006</v>
      </c>
      <c r="T4262" s="1">
        <v>3088.25</v>
      </c>
      <c r="U4262" t="s">
        <v>24</v>
      </c>
      <c r="V4262">
        <f>IF(Table1[[#This Row],[Churn]]="Yes",1,0)</f>
        <v>0</v>
      </c>
      <c r="W4262" t="str">
        <f t="shared" si="66"/>
        <v>Established (25-48 Months)</v>
      </c>
    </row>
    <row r="4263" spans="1:23" x14ac:dyDescent="0.25">
      <c r="A4263" t="s">
        <v>4297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 s="1">
        <v>54.65</v>
      </c>
      <c r="T4263" s="1">
        <v>3134.7</v>
      </c>
      <c r="U4263" t="s">
        <v>24</v>
      </c>
      <c r="V4263">
        <f>IF(Table1[[#This Row],[Churn]]="Yes",1,0)</f>
        <v>0</v>
      </c>
      <c r="W4263" t="str">
        <f t="shared" si="66"/>
        <v>Loyal (49-72 Months)</v>
      </c>
    </row>
    <row r="4264" spans="1:23" x14ac:dyDescent="0.25">
      <c r="A4264" t="s">
        <v>4298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 s="1">
        <v>66.400000000000006</v>
      </c>
      <c r="T4264" s="1">
        <v>94.55</v>
      </c>
      <c r="U4264" t="s">
        <v>23</v>
      </c>
      <c r="V4264">
        <f>IF(Table1[[#This Row],[Churn]]="Yes",1,0)</f>
        <v>1</v>
      </c>
      <c r="W4264" t="str">
        <f t="shared" si="66"/>
        <v>New (0-12 Months)</v>
      </c>
    </row>
    <row r="4265" spans="1:23" x14ac:dyDescent="0.25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 s="1">
        <v>115.55</v>
      </c>
      <c r="T4265" s="1">
        <v>8312.4</v>
      </c>
      <c r="U4265" t="s">
        <v>24</v>
      </c>
      <c r="V4265">
        <f>IF(Table1[[#This Row],[Churn]]="Yes",1,0)</f>
        <v>0</v>
      </c>
      <c r="W4265" t="str">
        <f t="shared" si="66"/>
        <v>Loyal (49-72 Months)</v>
      </c>
    </row>
    <row r="4266" spans="1:23" x14ac:dyDescent="0.25">
      <c r="A4266" t="s">
        <v>4300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 s="1">
        <v>104.45</v>
      </c>
      <c r="T4266" s="1">
        <v>4863.8500000000004</v>
      </c>
      <c r="U4266" t="s">
        <v>24</v>
      </c>
      <c r="V4266">
        <f>IF(Table1[[#This Row],[Churn]]="Yes",1,0)</f>
        <v>0</v>
      </c>
      <c r="W4266" t="str">
        <f t="shared" si="66"/>
        <v>Established (25-48 Months)</v>
      </c>
    </row>
    <row r="4267" spans="1:23" x14ac:dyDescent="0.25">
      <c r="A4267" t="s">
        <v>4301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 s="1">
        <v>100.05</v>
      </c>
      <c r="T4267" s="1">
        <v>6871.9</v>
      </c>
      <c r="U4267" t="s">
        <v>23</v>
      </c>
      <c r="V4267">
        <f>IF(Table1[[#This Row],[Churn]]="Yes",1,0)</f>
        <v>1</v>
      </c>
      <c r="W4267" t="str">
        <f t="shared" si="66"/>
        <v>Loyal (49-72 Months)</v>
      </c>
    </row>
    <row r="4268" spans="1:23" x14ac:dyDescent="0.25">
      <c r="A4268" t="s">
        <v>4302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 s="1">
        <v>102</v>
      </c>
      <c r="T4268" s="1">
        <v>6529.25</v>
      </c>
      <c r="U4268" t="s">
        <v>23</v>
      </c>
      <c r="V4268">
        <f>IF(Table1[[#This Row],[Churn]]="Yes",1,0)</f>
        <v>1</v>
      </c>
      <c r="W4268" t="str">
        <f t="shared" si="66"/>
        <v>Loyal (49-72 Months)</v>
      </c>
    </row>
    <row r="4269" spans="1:23" x14ac:dyDescent="0.25">
      <c r="A4269" t="s">
        <v>4303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 s="1">
        <v>91.15</v>
      </c>
      <c r="T4269" s="1">
        <v>6637.9</v>
      </c>
      <c r="U4269" t="s">
        <v>24</v>
      </c>
      <c r="V4269">
        <f>IF(Table1[[#This Row],[Churn]]="Yes",1,0)</f>
        <v>0</v>
      </c>
      <c r="W4269" t="str">
        <f t="shared" si="66"/>
        <v>Loyal (49-72 Months)</v>
      </c>
    </row>
    <row r="4270" spans="1:23" x14ac:dyDescent="0.25">
      <c r="A4270" t="s">
        <v>4304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 s="1">
        <v>89.7</v>
      </c>
      <c r="T4270" s="1">
        <v>3165.6</v>
      </c>
      <c r="U4270" t="s">
        <v>24</v>
      </c>
      <c r="V4270">
        <f>IF(Table1[[#This Row],[Churn]]="Yes",1,0)</f>
        <v>0</v>
      </c>
      <c r="W4270" t="str">
        <f t="shared" si="66"/>
        <v>Established (25-48 Months)</v>
      </c>
    </row>
    <row r="4271" spans="1:23" x14ac:dyDescent="0.25">
      <c r="A4271" t="s">
        <v>4305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 s="1">
        <v>90.2</v>
      </c>
      <c r="T4271" s="1">
        <v>1454.15</v>
      </c>
      <c r="U4271" t="s">
        <v>23</v>
      </c>
      <c r="V4271">
        <f>IF(Table1[[#This Row],[Churn]]="Yes",1,0)</f>
        <v>1</v>
      </c>
      <c r="W4271" t="str">
        <f t="shared" si="66"/>
        <v>Developing (13-24 Months)</v>
      </c>
    </row>
    <row r="4272" spans="1:23" x14ac:dyDescent="0.25">
      <c r="A4272" t="s">
        <v>4306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 s="1">
        <v>92.4</v>
      </c>
      <c r="T4272" s="1">
        <v>6786.1</v>
      </c>
      <c r="U4272" t="s">
        <v>24</v>
      </c>
      <c r="V4272">
        <f>IF(Table1[[#This Row],[Churn]]="Yes",1,0)</f>
        <v>0</v>
      </c>
      <c r="W4272" t="str">
        <f t="shared" si="66"/>
        <v>Loyal (49-72 Months)</v>
      </c>
    </row>
    <row r="4273" spans="1:23" x14ac:dyDescent="0.25">
      <c r="A4273" t="s">
        <v>4307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 s="1">
        <v>19.899999999999999</v>
      </c>
      <c r="T4273" s="1">
        <v>543</v>
      </c>
      <c r="U4273" t="s">
        <v>24</v>
      </c>
      <c r="V4273">
        <f>IF(Table1[[#This Row],[Churn]]="Yes",1,0)</f>
        <v>0</v>
      </c>
      <c r="W4273" t="str">
        <f t="shared" si="66"/>
        <v>Established (25-48 Months)</v>
      </c>
    </row>
    <row r="4274" spans="1:23" x14ac:dyDescent="0.25">
      <c r="A4274" t="s">
        <v>4308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 s="1">
        <v>25.15</v>
      </c>
      <c r="T4274" s="1">
        <v>1327.15</v>
      </c>
      <c r="U4274" t="s">
        <v>23</v>
      </c>
      <c r="V4274">
        <f>IF(Table1[[#This Row],[Churn]]="Yes",1,0)</f>
        <v>1</v>
      </c>
      <c r="W4274" t="str">
        <f t="shared" si="66"/>
        <v>Loyal (49-72 Months)</v>
      </c>
    </row>
    <row r="4275" spans="1:23" x14ac:dyDescent="0.25">
      <c r="A4275" t="s">
        <v>4309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 s="1">
        <v>79.849999999999994</v>
      </c>
      <c r="T4275" s="1">
        <v>2404.15</v>
      </c>
      <c r="U4275" t="s">
        <v>23</v>
      </c>
      <c r="V4275">
        <f>IF(Table1[[#This Row],[Churn]]="Yes",1,0)</f>
        <v>1</v>
      </c>
      <c r="W4275" t="str">
        <f t="shared" si="66"/>
        <v>Established (25-48 Months)</v>
      </c>
    </row>
    <row r="4276" spans="1:23" x14ac:dyDescent="0.25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 s="1">
        <v>18.850000000000001</v>
      </c>
      <c r="T4276" s="1">
        <v>867.3</v>
      </c>
      <c r="U4276" t="s">
        <v>24</v>
      </c>
      <c r="V4276">
        <f>IF(Table1[[#This Row],[Churn]]="Yes",1,0)</f>
        <v>0</v>
      </c>
      <c r="W4276" t="str">
        <f t="shared" si="66"/>
        <v>Established (25-48 Months)</v>
      </c>
    </row>
    <row r="4277" spans="1:23" x14ac:dyDescent="0.25">
      <c r="A4277" t="s">
        <v>4311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 s="1">
        <v>25.75</v>
      </c>
      <c r="T4277" s="1">
        <v>25.75</v>
      </c>
      <c r="U4277" t="s">
        <v>24</v>
      </c>
      <c r="V4277">
        <f>IF(Table1[[#This Row],[Churn]]="Yes",1,0)</f>
        <v>0</v>
      </c>
      <c r="W4277" t="str">
        <f t="shared" si="66"/>
        <v>New (0-12 Months)</v>
      </c>
    </row>
    <row r="4278" spans="1:23" x14ac:dyDescent="0.25">
      <c r="A4278" t="s">
        <v>4312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 s="1">
        <v>49.6</v>
      </c>
      <c r="T4278" s="1">
        <v>114.7</v>
      </c>
      <c r="U4278" t="s">
        <v>23</v>
      </c>
      <c r="V4278">
        <f>IF(Table1[[#This Row],[Churn]]="Yes",1,0)</f>
        <v>1</v>
      </c>
      <c r="W4278" t="str">
        <f t="shared" si="66"/>
        <v>New (0-12 Months)</v>
      </c>
    </row>
    <row r="4279" spans="1:23" x14ac:dyDescent="0.25">
      <c r="A4279" t="s">
        <v>4313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 s="1">
        <v>20.95</v>
      </c>
      <c r="T4279" s="1">
        <v>109.5</v>
      </c>
      <c r="U4279" t="s">
        <v>24</v>
      </c>
      <c r="V4279">
        <f>IF(Table1[[#This Row],[Churn]]="Yes",1,0)</f>
        <v>0</v>
      </c>
      <c r="W4279" t="str">
        <f t="shared" si="66"/>
        <v>New (0-12 Months)</v>
      </c>
    </row>
    <row r="4280" spans="1:23" x14ac:dyDescent="0.25">
      <c r="A4280" t="s">
        <v>4314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 s="1">
        <v>97.05</v>
      </c>
      <c r="T4280" s="1">
        <v>4692.95</v>
      </c>
      <c r="U4280" t="s">
        <v>24</v>
      </c>
      <c r="V4280">
        <f>IF(Table1[[#This Row],[Churn]]="Yes",1,0)</f>
        <v>0</v>
      </c>
      <c r="W4280" t="str">
        <f t="shared" si="66"/>
        <v>Established (25-48 Months)</v>
      </c>
    </row>
    <row r="4281" spans="1:23" x14ac:dyDescent="0.25">
      <c r="A4281" t="s">
        <v>4315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 s="1">
        <v>25.4</v>
      </c>
      <c r="T4281" s="1">
        <v>546.85</v>
      </c>
      <c r="U4281" t="s">
        <v>24</v>
      </c>
      <c r="V4281">
        <f>IF(Table1[[#This Row],[Churn]]="Yes",1,0)</f>
        <v>0</v>
      </c>
      <c r="W4281" t="str">
        <f t="shared" si="66"/>
        <v>Established (25-48 Months)</v>
      </c>
    </row>
    <row r="4282" spans="1:23" x14ac:dyDescent="0.25">
      <c r="A4282" t="s">
        <v>4316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 s="1">
        <v>19.7</v>
      </c>
      <c r="T4282" s="1">
        <v>1274.05</v>
      </c>
      <c r="U4282" t="s">
        <v>24</v>
      </c>
      <c r="V4282">
        <f>IF(Table1[[#This Row],[Churn]]="Yes",1,0)</f>
        <v>0</v>
      </c>
      <c r="W4282" t="str">
        <f t="shared" si="66"/>
        <v>Loyal (49-72 Months)</v>
      </c>
    </row>
    <row r="4283" spans="1:23" x14ac:dyDescent="0.25">
      <c r="A4283" t="s">
        <v>4317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 s="1">
        <v>35</v>
      </c>
      <c r="T4283" s="1">
        <v>1782.4</v>
      </c>
      <c r="U4283" t="s">
        <v>24</v>
      </c>
      <c r="V4283">
        <f>IF(Table1[[#This Row],[Churn]]="Yes",1,0)</f>
        <v>0</v>
      </c>
      <c r="W4283" t="str">
        <f t="shared" si="66"/>
        <v>Loyal (49-72 Months)</v>
      </c>
    </row>
    <row r="4284" spans="1:23" x14ac:dyDescent="0.25">
      <c r="A4284" t="s">
        <v>4318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 s="1">
        <v>101.25</v>
      </c>
      <c r="T4284" s="1">
        <v>5301.1</v>
      </c>
      <c r="U4284" t="s">
        <v>24</v>
      </c>
      <c r="V4284">
        <f>IF(Table1[[#This Row],[Churn]]="Yes",1,0)</f>
        <v>0</v>
      </c>
      <c r="W4284" t="str">
        <f t="shared" si="66"/>
        <v>Loyal (49-72 Months)</v>
      </c>
    </row>
    <row r="4285" spans="1:23" x14ac:dyDescent="0.25">
      <c r="A4285" t="s">
        <v>4319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 s="1">
        <v>70.2</v>
      </c>
      <c r="T4285" s="1">
        <v>280.35000000000002</v>
      </c>
      <c r="U4285" t="s">
        <v>24</v>
      </c>
      <c r="V4285">
        <f>IF(Table1[[#This Row],[Churn]]="Yes",1,0)</f>
        <v>0</v>
      </c>
      <c r="W4285" t="str">
        <f t="shared" si="66"/>
        <v>New (0-12 Months)</v>
      </c>
    </row>
    <row r="4286" spans="1:23" x14ac:dyDescent="0.25">
      <c r="A4286" t="s">
        <v>4320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 s="1">
        <v>90.95</v>
      </c>
      <c r="T4286" s="1">
        <v>2897.95</v>
      </c>
      <c r="U4286" t="s">
        <v>24</v>
      </c>
      <c r="V4286">
        <f>IF(Table1[[#This Row],[Churn]]="Yes",1,0)</f>
        <v>0</v>
      </c>
      <c r="W4286" t="str">
        <f t="shared" si="66"/>
        <v>Established (25-48 Months)</v>
      </c>
    </row>
    <row r="4287" spans="1:23" x14ac:dyDescent="0.25">
      <c r="A4287" t="s">
        <v>4321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 s="1">
        <v>73.849999999999994</v>
      </c>
      <c r="T4287" s="1">
        <v>3371</v>
      </c>
      <c r="U4287" t="s">
        <v>24</v>
      </c>
      <c r="V4287">
        <f>IF(Table1[[#This Row],[Churn]]="Yes",1,0)</f>
        <v>0</v>
      </c>
      <c r="W4287" t="str">
        <f t="shared" si="66"/>
        <v>Established (25-48 Months)</v>
      </c>
    </row>
    <row r="4288" spans="1:23" x14ac:dyDescent="0.25">
      <c r="A4288" t="s">
        <v>4322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 s="1">
        <v>88.05</v>
      </c>
      <c r="T4288" s="1">
        <v>801.3</v>
      </c>
      <c r="U4288" t="s">
        <v>24</v>
      </c>
      <c r="V4288">
        <f>IF(Table1[[#This Row],[Churn]]="Yes",1,0)</f>
        <v>0</v>
      </c>
      <c r="W4288" t="str">
        <f t="shared" si="66"/>
        <v>New (0-12 Months)</v>
      </c>
    </row>
    <row r="4289" spans="1:23" x14ac:dyDescent="0.25">
      <c r="A4289" t="s">
        <v>4323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 s="1">
        <v>105.95</v>
      </c>
      <c r="T4289" s="1">
        <v>6975.25</v>
      </c>
      <c r="U4289" t="s">
        <v>23</v>
      </c>
      <c r="V4289">
        <f>IF(Table1[[#This Row],[Churn]]="Yes",1,0)</f>
        <v>1</v>
      </c>
      <c r="W4289" t="str">
        <f t="shared" si="66"/>
        <v>Loyal (49-72 Months)</v>
      </c>
    </row>
    <row r="4290" spans="1:23" x14ac:dyDescent="0.25">
      <c r="A4290" t="s">
        <v>4324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 s="1">
        <v>91.85</v>
      </c>
      <c r="T4290" s="1">
        <v>257.05</v>
      </c>
      <c r="U4290" t="s">
        <v>23</v>
      </c>
      <c r="V4290">
        <f>IF(Table1[[#This Row],[Churn]]="Yes",1,0)</f>
        <v>1</v>
      </c>
      <c r="W4290" t="str">
        <f t="shared" ref="W4290:W4353" si="67">IF(F4290&lt;=12,"New (0-12 Months)",IF(F4290&lt;=24,"Developing (13-24 Months)",IF(F4290&lt;=48,"Established (25-48 Months)","Loyal (49-72 Months)")))</f>
        <v>New (0-12 Months)</v>
      </c>
    </row>
    <row r="4291" spans="1:23" x14ac:dyDescent="0.25">
      <c r="A4291" t="s">
        <v>4325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 s="1">
        <v>20.100000000000001</v>
      </c>
      <c r="T4291" s="1">
        <v>1079.45</v>
      </c>
      <c r="U4291" t="s">
        <v>24</v>
      </c>
      <c r="V4291">
        <f>IF(Table1[[#This Row],[Churn]]="Yes",1,0)</f>
        <v>0</v>
      </c>
      <c r="W4291" t="str">
        <f t="shared" si="67"/>
        <v>Loyal (49-72 Months)</v>
      </c>
    </row>
    <row r="4292" spans="1:23" x14ac:dyDescent="0.25">
      <c r="A4292" t="s">
        <v>4326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 s="1">
        <v>40.1</v>
      </c>
      <c r="T4292" s="1">
        <v>40.1</v>
      </c>
      <c r="U4292" t="s">
        <v>23</v>
      </c>
      <c r="V4292">
        <f>IF(Table1[[#This Row],[Churn]]="Yes",1,0)</f>
        <v>1</v>
      </c>
      <c r="W4292" t="str">
        <f t="shared" si="67"/>
        <v>New (0-12 Months)</v>
      </c>
    </row>
    <row r="4293" spans="1:23" x14ac:dyDescent="0.25">
      <c r="A4293" t="s">
        <v>4327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 s="1">
        <v>110.3</v>
      </c>
      <c r="T4293" s="1">
        <v>6997.3</v>
      </c>
      <c r="U4293" t="s">
        <v>24</v>
      </c>
      <c r="V4293">
        <f>IF(Table1[[#This Row],[Churn]]="Yes",1,0)</f>
        <v>0</v>
      </c>
      <c r="W4293" t="str">
        <f t="shared" si="67"/>
        <v>Loyal (49-72 Months)</v>
      </c>
    </row>
    <row r="4294" spans="1:23" x14ac:dyDescent="0.25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 s="1">
        <v>73.900000000000006</v>
      </c>
      <c r="T4294" s="1">
        <v>2217.15</v>
      </c>
      <c r="U4294" t="s">
        <v>23</v>
      </c>
      <c r="V4294">
        <f>IF(Table1[[#This Row],[Churn]]="Yes",1,0)</f>
        <v>1</v>
      </c>
      <c r="W4294" t="str">
        <f t="shared" si="67"/>
        <v>Established (25-48 Months)</v>
      </c>
    </row>
    <row r="4295" spans="1:23" x14ac:dyDescent="0.25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 s="1">
        <v>89.8</v>
      </c>
      <c r="T4295" s="1">
        <v>1129.0999999999999</v>
      </c>
      <c r="U4295" t="s">
        <v>23</v>
      </c>
      <c r="V4295">
        <f>IF(Table1[[#This Row],[Churn]]="Yes",1,0)</f>
        <v>1</v>
      </c>
      <c r="W4295" t="str">
        <f t="shared" si="67"/>
        <v>Developing (13-24 Months)</v>
      </c>
    </row>
    <row r="4296" spans="1:23" x14ac:dyDescent="0.25">
      <c r="A4296" t="s">
        <v>4330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 s="1">
        <v>85.15</v>
      </c>
      <c r="T4296" s="1">
        <v>979.05</v>
      </c>
      <c r="U4296" t="s">
        <v>24</v>
      </c>
      <c r="V4296">
        <f>IF(Table1[[#This Row],[Churn]]="Yes",1,0)</f>
        <v>0</v>
      </c>
      <c r="W4296" t="str">
        <f t="shared" si="67"/>
        <v>New (0-12 Months)</v>
      </c>
    </row>
    <row r="4297" spans="1:23" x14ac:dyDescent="0.25">
      <c r="A4297" t="s">
        <v>4331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 s="1">
        <v>60.95</v>
      </c>
      <c r="T4297" s="1">
        <v>4119.3999999999996</v>
      </c>
      <c r="U4297" t="s">
        <v>24</v>
      </c>
      <c r="V4297">
        <f>IF(Table1[[#This Row],[Churn]]="Yes",1,0)</f>
        <v>0</v>
      </c>
      <c r="W4297" t="str">
        <f t="shared" si="67"/>
        <v>Loyal (49-72 Months)</v>
      </c>
    </row>
    <row r="4298" spans="1:23" x14ac:dyDescent="0.25">
      <c r="A4298" t="s">
        <v>4332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 s="1">
        <v>72.25</v>
      </c>
      <c r="T4298" s="1">
        <v>2568.5500000000002</v>
      </c>
      <c r="U4298" t="s">
        <v>23</v>
      </c>
      <c r="V4298">
        <f>IF(Table1[[#This Row],[Churn]]="Yes",1,0)</f>
        <v>1</v>
      </c>
      <c r="W4298" t="str">
        <f t="shared" si="67"/>
        <v>Established (25-48 Months)</v>
      </c>
    </row>
    <row r="4299" spans="1:23" x14ac:dyDescent="0.25">
      <c r="A4299" t="s">
        <v>4333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 s="1">
        <v>73.55</v>
      </c>
      <c r="T4299" s="1">
        <v>3349.1</v>
      </c>
      <c r="U4299" t="s">
        <v>24</v>
      </c>
      <c r="V4299">
        <f>IF(Table1[[#This Row],[Churn]]="Yes",1,0)</f>
        <v>0</v>
      </c>
      <c r="W4299" t="str">
        <f t="shared" si="67"/>
        <v>Established (25-48 Months)</v>
      </c>
    </row>
    <row r="4300" spans="1:23" x14ac:dyDescent="0.25">
      <c r="A4300" t="s">
        <v>4334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 s="1">
        <v>46</v>
      </c>
      <c r="T4300" s="1">
        <v>492.1</v>
      </c>
      <c r="U4300" t="s">
        <v>24</v>
      </c>
      <c r="V4300">
        <f>IF(Table1[[#This Row],[Churn]]="Yes",1,0)</f>
        <v>0</v>
      </c>
      <c r="W4300" t="str">
        <f t="shared" si="67"/>
        <v>New (0-12 Months)</v>
      </c>
    </row>
    <row r="4301" spans="1:23" x14ac:dyDescent="0.25">
      <c r="A4301" t="s">
        <v>4335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 s="1">
        <v>58.55</v>
      </c>
      <c r="T4301" s="1">
        <v>1718.95</v>
      </c>
      <c r="U4301" t="s">
        <v>24</v>
      </c>
      <c r="V4301">
        <f>IF(Table1[[#This Row],[Churn]]="Yes",1,0)</f>
        <v>0</v>
      </c>
      <c r="W4301" t="str">
        <f t="shared" si="67"/>
        <v>Established (25-48 Months)</v>
      </c>
    </row>
    <row r="4302" spans="1:23" x14ac:dyDescent="0.25">
      <c r="A4302" t="s">
        <v>4336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 s="1">
        <v>24.6</v>
      </c>
      <c r="T4302" s="1">
        <v>605.25</v>
      </c>
      <c r="U4302" t="s">
        <v>24</v>
      </c>
      <c r="V4302">
        <f>IF(Table1[[#This Row],[Churn]]="Yes",1,0)</f>
        <v>0</v>
      </c>
      <c r="W4302" t="str">
        <f t="shared" si="67"/>
        <v>Developing (13-24 Months)</v>
      </c>
    </row>
    <row r="4303" spans="1:23" x14ac:dyDescent="0.25">
      <c r="A4303" t="s">
        <v>4337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 s="1">
        <v>19.75</v>
      </c>
      <c r="T4303" s="1">
        <v>1344.5</v>
      </c>
      <c r="U4303" t="s">
        <v>24</v>
      </c>
      <c r="V4303">
        <f>IF(Table1[[#This Row],[Churn]]="Yes",1,0)</f>
        <v>0</v>
      </c>
      <c r="W4303" t="str">
        <f t="shared" si="67"/>
        <v>Loyal (49-72 Months)</v>
      </c>
    </row>
    <row r="4304" spans="1:23" x14ac:dyDescent="0.25">
      <c r="A4304" t="s">
        <v>4338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 s="1">
        <v>86.35</v>
      </c>
      <c r="T4304" s="1">
        <v>4267.1499999999996</v>
      </c>
      <c r="U4304" t="s">
        <v>24</v>
      </c>
      <c r="V4304">
        <f>IF(Table1[[#This Row],[Churn]]="Yes",1,0)</f>
        <v>0</v>
      </c>
      <c r="W4304" t="str">
        <f t="shared" si="67"/>
        <v>Loyal (49-72 Months)</v>
      </c>
    </row>
    <row r="4305" spans="1:23" x14ac:dyDescent="0.25">
      <c r="A4305" t="s">
        <v>4339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 s="1">
        <v>25.5</v>
      </c>
      <c r="T4305" s="1">
        <v>1121.05</v>
      </c>
      <c r="U4305" t="s">
        <v>24</v>
      </c>
      <c r="V4305">
        <f>IF(Table1[[#This Row],[Churn]]="Yes",1,0)</f>
        <v>0</v>
      </c>
      <c r="W4305" t="str">
        <f t="shared" si="67"/>
        <v>Established (25-48 Months)</v>
      </c>
    </row>
    <row r="4306" spans="1:23" x14ac:dyDescent="0.25">
      <c r="A4306" t="s">
        <v>4340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 s="1">
        <v>19</v>
      </c>
      <c r="T4306" s="1">
        <v>918.7</v>
      </c>
      <c r="U4306" t="s">
        <v>24</v>
      </c>
      <c r="V4306">
        <f>IF(Table1[[#This Row],[Churn]]="Yes",1,0)</f>
        <v>0</v>
      </c>
      <c r="W4306" t="str">
        <f t="shared" si="67"/>
        <v>Loyal (49-72 Months)</v>
      </c>
    </row>
    <row r="4307" spans="1:23" x14ac:dyDescent="0.25">
      <c r="A4307" t="s">
        <v>4341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 s="1">
        <v>19.55</v>
      </c>
      <c r="T4307" s="1">
        <v>521.79999999999995</v>
      </c>
      <c r="U4307" t="s">
        <v>24</v>
      </c>
      <c r="V4307">
        <f>IF(Table1[[#This Row],[Churn]]="Yes",1,0)</f>
        <v>0</v>
      </c>
      <c r="W4307" t="str">
        <f t="shared" si="67"/>
        <v>Established (25-48 Months)</v>
      </c>
    </row>
    <row r="4308" spans="1:23" x14ac:dyDescent="0.25">
      <c r="A4308" t="s">
        <v>4342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 s="1">
        <v>110.1</v>
      </c>
      <c r="T4308" s="1">
        <v>4469.1000000000004</v>
      </c>
      <c r="U4308" t="s">
        <v>24</v>
      </c>
      <c r="V4308">
        <f>IF(Table1[[#This Row],[Churn]]="Yes",1,0)</f>
        <v>0</v>
      </c>
      <c r="W4308" t="str">
        <f t="shared" si="67"/>
        <v>Established (25-48 Months)</v>
      </c>
    </row>
    <row r="4309" spans="1:23" x14ac:dyDescent="0.25">
      <c r="A4309" t="s">
        <v>4343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 s="1">
        <v>96.55</v>
      </c>
      <c r="T4309" s="1">
        <v>3580.3</v>
      </c>
      <c r="U4309" t="s">
        <v>23</v>
      </c>
      <c r="V4309">
        <f>IF(Table1[[#This Row],[Churn]]="Yes",1,0)</f>
        <v>1</v>
      </c>
      <c r="W4309" t="str">
        <f t="shared" si="67"/>
        <v>Established (25-48 Months)</v>
      </c>
    </row>
    <row r="4310" spans="1:23" x14ac:dyDescent="0.25">
      <c r="A4310" t="s">
        <v>4344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 s="1">
        <v>69.75</v>
      </c>
      <c r="T4310" s="1">
        <v>1729.35</v>
      </c>
      <c r="U4310" t="s">
        <v>24</v>
      </c>
      <c r="V4310">
        <f>IF(Table1[[#This Row],[Churn]]="Yes",1,0)</f>
        <v>0</v>
      </c>
      <c r="W4310" t="str">
        <f t="shared" si="67"/>
        <v>Established (25-48 Months)</v>
      </c>
    </row>
    <row r="4311" spans="1:23" x14ac:dyDescent="0.25">
      <c r="A4311" t="s">
        <v>4345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 s="1">
        <v>50.6</v>
      </c>
      <c r="T4311" s="1">
        <v>1073.3</v>
      </c>
      <c r="U4311" t="s">
        <v>24</v>
      </c>
      <c r="V4311">
        <f>IF(Table1[[#This Row],[Churn]]="Yes",1,0)</f>
        <v>0</v>
      </c>
      <c r="W4311" t="str">
        <f t="shared" si="67"/>
        <v>Developing (13-24 Months)</v>
      </c>
    </row>
    <row r="4312" spans="1:23" x14ac:dyDescent="0.25">
      <c r="A4312" t="s">
        <v>4346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 s="1">
        <v>65.599999999999994</v>
      </c>
      <c r="T4312" s="1">
        <v>4566.5</v>
      </c>
      <c r="U4312" t="s">
        <v>24</v>
      </c>
      <c r="V4312">
        <f>IF(Table1[[#This Row],[Churn]]="Yes",1,0)</f>
        <v>0</v>
      </c>
      <c r="W4312" t="str">
        <f t="shared" si="67"/>
        <v>Loyal (49-72 Months)</v>
      </c>
    </row>
    <row r="4313" spans="1:23" x14ac:dyDescent="0.25">
      <c r="A4313" t="s">
        <v>4347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 s="1">
        <v>40.1</v>
      </c>
      <c r="T4313" s="1">
        <v>293.3</v>
      </c>
      <c r="U4313" t="s">
        <v>23</v>
      </c>
      <c r="V4313">
        <f>IF(Table1[[#This Row],[Churn]]="Yes",1,0)</f>
        <v>1</v>
      </c>
      <c r="W4313" t="str">
        <f t="shared" si="67"/>
        <v>New (0-12 Months)</v>
      </c>
    </row>
    <row r="4314" spans="1:23" x14ac:dyDescent="0.25">
      <c r="A4314" t="s">
        <v>4348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 s="1">
        <v>82.1</v>
      </c>
      <c r="T4314" s="1">
        <v>2603.1</v>
      </c>
      <c r="U4314" t="s">
        <v>24</v>
      </c>
      <c r="V4314">
        <f>IF(Table1[[#This Row],[Churn]]="Yes",1,0)</f>
        <v>0</v>
      </c>
      <c r="W4314" t="str">
        <f t="shared" si="67"/>
        <v>Established (25-48 Months)</v>
      </c>
    </row>
    <row r="4315" spans="1:23" x14ac:dyDescent="0.25">
      <c r="A4315" t="s">
        <v>4349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 s="1">
        <v>79.099999999999994</v>
      </c>
      <c r="T4315" s="1">
        <v>1783.75</v>
      </c>
      <c r="U4315" t="s">
        <v>24</v>
      </c>
      <c r="V4315">
        <f>IF(Table1[[#This Row],[Churn]]="Yes",1,0)</f>
        <v>0</v>
      </c>
      <c r="W4315" t="str">
        <f t="shared" si="67"/>
        <v>Developing (13-24 Months)</v>
      </c>
    </row>
    <row r="4316" spans="1:23" x14ac:dyDescent="0.25">
      <c r="A4316" t="s">
        <v>4350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 s="1">
        <v>101.25</v>
      </c>
      <c r="T4316" s="1">
        <v>2440.15</v>
      </c>
      <c r="U4316" t="s">
        <v>23</v>
      </c>
      <c r="V4316">
        <f>IF(Table1[[#This Row],[Churn]]="Yes",1,0)</f>
        <v>1</v>
      </c>
      <c r="W4316" t="str">
        <f t="shared" si="67"/>
        <v>Developing (13-24 Months)</v>
      </c>
    </row>
    <row r="4317" spans="1:23" x14ac:dyDescent="0.25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 s="1">
        <v>79.55</v>
      </c>
      <c r="T4317" s="1">
        <v>79.55</v>
      </c>
      <c r="U4317" t="s">
        <v>23</v>
      </c>
      <c r="V4317">
        <f>IF(Table1[[#This Row],[Churn]]="Yes",1,0)</f>
        <v>1</v>
      </c>
      <c r="W4317" t="str">
        <f t="shared" si="67"/>
        <v>New (0-12 Months)</v>
      </c>
    </row>
    <row r="4318" spans="1:23" x14ac:dyDescent="0.25">
      <c r="A4318" t="s">
        <v>4352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 s="1">
        <v>90.65</v>
      </c>
      <c r="T4318" s="1">
        <v>6322.1</v>
      </c>
      <c r="U4318" t="s">
        <v>24</v>
      </c>
      <c r="V4318">
        <f>IF(Table1[[#This Row],[Churn]]="Yes",1,0)</f>
        <v>0</v>
      </c>
      <c r="W4318" t="str">
        <f t="shared" si="67"/>
        <v>Loyal (49-72 Months)</v>
      </c>
    </row>
    <row r="4319" spans="1:23" x14ac:dyDescent="0.25">
      <c r="A4319" t="s">
        <v>4353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 s="1">
        <v>20.55</v>
      </c>
      <c r="T4319" s="1">
        <v>57.4</v>
      </c>
      <c r="U4319" t="s">
        <v>24</v>
      </c>
      <c r="V4319">
        <f>IF(Table1[[#This Row],[Churn]]="Yes",1,0)</f>
        <v>0</v>
      </c>
      <c r="W4319" t="str">
        <f t="shared" si="67"/>
        <v>New (0-12 Months)</v>
      </c>
    </row>
    <row r="4320" spans="1:23" x14ac:dyDescent="0.25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 s="1">
        <v>75.75</v>
      </c>
      <c r="T4320" s="1">
        <v>4284.6499999999996</v>
      </c>
      <c r="U4320" t="s">
        <v>24</v>
      </c>
      <c r="V4320">
        <f>IF(Table1[[#This Row],[Churn]]="Yes",1,0)</f>
        <v>0</v>
      </c>
      <c r="W4320" t="str">
        <f t="shared" si="67"/>
        <v>Loyal (49-72 Months)</v>
      </c>
    </row>
    <row r="4321" spans="1:23" x14ac:dyDescent="0.25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 s="1">
        <v>110</v>
      </c>
      <c r="T4321" s="1">
        <v>7138.65</v>
      </c>
      <c r="U4321" t="s">
        <v>24</v>
      </c>
      <c r="V4321">
        <f>IF(Table1[[#This Row],[Churn]]="Yes",1,0)</f>
        <v>0</v>
      </c>
      <c r="W4321" t="str">
        <f t="shared" si="67"/>
        <v>Loyal (49-72 Months)</v>
      </c>
    </row>
    <row r="4322" spans="1:23" x14ac:dyDescent="0.25">
      <c r="A4322" t="s">
        <v>4356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 s="1">
        <v>20.85</v>
      </c>
      <c r="T4322" s="1">
        <v>1539.75</v>
      </c>
      <c r="U4322" t="s">
        <v>24</v>
      </c>
      <c r="V4322">
        <f>IF(Table1[[#This Row],[Churn]]="Yes",1,0)</f>
        <v>0</v>
      </c>
      <c r="W4322" t="str">
        <f t="shared" si="67"/>
        <v>Loyal (49-72 Months)</v>
      </c>
    </row>
    <row r="4323" spans="1:23" x14ac:dyDescent="0.25">
      <c r="A4323" t="s">
        <v>4357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 s="1">
        <v>80.349999999999994</v>
      </c>
      <c r="T4323" s="1">
        <v>1058.0999999999999</v>
      </c>
      <c r="U4323" t="s">
        <v>24</v>
      </c>
      <c r="V4323">
        <f>IF(Table1[[#This Row],[Churn]]="Yes",1,0)</f>
        <v>0</v>
      </c>
      <c r="W4323" t="str">
        <f t="shared" si="67"/>
        <v>Developing (13-24 Months)</v>
      </c>
    </row>
    <row r="4324" spans="1:23" x14ac:dyDescent="0.25">
      <c r="A4324" t="s">
        <v>4358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 s="1">
        <v>70.150000000000006</v>
      </c>
      <c r="T4324" s="1">
        <v>123.8</v>
      </c>
      <c r="U4324" t="s">
        <v>24</v>
      </c>
      <c r="V4324">
        <f>IF(Table1[[#This Row],[Churn]]="Yes",1,0)</f>
        <v>0</v>
      </c>
      <c r="W4324" t="str">
        <f t="shared" si="67"/>
        <v>New (0-12 Months)</v>
      </c>
    </row>
    <row r="4325" spans="1:23" x14ac:dyDescent="0.25">
      <c r="A4325" t="s">
        <v>4359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 s="1">
        <v>84.05</v>
      </c>
      <c r="T4325" s="1">
        <v>2781.85</v>
      </c>
      <c r="U4325" t="s">
        <v>23</v>
      </c>
      <c r="V4325">
        <f>IF(Table1[[#This Row],[Churn]]="Yes",1,0)</f>
        <v>1</v>
      </c>
      <c r="W4325" t="str">
        <f t="shared" si="67"/>
        <v>Established (25-48 Months)</v>
      </c>
    </row>
    <row r="4326" spans="1:23" x14ac:dyDescent="0.25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 s="1">
        <v>67.45</v>
      </c>
      <c r="T4326" s="1">
        <v>2731</v>
      </c>
      <c r="U4326" t="s">
        <v>24</v>
      </c>
      <c r="V4326">
        <f>IF(Table1[[#This Row],[Churn]]="Yes",1,0)</f>
        <v>0</v>
      </c>
      <c r="W4326" t="str">
        <f t="shared" si="67"/>
        <v>Established (25-48 Months)</v>
      </c>
    </row>
    <row r="4327" spans="1:23" x14ac:dyDescent="0.25">
      <c r="A4327" t="s">
        <v>4361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 s="1">
        <v>20.75</v>
      </c>
      <c r="T4327" s="1">
        <v>20.75</v>
      </c>
      <c r="U4327" t="s">
        <v>24</v>
      </c>
      <c r="V4327">
        <f>IF(Table1[[#This Row],[Churn]]="Yes",1,0)</f>
        <v>0</v>
      </c>
      <c r="W4327" t="str">
        <f t="shared" si="67"/>
        <v>New (0-12 Months)</v>
      </c>
    </row>
    <row r="4328" spans="1:23" x14ac:dyDescent="0.25">
      <c r="A4328" t="s">
        <v>4362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 s="1">
        <v>89.1</v>
      </c>
      <c r="T4328" s="1">
        <v>89.1</v>
      </c>
      <c r="U4328" t="s">
        <v>23</v>
      </c>
      <c r="V4328">
        <f>IF(Table1[[#This Row],[Churn]]="Yes",1,0)</f>
        <v>1</v>
      </c>
      <c r="W4328" t="str">
        <f t="shared" si="67"/>
        <v>New (0-12 Months)</v>
      </c>
    </row>
    <row r="4329" spans="1:23" x14ac:dyDescent="0.25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 s="1">
        <v>69.900000000000006</v>
      </c>
      <c r="T4329" s="1">
        <v>497.3</v>
      </c>
      <c r="U4329" t="s">
        <v>24</v>
      </c>
      <c r="V4329">
        <f>IF(Table1[[#This Row],[Churn]]="Yes",1,0)</f>
        <v>0</v>
      </c>
      <c r="W4329" t="str">
        <f t="shared" si="67"/>
        <v>New (0-12 Months)</v>
      </c>
    </row>
    <row r="4330" spans="1:23" x14ac:dyDescent="0.25">
      <c r="A4330" t="s">
        <v>4364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 s="1">
        <v>51.1</v>
      </c>
      <c r="T4330" s="1">
        <v>711.15</v>
      </c>
      <c r="U4330" t="s">
        <v>24</v>
      </c>
      <c r="V4330">
        <f>IF(Table1[[#This Row],[Churn]]="Yes",1,0)</f>
        <v>0</v>
      </c>
      <c r="W4330" t="str">
        <f t="shared" si="67"/>
        <v>Developing (13-24 Months)</v>
      </c>
    </row>
    <row r="4331" spans="1:23" x14ac:dyDescent="0.25">
      <c r="A4331" t="s">
        <v>4365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 s="1">
        <v>94.4</v>
      </c>
      <c r="T4331" s="1">
        <v>1607.2</v>
      </c>
      <c r="U4331" t="s">
        <v>23</v>
      </c>
      <c r="V4331">
        <f>IF(Table1[[#This Row],[Churn]]="Yes",1,0)</f>
        <v>1</v>
      </c>
      <c r="W4331" t="str">
        <f t="shared" si="67"/>
        <v>Developing (13-24 Months)</v>
      </c>
    </row>
    <row r="4332" spans="1:23" x14ac:dyDescent="0.25">
      <c r="A4332" t="s">
        <v>4366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 s="1">
        <v>78.25</v>
      </c>
      <c r="T4332" s="1">
        <v>1490.95</v>
      </c>
      <c r="U4332" t="s">
        <v>23</v>
      </c>
      <c r="V4332">
        <f>IF(Table1[[#This Row],[Churn]]="Yes",1,0)</f>
        <v>1</v>
      </c>
      <c r="W4332" t="str">
        <f t="shared" si="67"/>
        <v>Developing (13-24 Months)</v>
      </c>
    </row>
    <row r="4333" spans="1:23" x14ac:dyDescent="0.25">
      <c r="A4333" t="s">
        <v>4367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 s="1">
        <v>25.55</v>
      </c>
      <c r="T4333" s="1">
        <v>1898.1</v>
      </c>
      <c r="U4333" t="s">
        <v>24</v>
      </c>
      <c r="V4333">
        <f>IF(Table1[[#This Row],[Churn]]="Yes",1,0)</f>
        <v>0</v>
      </c>
      <c r="W4333" t="str">
        <f t="shared" si="67"/>
        <v>Loyal (49-72 Months)</v>
      </c>
    </row>
    <row r="4334" spans="1:23" x14ac:dyDescent="0.25">
      <c r="A4334" t="s">
        <v>4368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 s="1">
        <v>60</v>
      </c>
      <c r="T4334" s="1">
        <v>3273.95</v>
      </c>
      <c r="U4334" t="s">
        <v>24</v>
      </c>
      <c r="V4334">
        <f>IF(Table1[[#This Row],[Churn]]="Yes",1,0)</f>
        <v>0</v>
      </c>
      <c r="W4334" t="str">
        <f t="shared" si="67"/>
        <v>Loyal (49-72 Months)</v>
      </c>
    </row>
    <row r="4335" spans="1:23" x14ac:dyDescent="0.25">
      <c r="A4335" t="s">
        <v>4369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 s="1">
        <v>90.55</v>
      </c>
      <c r="T4335" s="1">
        <v>2929.75</v>
      </c>
      <c r="U4335" t="s">
        <v>24</v>
      </c>
      <c r="V4335">
        <f>IF(Table1[[#This Row],[Churn]]="Yes",1,0)</f>
        <v>0</v>
      </c>
      <c r="W4335" t="str">
        <f t="shared" si="67"/>
        <v>Established (25-48 Months)</v>
      </c>
    </row>
    <row r="4336" spans="1:23" x14ac:dyDescent="0.25">
      <c r="A4336" t="s">
        <v>4370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 s="1">
        <v>76.400000000000006</v>
      </c>
      <c r="T4336" s="1">
        <v>838.7</v>
      </c>
      <c r="U4336" t="s">
        <v>24</v>
      </c>
      <c r="V4336">
        <f>IF(Table1[[#This Row],[Churn]]="Yes",1,0)</f>
        <v>0</v>
      </c>
      <c r="W4336" t="str">
        <f t="shared" si="67"/>
        <v>New (0-12 Months)</v>
      </c>
    </row>
    <row r="4337" spans="1:23" x14ac:dyDescent="0.25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 s="1">
        <v>84.95</v>
      </c>
      <c r="T4337" s="1">
        <v>1443.65</v>
      </c>
      <c r="U4337" t="s">
        <v>24</v>
      </c>
      <c r="V4337">
        <f>IF(Table1[[#This Row],[Churn]]="Yes",1,0)</f>
        <v>0</v>
      </c>
      <c r="W4337" t="str">
        <f t="shared" si="67"/>
        <v>Developing (13-24 Months)</v>
      </c>
    </row>
    <row r="4338" spans="1:23" x14ac:dyDescent="0.25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 s="1">
        <v>110.1</v>
      </c>
      <c r="T4338" s="1">
        <v>7746.7</v>
      </c>
      <c r="U4338" t="s">
        <v>24</v>
      </c>
      <c r="V4338">
        <f>IF(Table1[[#This Row],[Churn]]="Yes",1,0)</f>
        <v>0</v>
      </c>
      <c r="W4338" t="str">
        <f t="shared" si="67"/>
        <v>Loyal (49-72 Months)</v>
      </c>
    </row>
    <row r="4339" spans="1:23" x14ac:dyDescent="0.25">
      <c r="A4339" t="s">
        <v>4373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 s="1">
        <v>99.65</v>
      </c>
      <c r="T4339" s="1">
        <v>6951.15</v>
      </c>
      <c r="U4339" t="s">
        <v>24</v>
      </c>
      <c r="V4339">
        <f>IF(Table1[[#This Row],[Churn]]="Yes",1,0)</f>
        <v>0</v>
      </c>
      <c r="W4339" t="str">
        <f t="shared" si="67"/>
        <v>Loyal (49-72 Months)</v>
      </c>
    </row>
    <row r="4340" spans="1:23" x14ac:dyDescent="0.25">
      <c r="A4340" t="s">
        <v>4374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 s="1">
        <v>45.4</v>
      </c>
      <c r="T4340" s="1">
        <v>214.75</v>
      </c>
      <c r="U4340" t="s">
        <v>24</v>
      </c>
      <c r="V4340">
        <f>IF(Table1[[#This Row],[Churn]]="Yes",1,0)</f>
        <v>0</v>
      </c>
      <c r="W4340" t="str">
        <f t="shared" si="67"/>
        <v>New (0-12 Months)</v>
      </c>
    </row>
    <row r="4341" spans="1:23" x14ac:dyDescent="0.25">
      <c r="A4341" t="s">
        <v>4375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 s="1">
        <v>69</v>
      </c>
      <c r="T4341" s="1">
        <v>2669.45</v>
      </c>
      <c r="U4341" t="s">
        <v>24</v>
      </c>
      <c r="V4341">
        <f>IF(Table1[[#This Row],[Churn]]="Yes",1,0)</f>
        <v>0</v>
      </c>
      <c r="W4341" t="str">
        <f t="shared" si="67"/>
        <v>Established (25-48 Months)</v>
      </c>
    </row>
    <row r="4342" spans="1:23" x14ac:dyDescent="0.25">
      <c r="A4342" t="s">
        <v>4376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 s="1">
        <v>48.65</v>
      </c>
      <c r="T4342" s="1">
        <v>235.2</v>
      </c>
      <c r="U4342" t="s">
        <v>24</v>
      </c>
      <c r="V4342">
        <f>IF(Table1[[#This Row],[Churn]]="Yes",1,0)</f>
        <v>0</v>
      </c>
      <c r="W4342" t="str">
        <f t="shared" si="67"/>
        <v>New (0-12 Months)</v>
      </c>
    </row>
    <row r="4343" spans="1:23" x14ac:dyDescent="0.25">
      <c r="A4343" t="s">
        <v>4377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 s="1">
        <v>44.15</v>
      </c>
      <c r="T4343" s="1">
        <v>92.65</v>
      </c>
      <c r="U4343" t="s">
        <v>23</v>
      </c>
      <c r="V4343">
        <f>IF(Table1[[#This Row],[Churn]]="Yes",1,0)</f>
        <v>1</v>
      </c>
      <c r="W4343" t="str">
        <f t="shared" si="67"/>
        <v>New (0-12 Months)</v>
      </c>
    </row>
    <row r="4344" spans="1:23" x14ac:dyDescent="0.25">
      <c r="A4344" t="s">
        <v>4378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 s="1">
        <v>59.85</v>
      </c>
      <c r="T4344" s="1">
        <v>3103.25</v>
      </c>
      <c r="U4344" t="s">
        <v>24</v>
      </c>
      <c r="V4344">
        <f>IF(Table1[[#This Row],[Churn]]="Yes",1,0)</f>
        <v>0</v>
      </c>
      <c r="W4344" t="str">
        <f t="shared" si="67"/>
        <v>Loyal (49-72 Months)</v>
      </c>
    </row>
    <row r="4345" spans="1:23" x14ac:dyDescent="0.25">
      <c r="A4345" t="s">
        <v>4379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 s="1">
        <v>75.75</v>
      </c>
      <c r="T4345" s="1">
        <v>606.25</v>
      </c>
      <c r="U4345" t="s">
        <v>23</v>
      </c>
      <c r="V4345">
        <f>IF(Table1[[#This Row],[Churn]]="Yes",1,0)</f>
        <v>1</v>
      </c>
      <c r="W4345" t="str">
        <f t="shared" si="67"/>
        <v>New (0-12 Months)</v>
      </c>
    </row>
    <row r="4346" spans="1:23" x14ac:dyDescent="0.25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 s="1">
        <v>80.650000000000006</v>
      </c>
      <c r="T4346" s="1">
        <v>5330.2</v>
      </c>
      <c r="U4346" t="s">
        <v>24</v>
      </c>
      <c r="V4346">
        <f>IF(Table1[[#This Row],[Churn]]="Yes",1,0)</f>
        <v>0</v>
      </c>
      <c r="W4346" t="str">
        <f t="shared" si="67"/>
        <v>Loyal (49-72 Months)</v>
      </c>
    </row>
    <row r="4347" spans="1:23" x14ac:dyDescent="0.25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 s="1">
        <v>20.55</v>
      </c>
      <c r="T4347" s="1">
        <v>1403.1</v>
      </c>
      <c r="U4347" t="s">
        <v>24</v>
      </c>
      <c r="V4347">
        <f>IF(Table1[[#This Row],[Churn]]="Yes",1,0)</f>
        <v>0</v>
      </c>
      <c r="W4347" t="str">
        <f t="shared" si="67"/>
        <v>Loyal (49-72 Months)</v>
      </c>
    </row>
    <row r="4348" spans="1:23" x14ac:dyDescent="0.25">
      <c r="A4348" t="s">
        <v>4382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 s="1">
        <v>66.400000000000006</v>
      </c>
      <c r="T4348" s="1">
        <v>2727.8</v>
      </c>
      <c r="U4348" t="s">
        <v>24</v>
      </c>
      <c r="V4348">
        <f>IF(Table1[[#This Row],[Churn]]="Yes",1,0)</f>
        <v>0</v>
      </c>
      <c r="W4348" t="str">
        <f t="shared" si="67"/>
        <v>Established (25-48 Months)</v>
      </c>
    </row>
    <row r="4349" spans="1:23" x14ac:dyDescent="0.25">
      <c r="A4349" t="s">
        <v>4383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 s="1">
        <v>100.2</v>
      </c>
      <c r="T4349" s="1">
        <v>5038.45</v>
      </c>
      <c r="U4349" t="s">
        <v>24</v>
      </c>
      <c r="V4349">
        <f>IF(Table1[[#This Row],[Churn]]="Yes",1,0)</f>
        <v>0</v>
      </c>
      <c r="W4349" t="str">
        <f t="shared" si="67"/>
        <v>Loyal (49-72 Months)</v>
      </c>
    </row>
    <row r="4350" spans="1:23" x14ac:dyDescent="0.25">
      <c r="A4350" t="s">
        <v>4384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 s="1">
        <v>19.100000000000001</v>
      </c>
      <c r="T4350" s="1">
        <v>19.100000000000001</v>
      </c>
      <c r="U4350" t="s">
        <v>23</v>
      </c>
      <c r="V4350">
        <f>IF(Table1[[#This Row],[Churn]]="Yes",1,0)</f>
        <v>1</v>
      </c>
      <c r="W4350" t="str">
        <f t="shared" si="67"/>
        <v>New (0-12 Months)</v>
      </c>
    </row>
    <row r="4351" spans="1:23" x14ac:dyDescent="0.25">
      <c r="A4351" t="s">
        <v>4385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 s="1">
        <v>80.3</v>
      </c>
      <c r="T4351" s="1">
        <v>80.3</v>
      </c>
      <c r="U4351" t="s">
        <v>23</v>
      </c>
      <c r="V4351">
        <f>IF(Table1[[#This Row],[Churn]]="Yes",1,0)</f>
        <v>1</v>
      </c>
      <c r="W4351" t="str">
        <f t="shared" si="67"/>
        <v>New (0-12 Months)</v>
      </c>
    </row>
    <row r="4352" spans="1:23" x14ac:dyDescent="0.25">
      <c r="A4352" t="s">
        <v>4386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 s="1">
        <v>44.55</v>
      </c>
      <c r="T4352" s="1">
        <v>1462.6</v>
      </c>
      <c r="U4352" t="s">
        <v>24</v>
      </c>
      <c r="V4352">
        <f>IF(Table1[[#This Row],[Churn]]="Yes",1,0)</f>
        <v>0</v>
      </c>
      <c r="W4352" t="str">
        <f t="shared" si="67"/>
        <v>Established (25-48 Months)</v>
      </c>
    </row>
    <row r="4353" spans="1:23" x14ac:dyDescent="0.25">
      <c r="A4353" t="s">
        <v>4387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 s="1">
        <v>20.350000000000001</v>
      </c>
      <c r="T4353" s="1">
        <v>150.6</v>
      </c>
      <c r="U4353" t="s">
        <v>24</v>
      </c>
      <c r="V4353">
        <f>IF(Table1[[#This Row],[Churn]]="Yes",1,0)</f>
        <v>0</v>
      </c>
      <c r="W4353" t="str">
        <f t="shared" si="67"/>
        <v>New (0-12 Months)</v>
      </c>
    </row>
    <row r="4354" spans="1:23" x14ac:dyDescent="0.25">
      <c r="A4354" t="s">
        <v>4388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 s="1">
        <v>91.8</v>
      </c>
      <c r="T4354" s="1">
        <v>5960.5</v>
      </c>
      <c r="U4354" t="s">
        <v>24</v>
      </c>
      <c r="V4354">
        <f>IF(Table1[[#This Row],[Churn]]="Yes",1,0)</f>
        <v>0</v>
      </c>
      <c r="W4354" t="str">
        <f t="shared" ref="W4354:W4417" si="68">IF(F4354&lt;=12,"New (0-12 Months)",IF(F4354&lt;=24,"Developing (13-24 Months)",IF(F4354&lt;=48,"Established (25-48 Months)","Loyal (49-72 Months)")))</f>
        <v>Loyal (49-72 Months)</v>
      </c>
    </row>
    <row r="4355" spans="1:23" x14ac:dyDescent="0.25">
      <c r="A4355" t="s">
        <v>4389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 s="1">
        <v>74.900000000000006</v>
      </c>
      <c r="T4355" s="1">
        <v>74.900000000000006</v>
      </c>
      <c r="U4355" t="s">
        <v>23</v>
      </c>
      <c r="V4355">
        <f>IF(Table1[[#This Row],[Churn]]="Yes",1,0)</f>
        <v>1</v>
      </c>
      <c r="W4355" t="str">
        <f t="shared" si="68"/>
        <v>New (0-12 Months)</v>
      </c>
    </row>
    <row r="4356" spans="1:23" x14ac:dyDescent="0.25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 s="1">
        <v>20.2</v>
      </c>
      <c r="T4356" s="1">
        <v>1192.3</v>
      </c>
      <c r="U4356" t="s">
        <v>24</v>
      </c>
      <c r="V4356">
        <f>IF(Table1[[#This Row],[Churn]]="Yes",1,0)</f>
        <v>0</v>
      </c>
      <c r="W4356" t="str">
        <f t="shared" si="68"/>
        <v>Loyal (49-72 Months)</v>
      </c>
    </row>
    <row r="4357" spans="1:23" x14ac:dyDescent="0.25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 s="1">
        <v>50.35</v>
      </c>
      <c r="T4357" s="1">
        <v>314.55</v>
      </c>
      <c r="U4357" t="s">
        <v>24</v>
      </c>
      <c r="V4357">
        <f>IF(Table1[[#This Row],[Churn]]="Yes",1,0)</f>
        <v>0</v>
      </c>
      <c r="W4357" t="str">
        <f t="shared" si="68"/>
        <v>New (0-12 Months)</v>
      </c>
    </row>
    <row r="4358" spans="1:23" x14ac:dyDescent="0.25">
      <c r="A4358" t="s">
        <v>4392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 s="1">
        <v>18.8</v>
      </c>
      <c r="T4358" s="1">
        <v>56</v>
      </c>
      <c r="U4358" t="s">
        <v>24</v>
      </c>
      <c r="V4358">
        <f>IF(Table1[[#This Row],[Churn]]="Yes",1,0)</f>
        <v>0</v>
      </c>
      <c r="W4358" t="str">
        <f t="shared" si="68"/>
        <v>New (0-12 Months)</v>
      </c>
    </row>
    <row r="4359" spans="1:23" x14ac:dyDescent="0.25">
      <c r="A4359" t="s">
        <v>4393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 s="1">
        <v>20.45</v>
      </c>
      <c r="T4359" s="1">
        <v>330.8</v>
      </c>
      <c r="U4359" t="s">
        <v>24</v>
      </c>
      <c r="V4359">
        <f>IF(Table1[[#This Row],[Churn]]="Yes",1,0)</f>
        <v>0</v>
      </c>
      <c r="W4359" t="str">
        <f t="shared" si="68"/>
        <v>Developing (13-24 Months)</v>
      </c>
    </row>
    <row r="4360" spans="1:23" x14ac:dyDescent="0.25">
      <c r="A4360" t="s">
        <v>4394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 s="1">
        <v>64.75</v>
      </c>
      <c r="T4360" s="1">
        <v>877.35</v>
      </c>
      <c r="U4360" t="s">
        <v>24</v>
      </c>
      <c r="V4360">
        <f>IF(Table1[[#This Row],[Churn]]="Yes",1,0)</f>
        <v>0</v>
      </c>
      <c r="W4360" t="str">
        <f t="shared" si="68"/>
        <v>Developing (13-24 Months)</v>
      </c>
    </row>
    <row r="4361" spans="1:23" x14ac:dyDescent="0.25">
      <c r="A4361" t="s">
        <v>4395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 s="1">
        <v>98.7</v>
      </c>
      <c r="T4361" s="1">
        <v>2249.1</v>
      </c>
      <c r="U4361" t="s">
        <v>24</v>
      </c>
      <c r="V4361">
        <f>IF(Table1[[#This Row],[Churn]]="Yes",1,0)</f>
        <v>0</v>
      </c>
      <c r="W4361" t="str">
        <f t="shared" si="68"/>
        <v>Developing (13-24 Months)</v>
      </c>
    </row>
    <row r="4362" spans="1:23" x14ac:dyDescent="0.25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 s="1">
        <v>89.45</v>
      </c>
      <c r="T4362" s="1">
        <v>2807.65</v>
      </c>
      <c r="U4362" t="s">
        <v>24</v>
      </c>
      <c r="V4362">
        <f>IF(Table1[[#This Row],[Churn]]="Yes",1,0)</f>
        <v>0</v>
      </c>
      <c r="W4362" t="str">
        <f t="shared" si="68"/>
        <v>Established (25-48 Months)</v>
      </c>
    </row>
    <row r="4363" spans="1:23" x14ac:dyDescent="0.25">
      <c r="A4363" t="s">
        <v>4397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 s="1">
        <v>58.75</v>
      </c>
      <c r="T4363" s="1">
        <v>1696.2</v>
      </c>
      <c r="U4363" t="s">
        <v>24</v>
      </c>
      <c r="V4363">
        <f>IF(Table1[[#This Row],[Churn]]="Yes",1,0)</f>
        <v>0</v>
      </c>
      <c r="W4363" t="str">
        <f t="shared" si="68"/>
        <v>Established (25-48 Months)</v>
      </c>
    </row>
    <row r="4364" spans="1:23" x14ac:dyDescent="0.25">
      <c r="A4364" t="s">
        <v>4398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 s="1">
        <v>20.7</v>
      </c>
      <c r="T4364" s="1">
        <v>1032.05</v>
      </c>
      <c r="U4364" t="s">
        <v>24</v>
      </c>
      <c r="V4364">
        <f>IF(Table1[[#This Row],[Churn]]="Yes",1,0)</f>
        <v>0</v>
      </c>
      <c r="W4364" t="str">
        <f t="shared" si="68"/>
        <v>Loyal (49-72 Months)</v>
      </c>
    </row>
    <row r="4365" spans="1:23" x14ac:dyDescent="0.25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 s="1">
        <v>85.6</v>
      </c>
      <c r="T4365" s="1">
        <v>4902.8</v>
      </c>
      <c r="U4365" t="s">
        <v>24</v>
      </c>
      <c r="V4365">
        <f>IF(Table1[[#This Row],[Churn]]="Yes",1,0)</f>
        <v>0</v>
      </c>
      <c r="W4365" t="str">
        <f t="shared" si="68"/>
        <v>Loyal (49-72 Months)</v>
      </c>
    </row>
    <row r="4366" spans="1:23" x14ac:dyDescent="0.25">
      <c r="A4366" t="s">
        <v>4400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 s="1">
        <v>80.3</v>
      </c>
      <c r="T4366" s="1">
        <v>4995.3500000000004</v>
      </c>
      <c r="U4366" t="s">
        <v>24</v>
      </c>
      <c r="V4366">
        <f>IF(Table1[[#This Row],[Churn]]="Yes",1,0)</f>
        <v>0</v>
      </c>
      <c r="W4366" t="str">
        <f t="shared" si="68"/>
        <v>Loyal (49-72 Months)</v>
      </c>
    </row>
    <row r="4367" spans="1:23" x14ac:dyDescent="0.25">
      <c r="A4367" t="s">
        <v>4401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 s="1">
        <v>79.8</v>
      </c>
      <c r="T4367" s="1">
        <v>5034.05</v>
      </c>
      <c r="U4367" t="s">
        <v>24</v>
      </c>
      <c r="V4367">
        <f>IF(Table1[[#This Row],[Churn]]="Yes",1,0)</f>
        <v>0</v>
      </c>
      <c r="W4367" t="str">
        <f t="shared" si="68"/>
        <v>Loyal (49-72 Months)</v>
      </c>
    </row>
    <row r="4368" spans="1:23" x14ac:dyDescent="0.25">
      <c r="A4368" t="s">
        <v>4402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 s="1">
        <v>79.849999999999994</v>
      </c>
      <c r="T4368" s="1">
        <v>1857.75</v>
      </c>
      <c r="U4368" t="s">
        <v>24</v>
      </c>
      <c r="V4368">
        <f>IF(Table1[[#This Row],[Churn]]="Yes",1,0)</f>
        <v>0</v>
      </c>
      <c r="W4368" t="str">
        <f t="shared" si="68"/>
        <v>Developing (13-24 Months)</v>
      </c>
    </row>
    <row r="4369" spans="1:23" x14ac:dyDescent="0.25">
      <c r="A4369" t="s">
        <v>4403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 s="1">
        <v>54.1</v>
      </c>
      <c r="T4369" s="1">
        <v>1992.85</v>
      </c>
      <c r="U4369" t="s">
        <v>24</v>
      </c>
      <c r="V4369">
        <f>IF(Table1[[#This Row],[Churn]]="Yes",1,0)</f>
        <v>0</v>
      </c>
      <c r="W4369" t="str">
        <f t="shared" si="68"/>
        <v>Established (25-48 Months)</v>
      </c>
    </row>
    <row r="4370" spans="1:23" x14ac:dyDescent="0.25">
      <c r="A4370" t="s">
        <v>4404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 s="1">
        <v>80.849999999999994</v>
      </c>
      <c r="T4370" s="1">
        <v>751.65</v>
      </c>
      <c r="U4370" t="s">
        <v>23</v>
      </c>
      <c r="V4370">
        <f>IF(Table1[[#This Row],[Churn]]="Yes",1,0)</f>
        <v>1</v>
      </c>
      <c r="W4370" t="str">
        <f t="shared" si="68"/>
        <v>New (0-12 Months)</v>
      </c>
    </row>
    <row r="4371" spans="1:23" x14ac:dyDescent="0.25">
      <c r="A4371" t="s">
        <v>4405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 s="1">
        <v>24.75</v>
      </c>
      <c r="T4371" s="1">
        <v>66.95</v>
      </c>
      <c r="U4371" t="s">
        <v>23</v>
      </c>
      <c r="V4371">
        <f>IF(Table1[[#This Row],[Churn]]="Yes",1,0)</f>
        <v>1</v>
      </c>
      <c r="W4371" t="str">
        <f t="shared" si="68"/>
        <v>New (0-12 Months)</v>
      </c>
    </row>
    <row r="4372" spans="1:23" x14ac:dyDescent="0.25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 s="1">
        <v>80.900000000000006</v>
      </c>
      <c r="T4372" s="1">
        <v>1714.95</v>
      </c>
      <c r="U4372" t="s">
        <v>24</v>
      </c>
      <c r="V4372">
        <f>IF(Table1[[#This Row],[Churn]]="Yes",1,0)</f>
        <v>0</v>
      </c>
      <c r="W4372" t="str">
        <f t="shared" si="68"/>
        <v>Developing (13-24 Months)</v>
      </c>
    </row>
    <row r="4373" spans="1:23" x14ac:dyDescent="0.25">
      <c r="A4373" t="s">
        <v>4407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 s="1">
        <v>24.5</v>
      </c>
      <c r="T4373" s="1">
        <v>343.6</v>
      </c>
      <c r="U4373" t="s">
        <v>24</v>
      </c>
      <c r="V4373">
        <f>IF(Table1[[#This Row],[Churn]]="Yes",1,0)</f>
        <v>0</v>
      </c>
      <c r="W4373" t="str">
        <f t="shared" si="68"/>
        <v>Developing (13-24 Months)</v>
      </c>
    </row>
    <row r="4374" spans="1:23" x14ac:dyDescent="0.25">
      <c r="A4374" t="s">
        <v>4408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 s="1">
        <v>20.149999999999999</v>
      </c>
      <c r="T4374" s="1">
        <v>20.149999999999999</v>
      </c>
      <c r="U4374" t="s">
        <v>24</v>
      </c>
      <c r="V4374">
        <f>IF(Table1[[#This Row],[Churn]]="Yes",1,0)</f>
        <v>0</v>
      </c>
      <c r="W4374" t="str">
        <f t="shared" si="68"/>
        <v>New (0-12 Months)</v>
      </c>
    </row>
    <row r="4375" spans="1:23" x14ac:dyDescent="0.25">
      <c r="A4375" t="s">
        <v>4409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 s="1">
        <v>20.05</v>
      </c>
      <c r="T4375" s="1">
        <v>520.1</v>
      </c>
      <c r="U4375" t="s">
        <v>24</v>
      </c>
      <c r="V4375">
        <f>IF(Table1[[#This Row],[Churn]]="Yes",1,0)</f>
        <v>0</v>
      </c>
      <c r="W4375" t="str">
        <f t="shared" si="68"/>
        <v>Established (25-48 Months)</v>
      </c>
    </row>
    <row r="4376" spans="1:23" x14ac:dyDescent="0.25">
      <c r="A4376" t="s">
        <v>4410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 s="1">
        <v>19.600000000000001</v>
      </c>
      <c r="T4376" s="1">
        <v>1387.45</v>
      </c>
      <c r="U4376" t="s">
        <v>24</v>
      </c>
      <c r="V4376">
        <f>IF(Table1[[#This Row],[Churn]]="Yes",1,0)</f>
        <v>0</v>
      </c>
      <c r="W4376" t="str">
        <f t="shared" si="68"/>
        <v>Loyal (49-72 Months)</v>
      </c>
    </row>
    <row r="4377" spans="1:23" x14ac:dyDescent="0.25">
      <c r="A4377" t="s">
        <v>4411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 s="1">
        <v>114.3</v>
      </c>
      <c r="T4377" s="1">
        <v>7383.7</v>
      </c>
      <c r="U4377" t="s">
        <v>24</v>
      </c>
      <c r="V4377">
        <f>IF(Table1[[#This Row],[Churn]]="Yes",1,0)</f>
        <v>0</v>
      </c>
      <c r="W4377" t="str">
        <f t="shared" si="68"/>
        <v>Loyal (49-72 Months)</v>
      </c>
    </row>
    <row r="4378" spans="1:23" x14ac:dyDescent="0.25">
      <c r="A4378" t="s">
        <v>4412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 s="1">
        <v>100.3</v>
      </c>
      <c r="T4378" s="1">
        <v>4483.95</v>
      </c>
      <c r="U4378" t="s">
        <v>24</v>
      </c>
      <c r="V4378">
        <f>IF(Table1[[#This Row],[Churn]]="Yes",1,0)</f>
        <v>0</v>
      </c>
      <c r="W4378" t="str">
        <f t="shared" si="68"/>
        <v>Established (25-48 Months)</v>
      </c>
    </row>
    <row r="4379" spans="1:23" x14ac:dyDescent="0.25">
      <c r="A4379" t="s">
        <v>4413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 s="1">
        <v>80</v>
      </c>
      <c r="T4379" s="1">
        <v>1706.45</v>
      </c>
      <c r="U4379" t="s">
        <v>24</v>
      </c>
      <c r="V4379">
        <f>IF(Table1[[#This Row],[Churn]]="Yes",1,0)</f>
        <v>0</v>
      </c>
      <c r="W4379" t="str">
        <f t="shared" si="68"/>
        <v>Developing (13-24 Months)</v>
      </c>
    </row>
    <row r="4380" spans="1:23" x14ac:dyDescent="0.25">
      <c r="A4380" t="s">
        <v>4414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 s="1">
        <v>20.85</v>
      </c>
      <c r="T4380" s="1">
        <v>1327.4</v>
      </c>
      <c r="U4380" t="s">
        <v>24</v>
      </c>
      <c r="V4380">
        <f>IF(Table1[[#This Row],[Churn]]="Yes",1,0)</f>
        <v>0</v>
      </c>
      <c r="W4380" t="str">
        <f t="shared" si="68"/>
        <v>Loyal (49-72 Months)</v>
      </c>
    </row>
    <row r="4381" spans="1:23" x14ac:dyDescent="0.25">
      <c r="A4381" t="s">
        <v>4415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 s="1">
        <v>89.95</v>
      </c>
      <c r="T4381" s="1">
        <v>5974.3</v>
      </c>
      <c r="U4381" t="s">
        <v>24</v>
      </c>
      <c r="V4381">
        <f>IF(Table1[[#This Row],[Churn]]="Yes",1,0)</f>
        <v>0</v>
      </c>
      <c r="W4381" t="str">
        <f t="shared" si="68"/>
        <v>Loyal (49-72 Months)</v>
      </c>
    </row>
    <row r="4382" spans="1:23" x14ac:dyDescent="0.25">
      <c r="A4382" t="s">
        <v>4416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 s="1">
        <v>20</v>
      </c>
      <c r="T4382" s="1">
        <v>0</v>
      </c>
      <c r="U4382" t="s">
        <v>24</v>
      </c>
      <c r="V4382">
        <f>IF(Table1[[#This Row],[Churn]]="Yes",1,0)</f>
        <v>0</v>
      </c>
      <c r="W4382" t="str">
        <f t="shared" si="68"/>
        <v>New (0-12 Months)</v>
      </c>
    </row>
    <row r="4383" spans="1:23" x14ac:dyDescent="0.25">
      <c r="A4383" t="s">
        <v>4417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 s="1">
        <v>90.85</v>
      </c>
      <c r="T4383" s="1">
        <v>4515.8500000000004</v>
      </c>
      <c r="U4383" t="s">
        <v>23</v>
      </c>
      <c r="V4383">
        <f>IF(Table1[[#This Row],[Churn]]="Yes",1,0)</f>
        <v>1</v>
      </c>
      <c r="W4383" t="str">
        <f t="shared" si="68"/>
        <v>Loyal (49-72 Months)</v>
      </c>
    </row>
    <row r="4384" spans="1:23" x14ac:dyDescent="0.25">
      <c r="A4384" t="s">
        <v>4418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 s="1">
        <v>48.75</v>
      </c>
      <c r="T4384" s="1">
        <v>179.85</v>
      </c>
      <c r="U4384" t="s">
        <v>24</v>
      </c>
      <c r="V4384">
        <f>IF(Table1[[#This Row],[Churn]]="Yes",1,0)</f>
        <v>0</v>
      </c>
      <c r="W4384" t="str">
        <f t="shared" si="68"/>
        <v>New (0-12 Months)</v>
      </c>
    </row>
    <row r="4385" spans="1:23" x14ac:dyDescent="0.25">
      <c r="A4385" t="s">
        <v>4419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 s="1">
        <v>80</v>
      </c>
      <c r="T4385" s="1">
        <v>5040.2</v>
      </c>
      <c r="U4385" t="s">
        <v>24</v>
      </c>
      <c r="V4385">
        <f>IF(Table1[[#This Row],[Churn]]="Yes",1,0)</f>
        <v>0</v>
      </c>
      <c r="W4385" t="str">
        <f t="shared" si="68"/>
        <v>Loyal (49-72 Months)</v>
      </c>
    </row>
    <row r="4386" spans="1:23" x14ac:dyDescent="0.25">
      <c r="A4386" t="s">
        <v>4420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 s="1">
        <v>79.7</v>
      </c>
      <c r="T4386" s="1">
        <v>165</v>
      </c>
      <c r="U4386" t="s">
        <v>23</v>
      </c>
      <c r="V4386">
        <f>IF(Table1[[#This Row],[Churn]]="Yes",1,0)</f>
        <v>1</v>
      </c>
      <c r="W4386" t="str">
        <f t="shared" si="68"/>
        <v>New (0-12 Months)</v>
      </c>
    </row>
    <row r="4387" spans="1:23" x14ac:dyDescent="0.25">
      <c r="A4387" t="s">
        <v>4421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 s="1">
        <v>20.350000000000001</v>
      </c>
      <c r="T4387" s="1">
        <v>422.7</v>
      </c>
      <c r="U4387" t="s">
        <v>24</v>
      </c>
      <c r="V4387">
        <f>IF(Table1[[#This Row],[Churn]]="Yes",1,0)</f>
        <v>0</v>
      </c>
      <c r="W4387" t="str">
        <f t="shared" si="68"/>
        <v>Developing (13-24 Months)</v>
      </c>
    </row>
    <row r="4388" spans="1:23" x14ac:dyDescent="0.25">
      <c r="A4388" t="s">
        <v>4422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 s="1">
        <v>57.55</v>
      </c>
      <c r="T4388" s="1">
        <v>3046.4</v>
      </c>
      <c r="U4388" t="s">
        <v>23</v>
      </c>
      <c r="V4388">
        <f>IF(Table1[[#This Row],[Churn]]="Yes",1,0)</f>
        <v>1</v>
      </c>
      <c r="W4388" t="str">
        <f t="shared" si="68"/>
        <v>Loyal (49-72 Months)</v>
      </c>
    </row>
    <row r="4389" spans="1:23" x14ac:dyDescent="0.25">
      <c r="A4389" t="s">
        <v>4423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 s="1">
        <v>20.25</v>
      </c>
      <c r="T4389" s="1">
        <v>20.25</v>
      </c>
      <c r="U4389" t="s">
        <v>24</v>
      </c>
      <c r="V4389">
        <f>IF(Table1[[#This Row],[Churn]]="Yes",1,0)</f>
        <v>0</v>
      </c>
      <c r="W4389" t="str">
        <f t="shared" si="68"/>
        <v>New (0-12 Months)</v>
      </c>
    </row>
    <row r="4390" spans="1:23" x14ac:dyDescent="0.25">
      <c r="A4390" t="s">
        <v>4424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 s="1">
        <v>19.399999999999999</v>
      </c>
      <c r="T4390" s="1">
        <v>358.05</v>
      </c>
      <c r="U4390" t="s">
        <v>24</v>
      </c>
      <c r="V4390">
        <f>IF(Table1[[#This Row],[Churn]]="Yes",1,0)</f>
        <v>0</v>
      </c>
      <c r="W4390" t="str">
        <f t="shared" si="68"/>
        <v>Developing (13-24 Months)</v>
      </c>
    </row>
    <row r="4391" spans="1:23" x14ac:dyDescent="0.25">
      <c r="A4391" t="s">
        <v>4425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 s="1">
        <v>100.4</v>
      </c>
      <c r="T4391" s="1">
        <v>2936.25</v>
      </c>
      <c r="U4391" t="s">
        <v>24</v>
      </c>
      <c r="V4391">
        <f>IF(Table1[[#This Row],[Churn]]="Yes",1,0)</f>
        <v>0</v>
      </c>
      <c r="W4391" t="str">
        <f t="shared" si="68"/>
        <v>Established (25-48 Months)</v>
      </c>
    </row>
    <row r="4392" spans="1:23" x14ac:dyDescent="0.25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 s="1">
        <v>57.95</v>
      </c>
      <c r="T4392" s="1">
        <v>1271.8</v>
      </c>
      <c r="U4392" t="s">
        <v>24</v>
      </c>
      <c r="V4392">
        <f>IF(Table1[[#This Row],[Churn]]="Yes",1,0)</f>
        <v>0</v>
      </c>
      <c r="W4392" t="str">
        <f t="shared" si="68"/>
        <v>Developing (13-24 Months)</v>
      </c>
    </row>
    <row r="4393" spans="1:23" x14ac:dyDescent="0.25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 s="1">
        <v>59.5</v>
      </c>
      <c r="T4393" s="1">
        <v>530.04999999999995</v>
      </c>
      <c r="U4393" t="s">
        <v>24</v>
      </c>
      <c r="V4393">
        <f>IF(Table1[[#This Row],[Churn]]="Yes",1,0)</f>
        <v>0</v>
      </c>
      <c r="W4393" t="str">
        <f t="shared" si="68"/>
        <v>New (0-12 Months)</v>
      </c>
    </row>
    <row r="4394" spans="1:23" x14ac:dyDescent="0.25">
      <c r="A4394" t="s">
        <v>4428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 s="1">
        <v>19.2</v>
      </c>
      <c r="T4394" s="1">
        <v>19.2</v>
      </c>
      <c r="U4394" t="s">
        <v>24</v>
      </c>
      <c r="V4394">
        <f>IF(Table1[[#This Row],[Churn]]="Yes",1,0)</f>
        <v>0</v>
      </c>
      <c r="W4394" t="str">
        <f t="shared" si="68"/>
        <v>New (0-12 Months)</v>
      </c>
    </row>
    <row r="4395" spans="1:23" x14ac:dyDescent="0.25">
      <c r="A4395" t="s">
        <v>4429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 s="1">
        <v>86.5</v>
      </c>
      <c r="T4395" s="1">
        <v>1808.7</v>
      </c>
      <c r="U4395" t="s">
        <v>23</v>
      </c>
      <c r="V4395">
        <f>IF(Table1[[#This Row],[Churn]]="Yes",1,0)</f>
        <v>1</v>
      </c>
      <c r="W4395" t="str">
        <f t="shared" si="68"/>
        <v>Developing (13-24 Months)</v>
      </c>
    </row>
    <row r="4396" spans="1:23" x14ac:dyDescent="0.25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 s="1">
        <v>59.55</v>
      </c>
      <c r="T4396" s="1">
        <v>1144.5999999999999</v>
      </c>
      <c r="U4396" t="s">
        <v>24</v>
      </c>
      <c r="V4396">
        <f>IF(Table1[[#This Row],[Churn]]="Yes",1,0)</f>
        <v>0</v>
      </c>
      <c r="W4396" t="str">
        <f t="shared" si="68"/>
        <v>Developing (13-24 Months)</v>
      </c>
    </row>
    <row r="4397" spans="1:23" x14ac:dyDescent="0.25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 s="1">
        <v>103.95</v>
      </c>
      <c r="T4397" s="1">
        <v>7446.9</v>
      </c>
      <c r="U4397" t="s">
        <v>23</v>
      </c>
      <c r="V4397">
        <f>IF(Table1[[#This Row],[Churn]]="Yes",1,0)</f>
        <v>1</v>
      </c>
      <c r="W4397" t="str">
        <f t="shared" si="68"/>
        <v>Loyal (49-72 Months)</v>
      </c>
    </row>
    <row r="4398" spans="1:23" x14ac:dyDescent="0.25">
      <c r="A4398" t="s">
        <v>4432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 s="1">
        <v>25.1</v>
      </c>
      <c r="T4398" s="1">
        <v>25.1</v>
      </c>
      <c r="U4398" t="s">
        <v>23</v>
      </c>
      <c r="V4398">
        <f>IF(Table1[[#This Row],[Churn]]="Yes",1,0)</f>
        <v>1</v>
      </c>
      <c r="W4398" t="str">
        <f t="shared" si="68"/>
        <v>New (0-12 Months)</v>
      </c>
    </row>
    <row r="4399" spans="1:23" x14ac:dyDescent="0.25">
      <c r="A4399" t="s">
        <v>4433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 s="1">
        <v>103.95</v>
      </c>
      <c r="T4399" s="1">
        <v>7556.9</v>
      </c>
      <c r="U4399" t="s">
        <v>24</v>
      </c>
      <c r="V4399">
        <f>IF(Table1[[#This Row],[Churn]]="Yes",1,0)</f>
        <v>0</v>
      </c>
      <c r="W4399" t="str">
        <f t="shared" si="68"/>
        <v>Loyal (49-72 Months)</v>
      </c>
    </row>
    <row r="4400" spans="1:23" x14ac:dyDescent="0.25">
      <c r="A4400" t="s">
        <v>4434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 s="1">
        <v>68.95</v>
      </c>
      <c r="T4400" s="1">
        <v>4858.7</v>
      </c>
      <c r="U4400" t="s">
        <v>24</v>
      </c>
      <c r="V4400">
        <f>IF(Table1[[#This Row],[Churn]]="Yes",1,0)</f>
        <v>0</v>
      </c>
      <c r="W4400" t="str">
        <f t="shared" si="68"/>
        <v>Loyal (49-72 Months)</v>
      </c>
    </row>
    <row r="4401" spans="1:23" x14ac:dyDescent="0.25">
      <c r="A4401" t="s">
        <v>4435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 s="1">
        <v>103.1</v>
      </c>
      <c r="T4401" s="1">
        <v>6595</v>
      </c>
      <c r="U4401" t="s">
        <v>24</v>
      </c>
      <c r="V4401">
        <f>IF(Table1[[#This Row],[Churn]]="Yes",1,0)</f>
        <v>0</v>
      </c>
      <c r="W4401" t="str">
        <f t="shared" si="68"/>
        <v>Loyal (49-72 Months)</v>
      </c>
    </row>
    <row r="4402" spans="1:23" x14ac:dyDescent="0.25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 s="1">
        <v>24.7</v>
      </c>
      <c r="T4402" s="1">
        <v>149.05000000000001</v>
      </c>
      <c r="U4402" t="s">
        <v>24</v>
      </c>
      <c r="V4402">
        <f>IF(Table1[[#This Row],[Churn]]="Yes",1,0)</f>
        <v>0</v>
      </c>
      <c r="W4402" t="str">
        <f t="shared" si="68"/>
        <v>New (0-12 Months)</v>
      </c>
    </row>
    <row r="4403" spans="1:23" x14ac:dyDescent="0.25">
      <c r="A4403" t="s">
        <v>4437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 s="1">
        <v>110.2</v>
      </c>
      <c r="T4403" s="1">
        <v>4972.1000000000004</v>
      </c>
      <c r="U4403" t="s">
        <v>24</v>
      </c>
      <c r="V4403">
        <f>IF(Table1[[#This Row],[Churn]]="Yes",1,0)</f>
        <v>0</v>
      </c>
      <c r="W4403" t="str">
        <f t="shared" si="68"/>
        <v>Established (25-48 Months)</v>
      </c>
    </row>
    <row r="4404" spans="1:23" x14ac:dyDescent="0.25">
      <c r="A4404" t="s">
        <v>4438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 s="1">
        <v>48.95</v>
      </c>
      <c r="T4404" s="1">
        <v>1880.85</v>
      </c>
      <c r="U4404" t="s">
        <v>23</v>
      </c>
      <c r="V4404">
        <f>IF(Table1[[#This Row],[Churn]]="Yes",1,0)</f>
        <v>1</v>
      </c>
      <c r="W4404" t="str">
        <f t="shared" si="68"/>
        <v>Established (25-48 Months)</v>
      </c>
    </row>
    <row r="4405" spans="1:23" x14ac:dyDescent="0.25">
      <c r="A4405" t="s">
        <v>4439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 s="1">
        <v>62.45</v>
      </c>
      <c r="T4405" s="1">
        <v>2045.55</v>
      </c>
      <c r="U4405" t="s">
        <v>24</v>
      </c>
      <c r="V4405">
        <f>IF(Table1[[#This Row],[Churn]]="Yes",1,0)</f>
        <v>0</v>
      </c>
      <c r="W4405" t="str">
        <f t="shared" si="68"/>
        <v>Established (25-48 Months)</v>
      </c>
    </row>
    <row r="4406" spans="1:23" x14ac:dyDescent="0.25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 s="1">
        <v>89.55</v>
      </c>
      <c r="T4406" s="1">
        <v>2187.15</v>
      </c>
      <c r="U4406" t="s">
        <v>24</v>
      </c>
      <c r="V4406">
        <f>IF(Table1[[#This Row],[Churn]]="Yes",1,0)</f>
        <v>0</v>
      </c>
      <c r="W4406" t="str">
        <f t="shared" si="68"/>
        <v>Developing (13-24 Months)</v>
      </c>
    </row>
    <row r="4407" spans="1:23" x14ac:dyDescent="0.25">
      <c r="A4407" t="s">
        <v>4441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 s="1">
        <v>83.55</v>
      </c>
      <c r="T4407" s="1">
        <v>477.55</v>
      </c>
      <c r="U4407" t="s">
        <v>23</v>
      </c>
      <c r="V4407">
        <f>IF(Table1[[#This Row],[Churn]]="Yes",1,0)</f>
        <v>1</v>
      </c>
      <c r="W4407" t="str">
        <f t="shared" si="68"/>
        <v>New (0-12 Months)</v>
      </c>
    </row>
    <row r="4408" spans="1:23" x14ac:dyDescent="0.25">
      <c r="A4408" t="s">
        <v>4442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 s="1">
        <v>78.900000000000006</v>
      </c>
      <c r="T4408" s="1">
        <v>2976.95</v>
      </c>
      <c r="U4408" t="s">
        <v>24</v>
      </c>
      <c r="V4408">
        <f>IF(Table1[[#This Row],[Churn]]="Yes",1,0)</f>
        <v>0</v>
      </c>
      <c r="W4408" t="str">
        <f t="shared" si="68"/>
        <v>Established (25-48 Months)</v>
      </c>
    </row>
    <row r="4409" spans="1:23" x14ac:dyDescent="0.25">
      <c r="A4409" t="s">
        <v>4443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 s="1">
        <v>20.350000000000001</v>
      </c>
      <c r="T4409" s="1">
        <v>178.7</v>
      </c>
      <c r="U4409" t="s">
        <v>24</v>
      </c>
      <c r="V4409">
        <f>IF(Table1[[#This Row],[Churn]]="Yes",1,0)</f>
        <v>0</v>
      </c>
      <c r="W4409" t="str">
        <f t="shared" si="68"/>
        <v>New (0-12 Months)</v>
      </c>
    </row>
    <row r="4410" spans="1:23" x14ac:dyDescent="0.25">
      <c r="A4410" t="s">
        <v>4444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 s="1">
        <v>71.45</v>
      </c>
      <c r="T4410" s="1">
        <v>5025.8500000000004</v>
      </c>
      <c r="U4410" t="s">
        <v>24</v>
      </c>
      <c r="V4410">
        <f>IF(Table1[[#This Row],[Churn]]="Yes",1,0)</f>
        <v>0</v>
      </c>
      <c r="W4410" t="str">
        <f t="shared" si="68"/>
        <v>Loyal (49-72 Months)</v>
      </c>
    </row>
    <row r="4411" spans="1:23" x14ac:dyDescent="0.25">
      <c r="A4411" t="s">
        <v>4445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 s="1">
        <v>46.35</v>
      </c>
      <c r="T4411" s="1">
        <v>3353.4</v>
      </c>
      <c r="U4411" t="s">
        <v>24</v>
      </c>
      <c r="V4411">
        <f>IF(Table1[[#This Row],[Churn]]="Yes",1,0)</f>
        <v>0</v>
      </c>
      <c r="W4411" t="str">
        <f t="shared" si="68"/>
        <v>Loyal (49-72 Months)</v>
      </c>
    </row>
    <row r="4412" spans="1:23" x14ac:dyDescent="0.25">
      <c r="A4412" t="s">
        <v>4446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 s="1">
        <v>94.65</v>
      </c>
      <c r="T4412" s="1">
        <v>1461.15</v>
      </c>
      <c r="U4412" t="s">
        <v>24</v>
      </c>
      <c r="V4412">
        <f>IF(Table1[[#This Row],[Churn]]="Yes",1,0)</f>
        <v>0</v>
      </c>
      <c r="W4412" t="str">
        <f t="shared" si="68"/>
        <v>Developing (13-24 Months)</v>
      </c>
    </row>
    <row r="4413" spans="1:23" x14ac:dyDescent="0.25">
      <c r="A4413" t="s">
        <v>4447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 s="1">
        <v>49.9</v>
      </c>
      <c r="T4413" s="1">
        <v>2782.4</v>
      </c>
      <c r="U4413" t="s">
        <v>24</v>
      </c>
      <c r="V4413">
        <f>IF(Table1[[#This Row],[Churn]]="Yes",1,0)</f>
        <v>0</v>
      </c>
      <c r="W4413" t="str">
        <f t="shared" si="68"/>
        <v>Loyal (49-72 Months)</v>
      </c>
    </row>
    <row r="4414" spans="1:23" x14ac:dyDescent="0.25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 s="1">
        <v>25.45</v>
      </c>
      <c r="T4414" s="1">
        <v>1699.15</v>
      </c>
      <c r="U4414" t="s">
        <v>24</v>
      </c>
      <c r="V4414">
        <f>IF(Table1[[#This Row],[Churn]]="Yes",1,0)</f>
        <v>0</v>
      </c>
      <c r="W4414" t="str">
        <f t="shared" si="68"/>
        <v>Loyal (49-72 Months)</v>
      </c>
    </row>
    <row r="4415" spans="1:23" x14ac:dyDescent="0.25">
      <c r="A4415" t="s">
        <v>4449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 s="1">
        <v>89.15</v>
      </c>
      <c r="T4415" s="1">
        <v>1496.9</v>
      </c>
      <c r="U4415" t="s">
        <v>23</v>
      </c>
      <c r="V4415">
        <f>IF(Table1[[#This Row],[Churn]]="Yes",1,0)</f>
        <v>1</v>
      </c>
      <c r="W4415" t="str">
        <f t="shared" si="68"/>
        <v>Developing (13-24 Months)</v>
      </c>
    </row>
    <row r="4416" spans="1:23" x14ac:dyDescent="0.25">
      <c r="A4416" t="s">
        <v>4450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 s="1">
        <v>20.75</v>
      </c>
      <c r="T4416" s="1">
        <v>452.2</v>
      </c>
      <c r="U4416" t="s">
        <v>24</v>
      </c>
      <c r="V4416">
        <f>IF(Table1[[#This Row],[Churn]]="Yes",1,0)</f>
        <v>0</v>
      </c>
      <c r="W4416" t="str">
        <f t="shared" si="68"/>
        <v>Developing (13-24 Months)</v>
      </c>
    </row>
    <row r="4417" spans="1:23" x14ac:dyDescent="0.25">
      <c r="A4417" t="s">
        <v>4451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 s="1">
        <v>66.099999999999994</v>
      </c>
      <c r="T4417" s="1">
        <v>4428.45</v>
      </c>
      <c r="U4417" t="s">
        <v>24</v>
      </c>
      <c r="V4417">
        <f>IF(Table1[[#This Row],[Churn]]="Yes",1,0)</f>
        <v>0</v>
      </c>
      <c r="W4417" t="str">
        <f t="shared" si="68"/>
        <v>Loyal (49-72 Months)</v>
      </c>
    </row>
    <row r="4418" spans="1:23" x14ac:dyDescent="0.25">
      <c r="A4418" t="s">
        <v>4452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 s="1">
        <v>75.400000000000006</v>
      </c>
      <c r="T4418" s="1">
        <v>1322.55</v>
      </c>
      <c r="U4418" t="s">
        <v>24</v>
      </c>
      <c r="V4418">
        <f>IF(Table1[[#This Row],[Churn]]="Yes",1,0)</f>
        <v>0</v>
      </c>
      <c r="W4418" t="str">
        <f t="shared" ref="W4418:W4481" si="69">IF(F4418&lt;=12,"New (0-12 Months)",IF(F4418&lt;=24,"Developing (13-24 Months)",IF(F4418&lt;=48,"Established (25-48 Months)","Loyal (49-72 Months)")))</f>
        <v>Developing (13-24 Months)</v>
      </c>
    </row>
    <row r="4419" spans="1:23" x14ac:dyDescent="0.25">
      <c r="A4419" t="s">
        <v>4453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 s="1">
        <v>70.45</v>
      </c>
      <c r="T4419" s="1">
        <v>70.45</v>
      </c>
      <c r="U4419" t="s">
        <v>23</v>
      </c>
      <c r="V4419">
        <f>IF(Table1[[#This Row],[Churn]]="Yes",1,0)</f>
        <v>1</v>
      </c>
      <c r="W4419" t="str">
        <f t="shared" si="69"/>
        <v>New (0-12 Months)</v>
      </c>
    </row>
    <row r="4420" spans="1:23" x14ac:dyDescent="0.25">
      <c r="A4420" t="s">
        <v>4454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 s="1">
        <v>60.3</v>
      </c>
      <c r="T4420" s="1">
        <v>3563.8</v>
      </c>
      <c r="U4420" t="s">
        <v>23</v>
      </c>
      <c r="V4420">
        <f>IF(Table1[[#This Row],[Churn]]="Yes",1,0)</f>
        <v>1</v>
      </c>
      <c r="W4420" t="str">
        <f t="shared" si="69"/>
        <v>Loyal (49-72 Months)</v>
      </c>
    </row>
    <row r="4421" spans="1:23" x14ac:dyDescent="0.25">
      <c r="A4421" t="s">
        <v>4455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 s="1">
        <v>21.05</v>
      </c>
      <c r="T4421" s="1">
        <v>139.75</v>
      </c>
      <c r="U4421" t="s">
        <v>24</v>
      </c>
      <c r="V4421">
        <f>IF(Table1[[#This Row],[Churn]]="Yes",1,0)</f>
        <v>0</v>
      </c>
      <c r="W4421" t="str">
        <f t="shared" si="69"/>
        <v>New (0-12 Months)</v>
      </c>
    </row>
    <row r="4422" spans="1:23" x14ac:dyDescent="0.25">
      <c r="A4422" t="s">
        <v>4456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 s="1">
        <v>69.349999999999994</v>
      </c>
      <c r="T4422" s="1">
        <v>1927.3</v>
      </c>
      <c r="U4422" t="s">
        <v>24</v>
      </c>
      <c r="V4422">
        <f>IF(Table1[[#This Row],[Churn]]="Yes",1,0)</f>
        <v>0</v>
      </c>
      <c r="W4422" t="str">
        <f t="shared" si="69"/>
        <v>Established (25-48 Months)</v>
      </c>
    </row>
    <row r="4423" spans="1:23" x14ac:dyDescent="0.25">
      <c r="A4423" t="s">
        <v>4457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 s="1">
        <v>88.85</v>
      </c>
      <c r="T4423" s="1">
        <v>3000.25</v>
      </c>
      <c r="U4423" t="s">
        <v>24</v>
      </c>
      <c r="V4423">
        <f>IF(Table1[[#This Row],[Churn]]="Yes",1,0)</f>
        <v>0</v>
      </c>
      <c r="W4423" t="str">
        <f t="shared" si="69"/>
        <v>Established (25-48 Months)</v>
      </c>
    </row>
    <row r="4424" spans="1:23" x14ac:dyDescent="0.25">
      <c r="A4424" t="s">
        <v>4458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 s="1">
        <v>97</v>
      </c>
      <c r="T4424" s="1">
        <v>3021.3</v>
      </c>
      <c r="U4424" t="s">
        <v>24</v>
      </c>
      <c r="V4424">
        <f>IF(Table1[[#This Row],[Churn]]="Yes",1,0)</f>
        <v>0</v>
      </c>
      <c r="W4424" t="str">
        <f t="shared" si="69"/>
        <v>Established (25-48 Months)</v>
      </c>
    </row>
    <row r="4425" spans="1:23" x14ac:dyDescent="0.25">
      <c r="A4425" t="s">
        <v>4459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 s="1">
        <v>66.400000000000006</v>
      </c>
      <c r="T4425" s="1">
        <v>2245.4</v>
      </c>
      <c r="U4425" t="s">
        <v>24</v>
      </c>
      <c r="V4425">
        <f>IF(Table1[[#This Row],[Churn]]="Yes",1,0)</f>
        <v>0</v>
      </c>
      <c r="W4425" t="str">
        <f t="shared" si="69"/>
        <v>Established (25-48 Months)</v>
      </c>
    </row>
    <row r="4426" spans="1:23" x14ac:dyDescent="0.25">
      <c r="A4426" t="s">
        <v>4460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 s="1">
        <v>24.75</v>
      </c>
      <c r="T4426" s="1">
        <v>24.75</v>
      </c>
      <c r="U4426" t="s">
        <v>23</v>
      </c>
      <c r="V4426">
        <f>IF(Table1[[#This Row],[Churn]]="Yes",1,0)</f>
        <v>1</v>
      </c>
      <c r="W4426" t="str">
        <f t="shared" si="69"/>
        <v>New (0-12 Months)</v>
      </c>
    </row>
    <row r="4427" spans="1:23" x14ac:dyDescent="0.25">
      <c r="A4427" t="s">
        <v>4461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 s="1">
        <v>69.2</v>
      </c>
      <c r="T4427" s="1">
        <v>944.65</v>
      </c>
      <c r="U4427" t="s">
        <v>24</v>
      </c>
      <c r="V4427">
        <f>IF(Table1[[#This Row],[Churn]]="Yes",1,0)</f>
        <v>0</v>
      </c>
      <c r="W4427" t="str">
        <f t="shared" si="69"/>
        <v>Developing (13-24 Months)</v>
      </c>
    </row>
    <row r="4428" spans="1:23" x14ac:dyDescent="0.25">
      <c r="A4428" t="s">
        <v>4462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 s="1">
        <v>79.5</v>
      </c>
      <c r="T4428" s="1">
        <v>1264.2</v>
      </c>
      <c r="U4428" t="s">
        <v>24</v>
      </c>
      <c r="V4428">
        <f>IF(Table1[[#This Row],[Churn]]="Yes",1,0)</f>
        <v>0</v>
      </c>
      <c r="W4428" t="str">
        <f t="shared" si="69"/>
        <v>Developing (13-24 Months)</v>
      </c>
    </row>
    <row r="4429" spans="1:23" x14ac:dyDescent="0.25">
      <c r="A4429" t="s">
        <v>4463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 s="1">
        <v>100.65</v>
      </c>
      <c r="T4429" s="1">
        <v>4917.75</v>
      </c>
      <c r="U4429" t="s">
        <v>24</v>
      </c>
      <c r="V4429">
        <f>IF(Table1[[#This Row],[Churn]]="Yes",1,0)</f>
        <v>0</v>
      </c>
      <c r="W4429" t="str">
        <f t="shared" si="69"/>
        <v>Loyal (49-72 Months)</v>
      </c>
    </row>
    <row r="4430" spans="1:23" x14ac:dyDescent="0.25">
      <c r="A4430" t="s">
        <v>4464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 s="1">
        <v>103.3</v>
      </c>
      <c r="T4430" s="1">
        <v>2012.7</v>
      </c>
      <c r="U4430" t="s">
        <v>23</v>
      </c>
      <c r="V4430">
        <f>IF(Table1[[#This Row],[Churn]]="Yes",1,0)</f>
        <v>1</v>
      </c>
      <c r="W4430" t="str">
        <f t="shared" si="69"/>
        <v>Developing (13-24 Months)</v>
      </c>
    </row>
    <row r="4431" spans="1:23" x14ac:dyDescent="0.25">
      <c r="A4431" t="s">
        <v>4465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 s="1">
        <v>79.7</v>
      </c>
      <c r="T4431" s="1">
        <v>5743.3</v>
      </c>
      <c r="U4431" t="s">
        <v>24</v>
      </c>
      <c r="V4431">
        <f>IF(Table1[[#This Row],[Churn]]="Yes",1,0)</f>
        <v>0</v>
      </c>
      <c r="W4431" t="str">
        <f t="shared" si="69"/>
        <v>Loyal (49-72 Months)</v>
      </c>
    </row>
    <row r="4432" spans="1:23" x14ac:dyDescent="0.25">
      <c r="A4432" t="s">
        <v>4466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 s="1">
        <v>61.4</v>
      </c>
      <c r="T4432" s="1">
        <v>1864.65</v>
      </c>
      <c r="U4432" t="s">
        <v>24</v>
      </c>
      <c r="V4432">
        <f>IF(Table1[[#This Row],[Churn]]="Yes",1,0)</f>
        <v>0</v>
      </c>
      <c r="W4432" t="str">
        <f t="shared" si="69"/>
        <v>Established (25-48 Months)</v>
      </c>
    </row>
    <row r="4433" spans="1:23" x14ac:dyDescent="0.25">
      <c r="A4433" t="s">
        <v>4467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 s="1">
        <v>69.8</v>
      </c>
      <c r="T4433" s="1">
        <v>1221.6500000000001</v>
      </c>
      <c r="U4433" t="s">
        <v>24</v>
      </c>
      <c r="V4433">
        <f>IF(Table1[[#This Row],[Churn]]="Yes",1,0)</f>
        <v>0</v>
      </c>
      <c r="W4433" t="str">
        <f t="shared" si="69"/>
        <v>Developing (13-24 Months)</v>
      </c>
    </row>
    <row r="4434" spans="1:23" x14ac:dyDescent="0.25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 s="1">
        <v>40.549999999999997</v>
      </c>
      <c r="T4434" s="1">
        <v>1390.85</v>
      </c>
      <c r="U4434" t="s">
        <v>24</v>
      </c>
      <c r="V4434">
        <f>IF(Table1[[#This Row],[Churn]]="Yes",1,0)</f>
        <v>0</v>
      </c>
      <c r="W4434" t="str">
        <f t="shared" si="69"/>
        <v>Established (25-48 Months)</v>
      </c>
    </row>
    <row r="4435" spans="1:23" x14ac:dyDescent="0.25">
      <c r="A4435" t="s">
        <v>4469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 s="1">
        <v>75.650000000000006</v>
      </c>
      <c r="T4435" s="1">
        <v>302.35000000000002</v>
      </c>
      <c r="U4435" t="s">
        <v>24</v>
      </c>
      <c r="V4435">
        <f>IF(Table1[[#This Row],[Churn]]="Yes",1,0)</f>
        <v>0</v>
      </c>
      <c r="W4435" t="str">
        <f t="shared" si="69"/>
        <v>New (0-12 Months)</v>
      </c>
    </row>
    <row r="4436" spans="1:23" x14ac:dyDescent="0.25">
      <c r="A4436" t="s">
        <v>4470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 s="1">
        <v>90.7</v>
      </c>
      <c r="T4436" s="1">
        <v>1374.9</v>
      </c>
      <c r="U4436" t="s">
        <v>24</v>
      </c>
      <c r="V4436">
        <f>IF(Table1[[#This Row],[Churn]]="Yes",1,0)</f>
        <v>0</v>
      </c>
      <c r="W4436" t="str">
        <f t="shared" si="69"/>
        <v>Developing (13-24 Months)</v>
      </c>
    </row>
    <row r="4437" spans="1:23" x14ac:dyDescent="0.25">
      <c r="A4437" t="s">
        <v>4471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 s="1">
        <v>80.5</v>
      </c>
      <c r="T4437" s="1">
        <v>1336.9</v>
      </c>
      <c r="U4437" t="s">
        <v>24</v>
      </c>
      <c r="V4437">
        <f>IF(Table1[[#This Row],[Churn]]="Yes",1,0)</f>
        <v>0</v>
      </c>
      <c r="W4437" t="str">
        <f t="shared" si="69"/>
        <v>Developing (13-24 Months)</v>
      </c>
    </row>
    <row r="4438" spans="1:23" x14ac:dyDescent="0.25">
      <c r="A4438" t="s">
        <v>4472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 s="1">
        <v>60.6</v>
      </c>
      <c r="T4438" s="1">
        <v>1297.8</v>
      </c>
      <c r="U4438" t="s">
        <v>24</v>
      </c>
      <c r="V4438">
        <f>IF(Table1[[#This Row],[Churn]]="Yes",1,0)</f>
        <v>0</v>
      </c>
      <c r="W4438" t="str">
        <f t="shared" si="69"/>
        <v>Developing (13-24 Months)</v>
      </c>
    </row>
    <row r="4439" spans="1:23" x14ac:dyDescent="0.25">
      <c r="A4439" t="s">
        <v>4473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 s="1">
        <v>101.15</v>
      </c>
      <c r="T4439" s="1">
        <v>6067.4</v>
      </c>
      <c r="U4439" t="s">
        <v>24</v>
      </c>
      <c r="V4439">
        <f>IF(Table1[[#This Row],[Churn]]="Yes",1,0)</f>
        <v>0</v>
      </c>
      <c r="W4439" t="str">
        <f t="shared" si="69"/>
        <v>Loyal (49-72 Months)</v>
      </c>
    </row>
    <row r="4440" spans="1:23" x14ac:dyDescent="0.25">
      <c r="A4440" t="s">
        <v>4474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 s="1">
        <v>24.95</v>
      </c>
      <c r="T4440" s="1">
        <v>1222.25</v>
      </c>
      <c r="U4440" t="s">
        <v>24</v>
      </c>
      <c r="V4440">
        <f>IF(Table1[[#This Row],[Churn]]="Yes",1,0)</f>
        <v>0</v>
      </c>
      <c r="W4440" t="str">
        <f t="shared" si="69"/>
        <v>Loyal (49-72 Months)</v>
      </c>
    </row>
    <row r="4441" spans="1:23" x14ac:dyDescent="0.25">
      <c r="A4441" t="s">
        <v>4475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 s="1">
        <v>20.3</v>
      </c>
      <c r="T4441" s="1">
        <v>487.95</v>
      </c>
      <c r="U4441" t="s">
        <v>24</v>
      </c>
      <c r="V4441">
        <f>IF(Table1[[#This Row],[Churn]]="Yes",1,0)</f>
        <v>0</v>
      </c>
      <c r="W4441" t="str">
        <f t="shared" si="69"/>
        <v>Established (25-48 Months)</v>
      </c>
    </row>
    <row r="4442" spans="1:23" x14ac:dyDescent="0.25">
      <c r="A4442" t="s">
        <v>4476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 s="1">
        <v>60</v>
      </c>
      <c r="T4442" s="1">
        <v>2548.5500000000002</v>
      </c>
      <c r="U4442" t="s">
        <v>24</v>
      </c>
      <c r="V4442">
        <f>IF(Table1[[#This Row],[Churn]]="Yes",1,0)</f>
        <v>0</v>
      </c>
      <c r="W4442" t="str">
        <f t="shared" si="69"/>
        <v>Established (25-48 Months)</v>
      </c>
    </row>
    <row r="4443" spans="1:23" x14ac:dyDescent="0.25">
      <c r="A4443" t="s">
        <v>4477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 s="1">
        <v>20.25</v>
      </c>
      <c r="T4443" s="1">
        <v>835.5</v>
      </c>
      <c r="U4443" t="s">
        <v>24</v>
      </c>
      <c r="V4443">
        <f>IF(Table1[[#This Row],[Churn]]="Yes",1,0)</f>
        <v>0</v>
      </c>
      <c r="W4443" t="str">
        <f t="shared" si="69"/>
        <v>Established (25-48 Months)</v>
      </c>
    </row>
    <row r="4444" spans="1:23" x14ac:dyDescent="0.25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 s="1">
        <v>78.5</v>
      </c>
      <c r="T4444" s="1">
        <v>242.05</v>
      </c>
      <c r="U4444" t="s">
        <v>23</v>
      </c>
      <c r="V4444">
        <f>IF(Table1[[#This Row],[Churn]]="Yes",1,0)</f>
        <v>1</v>
      </c>
      <c r="W4444" t="str">
        <f t="shared" si="69"/>
        <v>New (0-12 Months)</v>
      </c>
    </row>
    <row r="4445" spans="1:23" x14ac:dyDescent="0.25">
      <c r="A4445" t="s">
        <v>4479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 s="1">
        <v>44.75</v>
      </c>
      <c r="T4445" s="1">
        <v>44.75</v>
      </c>
      <c r="U4445" t="s">
        <v>24</v>
      </c>
      <c r="V4445">
        <f>IF(Table1[[#This Row],[Churn]]="Yes",1,0)</f>
        <v>0</v>
      </c>
      <c r="W4445" t="str">
        <f t="shared" si="69"/>
        <v>New (0-12 Months)</v>
      </c>
    </row>
    <row r="4446" spans="1:23" x14ac:dyDescent="0.25">
      <c r="A4446" t="s">
        <v>4480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 s="1">
        <v>19.850000000000001</v>
      </c>
      <c r="T4446" s="1">
        <v>63.75</v>
      </c>
      <c r="U4446" t="s">
        <v>23</v>
      </c>
      <c r="V4446">
        <f>IF(Table1[[#This Row],[Churn]]="Yes",1,0)</f>
        <v>1</v>
      </c>
      <c r="W4446" t="str">
        <f t="shared" si="69"/>
        <v>New (0-12 Months)</v>
      </c>
    </row>
    <row r="4447" spans="1:23" x14ac:dyDescent="0.25">
      <c r="A4447" t="s">
        <v>4481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 s="1">
        <v>98</v>
      </c>
      <c r="T4447" s="1">
        <v>6218.45</v>
      </c>
      <c r="U4447" t="s">
        <v>24</v>
      </c>
      <c r="V4447">
        <f>IF(Table1[[#This Row],[Churn]]="Yes",1,0)</f>
        <v>0</v>
      </c>
      <c r="W4447" t="str">
        <f t="shared" si="69"/>
        <v>Loyal (49-72 Months)</v>
      </c>
    </row>
    <row r="4448" spans="1:23" x14ac:dyDescent="0.25">
      <c r="A4448" t="s">
        <v>4482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 s="1">
        <v>79.900000000000006</v>
      </c>
      <c r="T4448" s="1">
        <v>260.89999999999998</v>
      </c>
      <c r="U4448" t="s">
        <v>23</v>
      </c>
      <c r="V4448">
        <f>IF(Table1[[#This Row],[Churn]]="Yes",1,0)</f>
        <v>1</v>
      </c>
      <c r="W4448" t="str">
        <f t="shared" si="69"/>
        <v>New (0-12 Months)</v>
      </c>
    </row>
    <row r="4449" spans="1:23" x14ac:dyDescent="0.25">
      <c r="A4449" t="s">
        <v>4483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 s="1">
        <v>107.7</v>
      </c>
      <c r="T4449" s="1">
        <v>7320.9</v>
      </c>
      <c r="U4449" t="s">
        <v>24</v>
      </c>
      <c r="V4449">
        <f>IF(Table1[[#This Row],[Churn]]="Yes",1,0)</f>
        <v>0</v>
      </c>
      <c r="W4449" t="str">
        <f t="shared" si="69"/>
        <v>Loyal (49-72 Months)</v>
      </c>
    </row>
    <row r="4450" spans="1:23" x14ac:dyDescent="0.25">
      <c r="A4450" t="s">
        <v>4484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 s="1">
        <v>99.7</v>
      </c>
      <c r="T4450" s="1">
        <v>2967.35</v>
      </c>
      <c r="U4450" t="s">
        <v>23</v>
      </c>
      <c r="V4450">
        <f>IF(Table1[[#This Row],[Churn]]="Yes",1,0)</f>
        <v>1</v>
      </c>
      <c r="W4450" t="str">
        <f t="shared" si="69"/>
        <v>Established (25-48 Months)</v>
      </c>
    </row>
    <row r="4451" spans="1:23" x14ac:dyDescent="0.25">
      <c r="A4451" t="s">
        <v>4485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 s="1">
        <v>104.7</v>
      </c>
      <c r="T4451" s="1">
        <v>6333.8</v>
      </c>
      <c r="U4451" t="s">
        <v>24</v>
      </c>
      <c r="V4451">
        <f>IF(Table1[[#This Row],[Churn]]="Yes",1,0)</f>
        <v>0</v>
      </c>
      <c r="W4451" t="str">
        <f t="shared" si="69"/>
        <v>Loyal (49-72 Months)</v>
      </c>
    </row>
    <row r="4452" spans="1:23" x14ac:dyDescent="0.25">
      <c r="A4452" t="s">
        <v>4486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 s="1">
        <v>58.6</v>
      </c>
      <c r="T4452" s="1">
        <v>939.7</v>
      </c>
      <c r="U4452" t="s">
        <v>23</v>
      </c>
      <c r="V4452">
        <f>IF(Table1[[#This Row],[Churn]]="Yes",1,0)</f>
        <v>1</v>
      </c>
      <c r="W4452" t="str">
        <f t="shared" si="69"/>
        <v>Developing (13-24 Months)</v>
      </c>
    </row>
    <row r="4453" spans="1:23" x14ac:dyDescent="0.25">
      <c r="A4453" t="s">
        <v>4487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 s="1">
        <v>93.9</v>
      </c>
      <c r="T4453" s="1">
        <v>4200.25</v>
      </c>
      <c r="U4453" t="s">
        <v>24</v>
      </c>
      <c r="V4453">
        <f>IF(Table1[[#This Row],[Churn]]="Yes",1,0)</f>
        <v>0</v>
      </c>
      <c r="W4453" t="str">
        <f t="shared" si="69"/>
        <v>Established (25-48 Months)</v>
      </c>
    </row>
    <row r="4454" spans="1:23" x14ac:dyDescent="0.25">
      <c r="A4454" t="s">
        <v>4488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 s="1">
        <v>86.45</v>
      </c>
      <c r="T4454" s="1">
        <v>5950.2</v>
      </c>
      <c r="U4454" t="s">
        <v>24</v>
      </c>
      <c r="V4454">
        <f>IF(Table1[[#This Row],[Churn]]="Yes",1,0)</f>
        <v>0</v>
      </c>
      <c r="W4454" t="str">
        <f t="shared" si="69"/>
        <v>Loyal (49-72 Months)</v>
      </c>
    </row>
    <row r="4455" spans="1:23" x14ac:dyDescent="0.25">
      <c r="A4455" t="s">
        <v>4489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 s="1">
        <v>98.5</v>
      </c>
      <c r="T4455" s="1">
        <v>1037.75</v>
      </c>
      <c r="U4455" t="s">
        <v>23</v>
      </c>
      <c r="V4455">
        <f>IF(Table1[[#This Row],[Churn]]="Yes",1,0)</f>
        <v>1</v>
      </c>
      <c r="W4455" t="str">
        <f t="shared" si="69"/>
        <v>New (0-12 Months)</v>
      </c>
    </row>
    <row r="4456" spans="1:23" x14ac:dyDescent="0.25">
      <c r="A4456" t="s">
        <v>4490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 s="1">
        <v>19.399999999999999</v>
      </c>
      <c r="T4456" s="1">
        <v>93.4</v>
      </c>
      <c r="U4456" t="s">
        <v>24</v>
      </c>
      <c r="V4456">
        <f>IF(Table1[[#This Row],[Churn]]="Yes",1,0)</f>
        <v>0</v>
      </c>
      <c r="W4456" t="str">
        <f t="shared" si="69"/>
        <v>New (0-12 Months)</v>
      </c>
    </row>
    <row r="4457" spans="1:23" x14ac:dyDescent="0.25">
      <c r="A4457" t="s">
        <v>4491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 s="1">
        <v>50.45</v>
      </c>
      <c r="T4457" s="1">
        <v>50.45</v>
      </c>
      <c r="U4457" t="s">
        <v>23</v>
      </c>
      <c r="V4457">
        <f>IF(Table1[[#This Row],[Churn]]="Yes",1,0)</f>
        <v>1</v>
      </c>
      <c r="W4457" t="str">
        <f t="shared" si="69"/>
        <v>New (0-12 Months)</v>
      </c>
    </row>
    <row r="4458" spans="1:23" x14ac:dyDescent="0.25">
      <c r="A4458" t="s">
        <v>4492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 s="1">
        <v>24.95</v>
      </c>
      <c r="T4458" s="1">
        <v>1614.9</v>
      </c>
      <c r="U4458" t="s">
        <v>24</v>
      </c>
      <c r="V4458">
        <f>IF(Table1[[#This Row],[Churn]]="Yes",1,0)</f>
        <v>0</v>
      </c>
      <c r="W4458" t="str">
        <f t="shared" si="69"/>
        <v>Loyal (49-72 Months)</v>
      </c>
    </row>
    <row r="4459" spans="1:23" x14ac:dyDescent="0.25">
      <c r="A4459" t="s">
        <v>4493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 s="1">
        <v>75</v>
      </c>
      <c r="T4459" s="1">
        <v>1573.95</v>
      </c>
      <c r="U4459" t="s">
        <v>24</v>
      </c>
      <c r="V4459">
        <f>IF(Table1[[#This Row],[Churn]]="Yes",1,0)</f>
        <v>0</v>
      </c>
      <c r="W4459" t="str">
        <f t="shared" si="69"/>
        <v>Developing (13-24 Months)</v>
      </c>
    </row>
    <row r="4460" spans="1:23" x14ac:dyDescent="0.25">
      <c r="A4460" t="s">
        <v>4494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 s="1">
        <v>94.65</v>
      </c>
      <c r="T4460" s="1">
        <v>3624.3</v>
      </c>
      <c r="U4460" t="s">
        <v>23</v>
      </c>
      <c r="V4460">
        <f>IF(Table1[[#This Row],[Churn]]="Yes",1,0)</f>
        <v>1</v>
      </c>
      <c r="W4460" t="str">
        <f t="shared" si="69"/>
        <v>Established (25-48 Months)</v>
      </c>
    </row>
    <row r="4461" spans="1:23" x14ac:dyDescent="0.25">
      <c r="A4461" t="s">
        <v>4495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 s="1">
        <v>100.25</v>
      </c>
      <c r="T4461" s="1">
        <v>100.25</v>
      </c>
      <c r="U4461" t="s">
        <v>23</v>
      </c>
      <c r="V4461">
        <f>IF(Table1[[#This Row],[Churn]]="Yes",1,0)</f>
        <v>1</v>
      </c>
      <c r="W4461" t="str">
        <f t="shared" si="69"/>
        <v>New (0-12 Months)</v>
      </c>
    </row>
    <row r="4462" spans="1:23" x14ac:dyDescent="0.25">
      <c r="A4462" t="s">
        <v>4496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 s="1">
        <v>78.2</v>
      </c>
      <c r="T4462" s="1">
        <v>1468.75</v>
      </c>
      <c r="U4462" t="s">
        <v>24</v>
      </c>
      <c r="V4462">
        <f>IF(Table1[[#This Row],[Churn]]="Yes",1,0)</f>
        <v>0</v>
      </c>
      <c r="W4462" t="str">
        <f t="shared" si="69"/>
        <v>Developing (13-24 Months)</v>
      </c>
    </row>
    <row r="4463" spans="1:23" x14ac:dyDescent="0.25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 s="1">
        <v>94.2</v>
      </c>
      <c r="T4463" s="1">
        <v>2607.6</v>
      </c>
      <c r="U4463" t="s">
        <v>24</v>
      </c>
      <c r="V4463">
        <f>IF(Table1[[#This Row],[Churn]]="Yes",1,0)</f>
        <v>0</v>
      </c>
      <c r="W4463" t="str">
        <f t="shared" si="69"/>
        <v>Established (25-48 Months)</v>
      </c>
    </row>
    <row r="4464" spans="1:23" x14ac:dyDescent="0.25">
      <c r="A4464" t="s">
        <v>4498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 s="1">
        <v>88.45</v>
      </c>
      <c r="T4464" s="1">
        <v>1422.1</v>
      </c>
      <c r="U4464" t="s">
        <v>23</v>
      </c>
      <c r="V4464">
        <f>IF(Table1[[#This Row],[Churn]]="Yes",1,0)</f>
        <v>1</v>
      </c>
      <c r="W4464" t="str">
        <f t="shared" si="69"/>
        <v>Developing (13-24 Months)</v>
      </c>
    </row>
    <row r="4465" spans="1:23" x14ac:dyDescent="0.25">
      <c r="A4465" t="s">
        <v>4499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 s="1">
        <v>69.849999999999994</v>
      </c>
      <c r="T4465" s="1">
        <v>69.849999999999994</v>
      </c>
      <c r="U4465" t="s">
        <v>23</v>
      </c>
      <c r="V4465">
        <f>IF(Table1[[#This Row],[Churn]]="Yes",1,0)</f>
        <v>1</v>
      </c>
      <c r="W4465" t="str">
        <f t="shared" si="69"/>
        <v>New (0-12 Months)</v>
      </c>
    </row>
    <row r="4466" spans="1:23" x14ac:dyDescent="0.25">
      <c r="A4466" t="s">
        <v>4500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 s="1">
        <v>81.7</v>
      </c>
      <c r="T4466" s="1">
        <v>858.6</v>
      </c>
      <c r="U4466" t="s">
        <v>23</v>
      </c>
      <c r="V4466">
        <f>IF(Table1[[#This Row],[Churn]]="Yes",1,0)</f>
        <v>1</v>
      </c>
      <c r="W4466" t="str">
        <f t="shared" si="69"/>
        <v>New (0-12 Months)</v>
      </c>
    </row>
    <row r="4467" spans="1:23" x14ac:dyDescent="0.25">
      <c r="A4467" t="s">
        <v>4501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 s="1">
        <v>50.05</v>
      </c>
      <c r="T4467" s="1">
        <v>1523.4</v>
      </c>
      <c r="U4467" t="s">
        <v>24</v>
      </c>
      <c r="V4467">
        <f>IF(Table1[[#This Row],[Churn]]="Yes",1,0)</f>
        <v>0</v>
      </c>
      <c r="W4467" t="str">
        <f t="shared" si="69"/>
        <v>Established (25-48 Months)</v>
      </c>
    </row>
    <row r="4468" spans="1:23" x14ac:dyDescent="0.25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 s="1">
        <v>79.900000000000006</v>
      </c>
      <c r="T4468" s="1">
        <v>324.3</v>
      </c>
      <c r="U4468" t="s">
        <v>23</v>
      </c>
      <c r="V4468">
        <f>IF(Table1[[#This Row],[Churn]]="Yes",1,0)</f>
        <v>1</v>
      </c>
      <c r="W4468" t="str">
        <f t="shared" si="69"/>
        <v>New (0-12 Months)</v>
      </c>
    </row>
    <row r="4469" spans="1:23" x14ac:dyDescent="0.25">
      <c r="A4469" t="s">
        <v>4503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 s="1">
        <v>69.55</v>
      </c>
      <c r="T4469" s="1">
        <v>3435.6</v>
      </c>
      <c r="U4469" t="s">
        <v>24</v>
      </c>
      <c r="V4469">
        <f>IF(Table1[[#This Row],[Churn]]="Yes",1,0)</f>
        <v>0</v>
      </c>
      <c r="W4469" t="str">
        <f t="shared" si="69"/>
        <v>Established (25-48 Months)</v>
      </c>
    </row>
    <row r="4470" spans="1:23" x14ac:dyDescent="0.25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 s="1">
        <v>25.4</v>
      </c>
      <c r="T4470" s="1">
        <v>399.6</v>
      </c>
      <c r="U4470" t="s">
        <v>23</v>
      </c>
      <c r="V4470">
        <f>IF(Table1[[#This Row],[Churn]]="Yes",1,0)</f>
        <v>1</v>
      </c>
      <c r="W4470" t="str">
        <f t="shared" si="69"/>
        <v>Developing (13-24 Months)</v>
      </c>
    </row>
    <row r="4471" spans="1:23" x14ac:dyDescent="0.25">
      <c r="A4471" t="s">
        <v>4505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 s="1">
        <v>90.1</v>
      </c>
      <c r="T4471" s="1">
        <v>4549.45</v>
      </c>
      <c r="U4471" t="s">
        <v>24</v>
      </c>
      <c r="V4471">
        <f>IF(Table1[[#This Row],[Churn]]="Yes",1,0)</f>
        <v>0</v>
      </c>
      <c r="W4471" t="str">
        <f t="shared" si="69"/>
        <v>Loyal (49-72 Months)</v>
      </c>
    </row>
    <row r="4472" spans="1:23" x14ac:dyDescent="0.25">
      <c r="A4472" t="s">
        <v>4506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 s="1">
        <v>44.65</v>
      </c>
      <c r="T4472" s="1">
        <v>322.5</v>
      </c>
      <c r="U4472" t="s">
        <v>24</v>
      </c>
      <c r="V4472">
        <f>IF(Table1[[#This Row],[Churn]]="Yes",1,0)</f>
        <v>0</v>
      </c>
      <c r="W4472" t="str">
        <f t="shared" si="69"/>
        <v>New (0-12 Months)</v>
      </c>
    </row>
    <row r="4473" spans="1:23" x14ac:dyDescent="0.25">
      <c r="A4473" t="s">
        <v>4507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 s="1">
        <v>83.75</v>
      </c>
      <c r="T4473" s="1">
        <v>3273.55</v>
      </c>
      <c r="U4473" t="s">
        <v>23</v>
      </c>
      <c r="V4473">
        <f>IF(Table1[[#This Row],[Churn]]="Yes",1,0)</f>
        <v>1</v>
      </c>
      <c r="W4473" t="str">
        <f t="shared" si="69"/>
        <v>Established (25-48 Months)</v>
      </c>
    </row>
    <row r="4474" spans="1:23" x14ac:dyDescent="0.25">
      <c r="A4474" t="s">
        <v>4508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 s="1">
        <v>80.349999999999994</v>
      </c>
      <c r="T4474" s="1">
        <v>5375.15</v>
      </c>
      <c r="U4474" t="s">
        <v>24</v>
      </c>
      <c r="V4474">
        <f>IF(Table1[[#This Row],[Churn]]="Yes",1,0)</f>
        <v>0</v>
      </c>
      <c r="W4474" t="str">
        <f t="shared" si="69"/>
        <v>Loyal (49-72 Months)</v>
      </c>
    </row>
    <row r="4475" spans="1:23" x14ac:dyDescent="0.25">
      <c r="A4475" t="s">
        <v>4509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 s="1">
        <v>98.1</v>
      </c>
      <c r="T4475" s="1">
        <v>2510.6999999999998</v>
      </c>
      <c r="U4475" t="s">
        <v>24</v>
      </c>
      <c r="V4475">
        <f>IF(Table1[[#This Row],[Churn]]="Yes",1,0)</f>
        <v>0</v>
      </c>
      <c r="W4475" t="str">
        <f t="shared" si="69"/>
        <v>Established (25-48 Months)</v>
      </c>
    </row>
    <row r="4476" spans="1:23" x14ac:dyDescent="0.25">
      <c r="A4476" t="s">
        <v>4510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 s="1">
        <v>53.35</v>
      </c>
      <c r="T4476" s="1">
        <v>3090.05</v>
      </c>
      <c r="U4476" t="s">
        <v>24</v>
      </c>
      <c r="V4476">
        <f>IF(Table1[[#This Row],[Churn]]="Yes",1,0)</f>
        <v>0</v>
      </c>
      <c r="W4476" t="str">
        <f t="shared" si="69"/>
        <v>Loyal (49-72 Months)</v>
      </c>
    </row>
    <row r="4477" spans="1:23" x14ac:dyDescent="0.25">
      <c r="A4477" t="s">
        <v>4511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 s="1">
        <v>19.55</v>
      </c>
      <c r="T4477" s="1">
        <v>61.05</v>
      </c>
      <c r="U4477" t="s">
        <v>24</v>
      </c>
      <c r="V4477">
        <f>IF(Table1[[#This Row],[Churn]]="Yes",1,0)</f>
        <v>0</v>
      </c>
      <c r="W4477" t="str">
        <f t="shared" si="69"/>
        <v>New (0-12 Months)</v>
      </c>
    </row>
    <row r="4478" spans="1:23" x14ac:dyDescent="0.25">
      <c r="A4478" t="s">
        <v>4512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 s="1">
        <v>20.9</v>
      </c>
      <c r="T4478" s="1">
        <v>20.9</v>
      </c>
      <c r="U4478" t="s">
        <v>23</v>
      </c>
      <c r="V4478">
        <f>IF(Table1[[#This Row],[Churn]]="Yes",1,0)</f>
        <v>1</v>
      </c>
      <c r="W4478" t="str">
        <f t="shared" si="69"/>
        <v>New (0-12 Months)</v>
      </c>
    </row>
    <row r="4479" spans="1:23" x14ac:dyDescent="0.25">
      <c r="A4479" t="s">
        <v>4513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 s="1">
        <v>48.95</v>
      </c>
      <c r="T4479" s="1">
        <v>955.6</v>
      </c>
      <c r="U4479" t="s">
        <v>24</v>
      </c>
      <c r="V4479">
        <f>IF(Table1[[#This Row],[Churn]]="Yes",1,0)</f>
        <v>0</v>
      </c>
      <c r="W4479" t="str">
        <f t="shared" si="69"/>
        <v>Developing (13-24 Months)</v>
      </c>
    </row>
    <row r="4480" spans="1:23" x14ac:dyDescent="0.25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 s="1">
        <v>54.2</v>
      </c>
      <c r="T4480" s="1">
        <v>140.4</v>
      </c>
      <c r="U4480" t="s">
        <v>24</v>
      </c>
      <c r="V4480">
        <f>IF(Table1[[#This Row],[Churn]]="Yes",1,0)</f>
        <v>0</v>
      </c>
      <c r="W4480" t="str">
        <f t="shared" si="69"/>
        <v>New (0-12 Months)</v>
      </c>
    </row>
    <row r="4481" spans="1:23" x14ac:dyDescent="0.25">
      <c r="A4481" t="s">
        <v>4515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 s="1">
        <v>24.45</v>
      </c>
      <c r="T4481" s="1">
        <v>1493.1</v>
      </c>
      <c r="U4481" t="s">
        <v>24</v>
      </c>
      <c r="V4481">
        <f>IF(Table1[[#This Row],[Churn]]="Yes",1,0)</f>
        <v>0</v>
      </c>
      <c r="W4481" t="str">
        <f t="shared" si="69"/>
        <v>Loyal (49-72 Months)</v>
      </c>
    </row>
    <row r="4482" spans="1:23" x14ac:dyDescent="0.25">
      <c r="A4482" t="s">
        <v>4516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 s="1">
        <v>69.400000000000006</v>
      </c>
      <c r="T4482" s="1">
        <v>69.400000000000006</v>
      </c>
      <c r="U4482" t="s">
        <v>23</v>
      </c>
      <c r="V4482">
        <f>IF(Table1[[#This Row],[Churn]]="Yes",1,0)</f>
        <v>1</v>
      </c>
      <c r="W4482" t="str">
        <f t="shared" ref="W4482:W4545" si="70">IF(F4482&lt;=12,"New (0-12 Months)",IF(F4482&lt;=24,"Developing (13-24 Months)",IF(F4482&lt;=48,"Established (25-48 Months)","Loyal (49-72 Months)")))</f>
        <v>New (0-12 Months)</v>
      </c>
    </row>
    <row r="4483" spans="1:23" x14ac:dyDescent="0.25">
      <c r="A4483" t="s">
        <v>4517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 s="1">
        <v>40.15</v>
      </c>
      <c r="T4483" s="1">
        <v>1626.05</v>
      </c>
      <c r="U4483" t="s">
        <v>24</v>
      </c>
      <c r="V4483">
        <f>IF(Table1[[#This Row],[Churn]]="Yes",1,0)</f>
        <v>0</v>
      </c>
      <c r="W4483" t="str">
        <f t="shared" si="70"/>
        <v>Established (25-48 Months)</v>
      </c>
    </row>
    <row r="4484" spans="1:23" x14ac:dyDescent="0.25">
      <c r="A4484" t="s">
        <v>4518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 s="1">
        <v>74.900000000000006</v>
      </c>
      <c r="T4484" s="1">
        <v>541.15</v>
      </c>
      <c r="U4484" t="s">
        <v>23</v>
      </c>
      <c r="V4484">
        <f>IF(Table1[[#This Row],[Churn]]="Yes",1,0)</f>
        <v>1</v>
      </c>
      <c r="W4484" t="str">
        <f t="shared" si="70"/>
        <v>New (0-12 Months)</v>
      </c>
    </row>
    <row r="4485" spans="1:23" x14ac:dyDescent="0.25">
      <c r="A4485" t="s">
        <v>4519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 s="1">
        <v>25.6</v>
      </c>
      <c r="T4485" s="1">
        <v>1784.9</v>
      </c>
      <c r="U4485" t="s">
        <v>24</v>
      </c>
      <c r="V4485">
        <f>IF(Table1[[#This Row],[Churn]]="Yes",1,0)</f>
        <v>0</v>
      </c>
      <c r="W4485" t="str">
        <f t="shared" si="70"/>
        <v>Loyal (49-72 Months)</v>
      </c>
    </row>
    <row r="4486" spans="1:23" x14ac:dyDescent="0.25">
      <c r="A4486" t="s">
        <v>4520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 s="1">
        <v>70.349999999999994</v>
      </c>
      <c r="T4486" s="1">
        <v>70.349999999999994</v>
      </c>
      <c r="U4486" t="s">
        <v>24</v>
      </c>
      <c r="V4486">
        <f>IF(Table1[[#This Row],[Churn]]="Yes",1,0)</f>
        <v>0</v>
      </c>
      <c r="W4486" t="str">
        <f t="shared" si="70"/>
        <v>New (0-12 Months)</v>
      </c>
    </row>
    <row r="4487" spans="1:23" x14ac:dyDescent="0.25">
      <c r="A4487" t="s">
        <v>4521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 s="1">
        <v>91.7</v>
      </c>
      <c r="T4487" s="1">
        <v>6075.9</v>
      </c>
      <c r="U4487" t="s">
        <v>24</v>
      </c>
      <c r="V4487">
        <f>IF(Table1[[#This Row],[Churn]]="Yes",1,0)</f>
        <v>0</v>
      </c>
      <c r="W4487" t="str">
        <f t="shared" si="70"/>
        <v>Loyal (49-72 Months)</v>
      </c>
    </row>
    <row r="4488" spans="1:23" x14ac:dyDescent="0.25">
      <c r="A4488" t="s">
        <v>4522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 s="1">
        <v>89.2</v>
      </c>
      <c r="T4488" s="1">
        <v>5500.6</v>
      </c>
      <c r="U4488" t="s">
        <v>24</v>
      </c>
      <c r="V4488">
        <f>IF(Table1[[#This Row],[Churn]]="Yes",1,0)</f>
        <v>0</v>
      </c>
      <c r="W4488" t="str">
        <f t="shared" si="70"/>
        <v>Loyal (49-72 Months)</v>
      </c>
    </row>
    <row r="4489" spans="1:23" x14ac:dyDescent="0.25">
      <c r="A4489" t="s">
        <v>4523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 s="1">
        <v>24.1</v>
      </c>
      <c r="T4489" s="1">
        <v>73.099999999999994</v>
      </c>
      <c r="U4489" t="s">
        <v>24</v>
      </c>
      <c r="V4489">
        <f>IF(Table1[[#This Row],[Churn]]="Yes",1,0)</f>
        <v>0</v>
      </c>
      <c r="W4489" t="str">
        <f t="shared" si="70"/>
        <v>New (0-12 Months)</v>
      </c>
    </row>
    <row r="4490" spans="1:23" x14ac:dyDescent="0.25">
      <c r="A4490" t="s">
        <v>4524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 s="1">
        <v>74.150000000000006</v>
      </c>
      <c r="T4490" s="1">
        <v>3229.4</v>
      </c>
      <c r="U4490" t="s">
        <v>23</v>
      </c>
      <c r="V4490">
        <f>IF(Table1[[#This Row],[Churn]]="Yes",1,0)</f>
        <v>1</v>
      </c>
      <c r="W4490" t="str">
        <f t="shared" si="70"/>
        <v>Established (25-48 Months)</v>
      </c>
    </row>
    <row r="4491" spans="1:23" x14ac:dyDescent="0.25">
      <c r="A4491" t="s">
        <v>4525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 s="1">
        <v>53.85</v>
      </c>
      <c r="T4491" s="1">
        <v>3399.85</v>
      </c>
      <c r="U4491" t="s">
        <v>24</v>
      </c>
      <c r="V4491">
        <f>IF(Table1[[#This Row],[Churn]]="Yes",1,0)</f>
        <v>0</v>
      </c>
      <c r="W4491" t="str">
        <f t="shared" si="70"/>
        <v>Loyal (49-72 Months)</v>
      </c>
    </row>
    <row r="4492" spans="1:23" x14ac:dyDescent="0.25">
      <c r="A4492" t="s">
        <v>4526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 s="1">
        <v>115.6</v>
      </c>
      <c r="T4492" s="1">
        <v>6431.05</v>
      </c>
      <c r="U4492" t="s">
        <v>24</v>
      </c>
      <c r="V4492">
        <f>IF(Table1[[#This Row],[Churn]]="Yes",1,0)</f>
        <v>0</v>
      </c>
      <c r="W4492" t="str">
        <f t="shared" si="70"/>
        <v>Loyal (49-72 Months)</v>
      </c>
    </row>
    <row r="4493" spans="1:23" x14ac:dyDescent="0.25">
      <c r="A4493" t="s">
        <v>4527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 s="1">
        <v>19.75</v>
      </c>
      <c r="T4493" s="1">
        <v>19.75</v>
      </c>
      <c r="U4493" t="s">
        <v>24</v>
      </c>
      <c r="V4493">
        <f>IF(Table1[[#This Row],[Churn]]="Yes",1,0)</f>
        <v>0</v>
      </c>
      <c r="W4493" t="str">
        <f t="shared" si="70"/>
        <v>New (0-12 Months)</v>
      </c>
    </row>
    <row r="4494" spans="1:23" x14ac:dyDescent="0.25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 s="1">
        <v>24.05</v>
      </c>
      <c r="T4494" s="1">
        <v>1230.9000000000001</v>
      </c>
      <c r="U4494" t="s">
        <v>24</v>
      </c>
      <c r="V4494">
        <f>IF(Table1[[#This Row],[Churn]]="Yes",1,0)</f>
        <v>0</v>
      </c>
      <c r="W4494" t="str">
        <f t="shared" si="70"/>
        <v>Loyal (49-72 Months)</v>
      </c>
    </row>
    <row r="4495" spans="1:23" x14ac:dyDescent="0.25">
      <c r="A4495" t="s">
        <v>4529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 s="1">
        <v>25.3</v>
      </c>
      <c r="T4495" s="1">
        <v>454.65</v>
      </c>
      <c r="U4495" t="s">
        <v>24</v>
      </c>
      <c r="V4495">
        <f>IF(Table1[[#This Row],[Churn]]="Yes",1,0)</f>
        <v>0</v>
      </c>
      <c r="W4495" t="str">
        <f t="shared" si="70"/>
        <v>Developing (13-24 Months)</v>
      </c>
    </row>
    <row r="4496" spans="1:23" x14ac:dyDescent="0.25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 s="1">
        <v>84.3</v>
      </c>
      <c r="T4496" s="1">
        <v>235.05</v>
      </c>
      <c r="U4496" t="s">
        <v>24</v>
      </c>
      <c r="V4496">
        <f>IF(Table1[[#This Row],[Churn]]="Yes",1,0)</f>
        <v>0</v>
      </c>
      <c r="W4496" t="str">
        <f t="shared" si="70"/>
        <v>New (0-12 Months)</v>
      </c>
    </row>
    <row r="4497" spans="1:23" x14ac:dyDescent="0.25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 s="1">
        <v>70.099999999999994</v>
      </c>
      <c r="T4497" s="1">
        <v>70.099999999999994</v>
      </c>
      <c r="U4497" t="s">
        <v>23</v>
      </c>
      <c r="V4497">
        <f>IF(Table1[[#This Row],[Churn]]="Yes",1,0)</f>
        <v>1</v>
      </c>
      <c r="W4497" t="str">
        <f t="shared" si="70"/>
        <v>New (0-12 Months)</v>
      </c>
    </row>
    <row r="4498" spans="1:23" x14ac:dyDescent="0.25">
      <c r="A4498" t="s">
        <v>4532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 s="1">
        <v>89.75</v>
      </c>
      <c r="T4498" s="1">
        <v>6595.9</v>
      </c>
      <c r="U4498" t="s">
        <v>24</v>
      </c>
      <c r="V4498">
        <f>IF(Table1[[#This Row],[Churn]]="Yes",1,0)</f>
        <v>0</v>
      </c>
      <c r="W4498" t="str">
        <f t="shared" si="70"/>
        <v>Loyal (49-72 Months)</v>
      </c>
    </row>
    <row r="4499" spans="1:23" x14ac:dyDescent="0.25">
      <c r="A4499" t="s">
        <v>4533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 s="1">
        <v>97.95</v>
      </c>
      <c r="T4499" s="1">
        <v>5867</v>
      </c>
      <c r="U4499" t="s">
        <v>24</v>
      </c>
      <c r="V4499">
        <f>IF(Table1[[#This Row],[Churn]]="Yes",1,0)</f>
        <v>0</v>
      </c>
      <c r="W4499" t="str">
        <f t="shared" si="70"/>
        <v>Loyal (49-72 Months)</v>
      </c>
    </row>
    <row r="4500" spans="1:23" x14ac:dyDescent="0.25">
      <c r="A4500" t="s">
        <v>4534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 s="1">
        <v>20</v>
      </c>
      <c r="T4500" s="1">
        <v>196.35</v>
      </c>
      <c r="U4500" t="s">
        <v>24</v>
      </c>
      <c r="V4500">
        <f>IF(Table1[[#This Row],[Churn]]="Yes",1,0)</f>
        <v>0</v>
      </c>
      <c r="W4500" t="str">
        <f t="shared" si="70"/>
        <v>New (0-12 Months)</v>
      </c>
    </row>
    <row r="4501" spans="1:23" x14ac:dyDescent="0.25">
      <c r="A4501" t="s">
        <v>4535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 s="1">
        <v>78.3</v>
      </c>
      <c r="T4501" s="1">
        <v>909.25</v>
      </c>
      <c r="U4501" t="s">
        <v>23</v>
      </c>
      <c r="V4501">
        <f>IF(Table1[[#This Row],[Churn]]="Yes",1,0)</f>
        <v>1</v>
      </c>
      <c r="W4501" t="str">
        <f t="shared" si="70"/>
        <v>New (0-12 Months)</v>
      </c>
    </row>
    <row r="4502" spans="1:23" x14ac:dyDescent="0.25">
      <c r="A4502" t="s">
        <v>4536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 s="1">
        <v>103.9</v>
      </c>
      <c r="T4502" s="1">
        <v>6449.15</v>
      </c>
      <c r="U4502" t="s">
        <v>24</v>
      </c>
      <c r="V4502">
        <f>IF(Table1[[#This Row],[Churn]]="Yes",1,0)</f>
        <v>0</v>
      </c>
      <c r="W4502" t="str">
        <f t="shared" si="70"/>
        <v>Loyal (49-72 Months)</v>
      </c>
    </row>
    <row r="4503" spans="1:23" x14ac:dyDescent="0.25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 s="1">
        <v>20.7</v>
      </c>
      <c r="T4503" s="1">
        <v>762.45</v>
      </c>
      <c r="U4503" t="s">
        <v>24</v>
      </c>
      <c r="V4503">
        <f>IF(Table1[[#This Row],[Churn]]="Yes",1,0)</f>
        <v>0</v>
      </c>
      <c r="W4503" t="str">
        <f t="shared" si="70"/>
        <v>Established (25-48 Months)</v>
      </c>
    </row>
    <row r="4504" spans="1:23" x14ac:dyDescent="0.25">
      <c r="A4504" t="s">
        <v>4538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 s="1">
        <v>96.8</v>
      </c>
      <c r="T4504" s="1">
        <v>5283.95</v>
      </c>
      <c r="U4504" t="s">
        <v>23</v>
      </c>
      <c r="V4504">
        <f>IF(Table1[[#This Row],[Churn]]="Yes",1,0)</f>
        <v>1</v>
      </c>
      <c r="W4504" t="str">
        <f t="shared" si="70"/>
        <v>Loyal (49-72 Months)</v>
      </c>
    </row>
    <row r="4505" spans="1:23" x14ac:dyDescent="0.25">
      <c r="A4505" t="s">
        <v>4539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 s="1">
        <v>94.4</v>
      </c>
      <c r="T4505" s="1">
        <v>1617.5</v>
      </c>
      <c r="U4505" t="s">
        <v>23</v>
      </c>
      <c r="V4505">
        <f>IF(Table1[[#This Row],[Churn]]="Yes",1,0)</f>
        <v>1</v>
      </c>
      <c r="W4505" t="str">
        <f t="shared" si="70"/>
        <v>Developing (13-24 Months)</v>
      </c>
    </row>
    <row r="4506" spans="1:23" x14ac:dyDescent="0.25">
      <c r="A4506" t="s">
        <v>4540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 s="1">
        <v>20.149999999999999</v>
      </c>
      <c r="T4506" s="1">
        <v>785.75</v>
      </c>
      <c r="U4506" t="s">
        <v>24</v>
      </c>
      <c r="V4506">
        <f>IF(Table1[[#This Row],[Churn]]="Yes",1,0)</f>
        <v>0</v>
      </c>
      <c r="W4506" t="str">
        <f t="shared" si="70"/>
        <v>Established (25-48 Months)</v>
      </c>
    </row>
    <row r="4507" spans="1:23" x14ac:dyDescent="0.25">
      <c r="A4507" t="s">
        <v>4541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 s="1">
        <v>26</v>
      </c>
      <c r="T4507" s="1">
        <v>1776</v>
      </c>
      <c r="U4507" t="s">
        <v>24</v>
      </c>
      <c r="V4507">
        <f>IF(Table1[[#This Row],[Churn]]="Yes",1,0)</f>
        <v>0</v>
      </c>
      <c r="W4507" t="str">
        <f t="shared" si="70"/>
        <v>Loyal (49-72 Months)</v>
      </c>
    </row>
    <row r="4508" spans="1:23" x14ac:dyDescent="0.25">
      <c r="A4508" t="s">
        <v>4542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 s="1">
        <v>77.349999999999994</v>
      </c>
      <c r="T4508" s="1">
        <v>5396.25</v>
      </c>
      <c r="U4508" t="s">
        <v>24</v>
      </c>
      <c r="V4508">
        <f>IF(Table1[[#This Row],[Churn]]="Yes",1,0)</f>
        <v>0</v>
      </c>
      <c r="W4508" t="str">
        <f t="shared" si="70"/>
        <v>Loyal (49-72 Months)</v>
      </c>
    </row>
    <row r="4509" spans="1:23" x14ac:dyDescent="0.25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 s="1">
        <v>66.05</v>
      </c>
      <c r="T4509" s="1">
        <v>574.5</v>
      </c>
      <c r="U4509" t="s">
        <v>24</v>
      </c>
      <c r="V4509">
        <f>IF(Table1[[#This Row],[Churn]]="Yes",1,0)</f>
        <v>0</v>
      </c>
      <c r="W4509" t="str">
        <f t="shared" si="70"/>
        <v>New (0-12 Months)</v>
      </c>
    </row>
    <row r="4510" spans="1:23" x14ac:dyDescent="0.25">
      <c r="A4510" t="s">
        <v>4544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 s="1">
        <v>19.899999999999999</v>
      </c>
      <c r="T4510" s="1">
        <v>400.3</v>
      </c>
      <c r="U4510" t="s">
        <v>24</v>
      </c>
      <c r="V4510">
        <f>IF(Table1[[#This Row],[Churn]]="Yes",1,0)</f>
        <v>0</v>
      </c>
      <c r="W4510" t="str">
        <f t="shared" si="70"/>
        <v>Developing (13-24 Months)</v>
      </c>
    </row>
    <row r="4511" spans="1:23" x14ac:dyDescent="0.25">
      <c r="A4511" t="s">
        <v>4545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 s="1">
        <v>84.3</v>
      </c>
      <c r="T4511" s="1">
        <v>84.3</v>
      </c>
      <c r="U4511" t="s">
        <v>23</v>
      </c>
      <c r="V4511">
        <f>IF(Table1[[#This Row],[Churn]]="Yes",1,0)</f>
        <v>1</v>
      </c>
      <c r="W4511" t="str">
        <f t="shared" si="70"/>
        <v>New (0-12 Months)</v>
      </c>
    </row>
    <row r="4512" spans="1:23" x14ac:dyDescent="0.25">
      <c r="A4512" t="s">
        <v>4546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 s="1">
        <v>68.150000000000006</v>
      </c>
      <c r="T4512" s="1">
        <v>2656.3</v>
      </c>
      <c r="U4512" t="s">
        <v>24</v>
      </c>
      <c r="V4512">
        <f>IF(Table1[[#This Row],[Churn]]="Yes",1,0)</f>
        <v>0</v>
      </c>
      <c r="W4512" t="str">
        <f t="shared" si="70"/>
        <v>Established (25-48 Months)</v>
      </c>
    </row>
    <row r="4513" spans="1:23" x14ac:dyDescent="0.25">
      <c r="A4513" t="s">
        <v>4547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 s="1">
        <v>80.849999999999994</v>
      </c>
      <c r="T4513" s="1">
        <v>1445.95</v>
      </c>
      <c r="U4513" t="s">
        <v>24</v>
      </c>
      <c r="V4513">
        <f>IF(Table1[[#This Row],[Churn]]="Yes",1,0)</f>
        <v>0</v>
      </c>
      <c r="W4513" t="str">
        <f t="shared" si="70"/>
        <v>Developing (13-24 Months)</v>
      </c>
    </row>
    <row r="4514" spans="1:23" x14ac:dyDescent="0.25">
      <c r="A4514" t="s">
        <v>4548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 s="1">
        <v>75.5</v>
      </c>
      <c r="T4514" s="1">
        <v>5212.6499999999996</v>
      </c>
      <c r="U4514" t="s">
        <v>24</v>
      </c>
      <c r="V4514">
        <f>IF(Table1[[#This Row],[Churn]]="Yes",1,0)</f>
        <v>0</v>
      </c>
      <c r="W4514" t="str">
        <f t="shared" si="70"/>
        <v>Loyal (49-72 Months)</v>
      </c>
    </row>
    <row r="4515" spans="1:23" x14ac:dyDescent="0.25">
      <c r="A4515" t="s">
        <v>4549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 s="1">
        <v>92.45</v>
      </c>
      <c r="T4515" s="1">
        <v>6440.25</v>
      </c>
      <c r="U4515" t="s">
        <v>23</v>
      </c>
      <c r="V4515">
        <f>IF(Table1[[#This Row],[Churn]]="Yes",1,0)</f>
        <v>1</v>
      </c>
      <c r="W4515" t="str">
        <f t="shared" si="70"/>
        <v>Loyal (49-72 Months)</v>
      </c>
    </row>
    <row r="4516" spans="1:23" x14ac:dyDescent="0.25">
      <c r="A4516" t="s">
        <v>4550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 s="1">
        <v>80.599999999999994</v>
      </c>
      <c r="T4516" s="1">
        <v>2244.9499999999998</v>
      </c>
      <c r="U4516" t="s">
        <v>24</v>
      </c>
      <c r="V4516">
        <f>IF(Table1[[#This Row],[Churn]]="Yes",1,0)</f>
        <v>0</v>
      </c>
      <c r="W4516" t="str">
        <f t="shared" si="70"/>
        <v>Established (25-48 Months)</v>
      </c>
    </row>
    <row r="4517" spans="1:23" x14ac:dyDescent="0.25">
      <c r="A4517" t="s">
        <v>4551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 s="1">
        <v>83.2</v>
      </c>
      <c r="T4517" s="1">
        <v>1130</v>
      </c>
      <c r="U4517" t="s">
        <v>24</v>
      </c>
      <c r="V4517">
        <f>IF(Table1[[#This Row],[Churn]]="Yes",1,0)</f>
        <v>0</v>
      </c>
      <c r="W4517" t="str">
        <f t="shared" si="70"/>
        <v>Developing (13-24 Months)</v>
      </c>
    </row>
    <row r="4518" spans="1:23" x14ac:dyDescent="0.25">
      <c r="A4518" t="s">
        <v>4552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 s="1">
        <v>87.55</v>
      </c>
      <c r="T4518" s="1">
        <v>6463.15</v>
      </c>
      <c r="U4518" t="s">
        <v>24</v>
      </c>
      <c r="V4518">
        <f>IF(Table1[[#This Row],[Churn]]="Yes",1,0)</f>
        <v>0</v>
      </c>
      <c r="W4518" t="str">
        <f t="shared" si="70"/>
        <v>Loyal (49-72 Months)</v>
      </c>
    </row>
    <row r="4519" spans="1:23" x14ac:dyDescent="0.25">
      <c r="A4519" t="s">
        <v>4553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 s="1">
        <v>99.55</v>
      </c>
      <c r="T4519" s="1">
        <v>1131.2</v>
      </c>
      <c r="U4519" t="s">
        <v>23</v>
      </c>
      <c r="V4519">
        <f>IF(Table1[[#This Row],[Churn]]="Yes",1,0)</f>
        <v>1</v>
      </c>
      <c r="W4519" t="str">
        <f t="shared" si="70"/>
        <v>New (0-12 Months)</v>
      </c>
    </row>
    <row r="4520" spans="1:23" x14ac:dyDescent="0.25">
      <c r="A4520" t="s">
        <v>4554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 s="1">
        <v>81.25</v>
      </c>
      <c r="T4520" s="1">
        <v>585.95000000000005</v>
      </c>
      <c r="U4520" t="s">
        <v>23</v>
      </c>
      <c r="V4520">
        <f>IF(Table1[[#This Row],[Churn]]="Yes",1,0)</f>
        <v>1</v>
      </c>
      <c r="W4520" t="str">
        <f t="shared" si="70"/>
        <v>New (0-12 Months)</v>
      </c>
    </row>
    <row r="4521" spans="1:23" x14ac:dyDescent="0.25">
      <c r="A4521" t="s">
        <v>4555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 s="1">
        <v>109.4</v>
      </c>
      <c r="T4521" s="1">
        <v>6252.7</v>
      </c>
      <c r="U4521" t="s">
        <v>24</v>
      </c>
      <c r="V4521">
        <f>IF(Table1[[#This Row],[Churn]]="Yes",1,0)</f>
        <v>0</v>
      </c>
      <c r="W4521" t="str">
        <f t="shared" si="70"/>
        <v>Loyal (49-72 Months)</v>
      </c>
    </row>
    <row r="4522" spans="1:23" x14ac:dyDescent="0.25">
      <c r="A4522" t="s">
        <v>4556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 s="1">
        <v>19.95</v>
      </c>
      <c r="T4522" s="1">
        <v>19.95</v>
      </c>
      <c r="U4522" t="s">
        <v>23</v>
      </c>
      <c r="V4522">
        <f>IF(Table1[[#This Row],[Churn]]="Yes",1,0)</f>
        <v>1</v>
      </c>
      <c r="W4522" t="str">
        <f t="shared" si="70"/>
        <v>New (0-12 Months)</v>
      </c>
    </row>
    <row r="4523" spans="1:23" x14ac:dyDescent="0.25">
      <c r="A4523" t="s">
        <v>4557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 s="1">
        <v>45.55</v>
      </c>
      <c r="T4523" s="1">
        <v>2062.15</v>
      </c>
      <c r="U4523" t="s">
        <v>24</v>
      </c>
      <c r="V4523">
        <f>IF(Table1[[#This Row],[Churn]]="Yes",1,0)</f>
        <v>0</v>
      </c>
      <c r="W4523" t="str">
        <f t="shared" si="70"/>
        <v>Established (25-48 Months)</v>
      </c>
    </row>
    <row r="4524" spans="1:23" x14ac:dyDescent="0.25">
      <c r="A4524" t="s">
        <v>4558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 s="1">
        <v>20.7</v>
      </c>
      <c r="T4524" s="1">
        <v>587.1</v>
      </c>
      <c r="U4524" t="s">
        <v>24</v>
      </c>
      <c r="V4524">
        <f>IF(Table1[[#This Row],[Churn]]="Yes",1,0)</f>
        <v>0</v>
      </c>
      <c r="W4524" t="str">
        <f t="shared" si="70"/>
        <v>Established (25-48 Months)</v>
      </c>
    </row>
    <row r="4525" spans="1:23" x14ac:dyDescent="0.25">
      <c r="A4525" t="s">
        <v>4559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 s="1">
        <v>75.3</v>
      </c>
      <c r="T4525" s="1">
        <v>720.45</v>
      </c>
      <c r="U4525" t="s">
        <v>24</v>
      </c>
      <c r="V4525">
        <f>IF(Table1[[#This Row],[Churn]]="Yes",1,0)</f>
        <v>0</v>
      </c>
      <c r="W4525" t="str">
        <f t="shared" si="70"/>
        <v>New (0-12 Months)</v>
      </c>
    </row>
    <row r="4526" spans="1:23" x14ac:dyDescent="0.25">
      <c r="A4526" t="s">
        <v>4560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 s="1">
        <v>99.25</v>
      </c>
      <c r="T4526" s="1">
        <v>2186.4</v>
      </c>
      <c r="U4526" t="s">
        <v>23</v>
      </c>
      <c r="V4526">
        <f>IF(Table1[[#This Row],[Churn]]="Yes",1,0)</f>
        <v>1</v>
      </c>
      <c r="W4526" t="str">
        <f t="shared" si="70"/>
        <v>Developing (13-24 Months)</v>
      </c>
    </row>
    <row r="4527" spans="1:23" x14ac:dyDescent="0.25">
      <c r="A4527" t="s">
        <v>4561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 s="1">
        <v>93.4</v>
      </c>
      <c r="T4527" s="1">
        <v>2979.3</v>
      </c>
      <c r="U4527" t="s">
        <v>24</v>
      </c>
      <c r="V4527">
        <f>IF(Table1[[#This Row],[Churn]]="Yes",1,0)</f>
        <v>0</v>
      </c>
      <c r="W4527" t="str">
        <f t="shared" si="70"/>
        <v>Established (25-48 Months)</v>
      </c>
    </row>
    <row r="4528" spans="1:23" x14ac:dyDescent="0.25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 s="1">
        <v>73.75</v>
      </c>
      <c r="T4528" s="1">
        <v>956.65</v>
      </c>
      <c r="U4528" t="s">
        <v>24</v>
      </c>
      <c r="V4528">
        <f>IF(Table1[[#This Row],[Churn]]="Yes",1,0)</f>
        <v>0</v>
      </c>
      <c r="W4528" t="str">
        <f t="shared" si="70"/>
        <v>Developing (13-24 Months)</v>
      </c>
    </row>
    <row r="4529" spans="1:23" x14ac:dyDescent="0.25">
      <c r="A4529" t="s">
        <v>4563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 s="1">
        <v>80.45</v>
      </c>
      <c r="T4529" s="1">
        <v>3201.55</v>
      </c>
      <c r="U4529" t="s">
        <v>23</v>
      </c>
      <c r="V4529">
        <f>IF(Table1[[#This Row],[Churn]]="Yes",1,0)</f>
        <v>1</v>
      </c>
      <c r="W4529" t="str">
        <f t="shared" si="70"/>
        <v>Established (25-48 Months)</v>
      </c>
    </row>
    <row r="4530" spans="1:23" x14ac:dyDescent="0.25">
      <c r="A4530" t="s">
        <v>4564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 s="1">
        <v>88.15</v>
      </c>
      <c r="T4530" s="1">
        <v>3973.2</v>
      </c>
      <c r="U4530" t="s">
        <v>24</v>
      </c>
      <c r="V4530">
        <f>IF(Table1[[#This Row],[Churn]]="Yes",1,0)</f>
        <v>0</v>
      </c>
      <c r="W4530" t="str">
        <f t="shared" si="70"/>
        <v>Established (25-48 Months)</v>
      </c>
    </row>
    <row r="4531" spans="1:23" x14ac:dyDescent="0.25">
      <c r="A4531" t="s">
        <v>4565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 s="1">
        <v>49.2</v>
      </c>
      <c r="T4531" s="1">
        <v>447.9</v>
      </c>
      <c r="U4531" t="s">
        <v>24</v>
      </c>
      <c r="V4531">
        <f>IF(Table1[[#This Row],[Churn]]="Yes",1,0)</f>
        <v>0</v>
      </c>
      <c r="W4531" t="str">
        <f t="shared" si="70"/>
        <v>New (0-12 Months)</v>
      </c>
    </row>
    <row r="4532" spans="1:23" x14ac:dyDescent="0.25">
      <c r="A4532" t="s">
        <v>4566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 s="1">
        <v>19.649999999999999</v>
      </c>
      <c r="T4532" s="1">
        <v>1335.2</v>
      </c>
      <c r="U4532" t="s">
        <v>24</v>
      </c>
      <c r="V4532">
        <f>IF(Table1[[#This Row],[Churn]]="Yes",1,0)</f>
        <v>0</v>
      </c>
      <c r="W4532" t="str">
        <f t="shared" si="70"/>
        <v>Loyal (49-72 Months)</v>
      </c>
    </row>
    <row r="4533" spans="1:23" x14ac:dyDescent="0.25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 s="1">
        <v>79.349999999999994</v>
      </c>
      <c r="T4533" s="1">
        <v>661.25</v>
      </c>
      <c r="U4533" t="s">
        <v>23</v>
      </c>
      <c r="V4533">
        <f>IF(Table1[[#This Row],[Churn]]="Yes",1,0)</f>
        <v>1</v>
      </c>
      <c r="W4533" t="str">
        <f t="shared" si="70"/>
        <v>New (0-12 Months)</v>
      </c>
    </row>
    <row r="4534" spans="1:23" x14ac:dyDescent="0.25">
      <c r="A4534" t="s">
        <v>4568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 s="1">
        <v>79.75</v>
      </c>
      <c r="T4534" s="1">
        <v>1111.8499999999999</v>
      </c>
      <c r="U4534" t="s">
        <v>23</v>
      </c>
      <c r="V4534">
        <f>IF(Table1[[#This Row],[Churn]]="Yes",1,0)</f>
        <v>1</v>
      </c>
      <c r="W4534" t="str">
        <f t="shared" si="70"/>
        <v>Developing (13-24 Months)</v>
      </c>
    </row>
    <row r="4535" spans="1:23" x14ac:dyDescent="0.25">
      <c r="A4535" t="s">
        <v>4569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 s="1">
        <v>105.15</v>
      </c>
      <c r="T4535" s="1">
        <v>7555</v>
      </c>
      <c r="U4535" t="s">
        <v>24</v>
      </c>
      <c r="V4535">
        <f>IF(Table1[[#This Row],[Churn]]="Yes",1,0)</f>
        <v>0</v>
      </c>
      <c r="W4535" t="str">
        <f t="shared" si="70"/>
        <v>Loyal (49-72 Months)</v>
      </c>
    </row>
    <row r="4536" spans="1:23" x14ac:dyDescent="0.25">
      <c r="A4536" t="s">
        <v>4570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 s="1">
        <v>49</v>
      </c>
      <c r="T4536" s="1">
        <v>49</v>
      </c>
      <c r="U4536" t="s">
        <v>24</v>
      </c>
      <c r="V4536">
        <f>IF(Table1[[#This Row],[Churn]]="Yes",1,0)</f>
        <v>0</v>
      </c>
      <c r="W4536" t="str">
        <f t="shared" si="70"/>
        <v>New (0-12 Months)</v>
      </c>
    </row>
    <row r="4537" spans="1:23" x14ac:dyDescent="0.25">
      <c r="A4537" t="s">
        <v>4571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 s="1">
        <v>100.05</v>
      </c>
      <c r="T4537" s="1">
        <v>3046.15</v>
      </c>
      <c r="U4537" t="s">
        <v>23</v>
      </c>
      <c r="V4537">
        <f>IF(Table1[[#This Row],[Churn]]="Yes",1,0)</f>
        <v>1</v>
      </c>
      <c r="W4537" t="str">
        <f t="shared" si="70"/>
        <v>Established (25-48 Months)</v>
      </c>
    </row>
    <row r="4538" spans="1:23" x14ac:dyDescent="0.25">
      <c r="A4538" t="s">
        <v>4572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 s="1">
        <v>69.349999999999994</v>
      </c>
      <c r="T4538" s="1">
        <v>69.349999999999994</v>
      </c>
      <c r="U4538" t="s">
        <v>23</v>
      </c>
      <c r="V4538">
        <f>IF(Table1[[#This Row],[Churn]]="Yes",1,0)</f>
        <v>1</v>
      </c>
      <c r="W4538" t="str">
        <f t="shared" si="70"/>
        <v>New (0-12 Months)</v>
      </c>
    </row>
    <row r="4539" spans="1:23" x14ac:dyDescent="0.25">
      <c r="A4539" t="s">
        <v>4573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 s="1">
        <v>49.8</v>
      </c>
      <c r="T4539" s="1">
        <v>836.35</v>
      </c>
      <c r="U4539" t="s">
        <v>24</v>
      </c>
      <c r="V4539">
        <f>IF(Table1[[#This Row],[Churn]]="Yes",1,0)</f>
        <v>0</v>
      </c>
      <c r="W4539" t="str">
        <f t="shared" si="70"/>
        <v>Developing (13-24 Months)</v>
      </c>
    </row>
    <row r="4540" spans="1:23" x14ac:dyDescent="0.25">
      <c r="A4540" t="s">
        <v>4574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 s="1">
        <v>85.8</v>
      </c>
      <c r="T4540" s="1">
        <v>272.2</v>
      </c>
      <c r="U4540" t="s">
        <v>23</v>
      </c>
      <c r="V4540">
        <f>IF(Table1[[#This Row],[Churn]]="Yes",1,0)</f>
        <v>1</v>
      </c>
      <c r="W4540" t="str">
        <f t="shared" si="70"/>
        <v>New (0-12 Months)</v>
      </c>
    </row>
    <row r="4541" spans="1:23" x14ac:dyDescent="0.25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 s="1">
        <v>79.7</v>
      </c>
      <c r="T4541" s="1">
        <v>5293.4</v>
      </c>
      <c r="U4541" t="s">
        <v>23</v>
      </c>
      <c r="V4541">
        <f>IF(Table1[[#This Row],[Churn]]="Yes",1,0)</f>
        <v>1</v>
      </c>
      <c r="W4541" t="str">
        <f t="shared" si="70"/>
        <v>Loyal (49-72 Months)</v>
      </c>
    </row>
    <row r="4542" spans="1:23" x14ac:dyDescent="0.25">
      <c r="A4542" t="s">
        <v>4576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 s="1">
        <v>20.95</v>
      </c>
      <c r="T4542" s="1">
        <v>20.95</v>
      </c>
      <c r="U4542" t="s">
        <v>24</v>
      </c>
      <c r="V4542">
        <f>IF(Table1[[#This Row],[Churn]]="Yes",1,0)</f>
        <v>0</v>
      </c>
      <c r="W4542" t="str">
        <f t="shared" si="70"/>
        <v>New (0-12 Months)</v>
      </c>
    </row>
    <row r="4543" spans="1:23" x14ac:dyDescent="0.25">
      <c r="A4543" t="s">
        <v>4577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 s="1">
        <v>50.55</v>
      </c>
      <c r="T4543" s="1">
        <v>50.55</v>
      </c>
      <c r="U4543" t="s">
        <v>23</v>
      </c>
      <c r="V4543">
        <f>IF(Table1[[#This Row],[Churn]]="Yes",1,0)</f>
        <v>1</v>
      </c>
      <c r="W4543" t="str">
        <f t="shared" si="70"/>
        <v>New (0-12 Months)</v>
      </c>
    </row>
    <row r="4544" spans="1:23" x14ac:dyDescent="0.25">
      <c r="A4544" t="s">
        <v>4578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 s="1">
        <v>79.3</v>
      </c>
      <c r="T4544" s="1">
        <v>2570</v>
      </c>
      <c r="U4544" t="s">
        <v>24</v>
      </c>
      <c r="V4544">
        <f>IF(Table1[[#This Row],[Churn]]="Yes",1,0)</f>
        <v>0</v>
      </c>
      <c r="W4544" t="str">
        <f t="shared" si="70"/>
        <v>Established (25-48 Months)</v>
      </c>
    </row>
    <row r="4545" spans="1:23" x14ac:dyDescent="0.25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 s="1">
        <v>19.5</v>
      </c>
      <c r="T4545" s="1">
        <v>798.2</v>
      </c>
      <c r="U4545" t="s">
        <v>24</v>
      </c>
      <c r="V4545">
        <f>IF(Table1[[#This Row],[Churn]]="Yes",1,0)</f>
        <v>0</v>
      </c>
      <c r="W4545" t="str">
        <f t="shared" si="70"/>
        <v>Established (25-48 Months)</v>
      </c>
    </row>
    <row r="4546" spans="1:23" x14ac:dyDescent="0.25">
      <c r="A4546" t="s">
        <v>4580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 s="1">
        <v>80.55</v>
      </c>
      <c r="T4546" s="1">
        <v>80.55</v>
      </c>
      <c r="U4546" t="s">
        <v>23</v>
      </c>
      <c r="V4546">
        <f>IF(Table1[[#This Row],[Churn]]="Yes",1,0)</f>
        <v>1</v>
      </c>
      <c r="W4546" t="str">
        <f t="shared" ref="W4546:W4609" si="71">IF(F4546&lt;=12,"New (0-12 Months)",IF(F4546&lt;=24,"Developing (13-24 Months)",IF(F4546&lt;=48,"Established (25-48 Months)","Loyal (49-72 Months)")))</f>
        <v>New (0-12 Months)</v>
      </c>
    </row>
    <row r="4547" spans="1:23" x14ac:dyDescent="0.25">
      <c r="A4547" t="s">
        <v>4581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 s="1">
        <v>44.15</v>
      </c>
      <c r="T4547" s="1">
        <v>44.15</v>
      </c>
      <c r="U4547" t="s">
        <v>24</v>
      </c>
      <c r="V4547">
        <f>IF(Table1[[#This Row],[Churn]]="Yes",1,0)</f>
        <v>0</v>
      </c>
      <c r="W4547" t="str">
        <f t="shared" si="71"/>
        <v>New (0-12 Months)</v>
      </c>
    </row>
    <row r="4548" spans="1:23" x14ac:dyDescent="0.25">
      <c r="A4548" t="s">
        <v>4582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 s="1">
        <v>84.5</v>
      </c>
      <c r="T4548" s="1">
        <v>916.9</v>
      </c>
      <c r="U4548" t="s">
        <v>23</v>
      </c>
      <c r="V4548">
        <f>IF(Table1[[#This Row],[Churn]]="Yes",1,0)</f>
        <v>1</v>
      </c>
      <c r="W4548" t="str">
        <f t="shared" si="71"/>
        <v>New (0-12 Months)</v>
      </c>
    </row>
    <row r="4549" spans="1:23" x14ac:dyDescent="0.25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 s="1">
        <v>105.5</v>
      </c>
      <c r="T4549" s="1">
        <v>6487.2</v>
      </c>
      <c r="U4549" t="s">
        <v>24</v>
      </c>
      <c r="V4549">
        <f>IF(Table1[[#This Row],[Churn]]="Yes",1,0)</f>
        <v>0</v>
      </c>
      <c r="W4549" t="str">
        <f t="shared" si="71"/>
        <v>Loyal (49-72 Months)</v>
      </c>
    </row>
    <row r="4550" spans="1:23" x14ac:dyDescent="0.25">
      <c r="A4550" t="s">
        <v>4584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 s="1">
        <v>84.3</v>
      </c>
      <c r="T4550" s="1">
        <v>1855.65</v>
      </c>
      <c r="U4550" t="s">
        <v>23</v>
      </c>
      <c r="V4550">
        <f>IF(Table1[[#This Row],[Churn]]="Yes",1,0)</f>
        <v>1</v>
      </c>
      <c r="W4550" t="str">
        <f t="shared" si="71"/>
        <v>Developing (13-24 Months)</v>
      </c>
    </row>
    <row r="4551" spans="1:23" x14ac:dyDescent="0.25">
      <c r="A4551" t="s">
        <v>4585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 s="1">
        <v>92.7</v>
      </c>
      <c r="T4551" s="1">
        <v>1556.85</v>
      </c>
      <c r="U4551" t="s">
        <v>24</v>
      </c>
      <c r="V4551">
        <f>IF(Table1[[#This Row],[Churn]]="Yes",1,0)</f>
        <v>0</v>
      </c>
      <c r="W4551" t="str">
        <f t="shared" si="71"/>
        <v>Developing (13-24 Months)</v>
      </c>
    </row>
    <row r="4552" spans="1:23" x14ac:dyDescent="0.25">
      <c r="A4552" t="s">
        <v>4586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 s="1">
        <v>26.25</v>
      </c>
      <c r="T4552" s="1">
        <v>1988.05</v>
      </c>
      <c r="U4552" t="s">
        <v>24</v>
      </c>
      <c r="V4552">
        <f>IF(Table1[[#This Row],[Churn]]="Yes",1,0)</f>
        <v>0</v>
      </c>
      <c r="W4552" t="str">
        <f t="shared" si="71"/>
        <v>Loyal (49-72 Months)</v>
      </c>
    </row>
    <row r="4553" spans="1:23" x14ac:dyDescent="0.25">
      <c r="A4553" t="s">
        <v>4587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 s="1">
        <v>96.95</v>
      </c>
      <c r="T4553" s="1">
        <v>5432.2</v>
      </c>
      <c r="U4553" t="s">
        <v>24</v>
      </c>
      <c r="V4553">
        <f>IF(Table1[[#This Row],[Churn]]="Yes",1,0)</f>
        <v>0</v>
      </c>
      <c r="W4553" t="str">
        <f t="shared" si="71"/>
        <v>Loyal (49-72 Months)</v>
      </c>
    </row>
    <row r="4554" spans="1:23" x14ac:dyDescent="0.25">
      <c r="A4554" t="s">
        <v>4588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 s="1">
        <v>20.45</v>
      </c>
      <c r="T4554" s="1">
        <v>147.55000000000001</v>
      </c>
      <c r="U4554" t="s">
        <v>24</v>
      </c>
      <c r="V4554">
        <f>IF(Table1[[#This Row],[Churn]]="Yes",1,0)</f>
        <v>0</v>
      </c>
      <c r="W4554" t="str">
        <f t="shared" si="71"/>
        <v>New (0-12 Months)</v>
      </c>
    </row>
    <row r="4555" spans="1:23" x14ac:dyDescent="0.25">
      <c r="A4555" t="s">
        <v>4589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 s="1">
        <v>115.8</v>
      </c>
      <c r="T4555" s="1">
        <v>8424.9</v>
      </c>
      <c r="U4555" t="s">
        <v>24</v>
      </c>
      <c r="V4555">
        <f>IF(Table1[[#This Row],[Churn]]="Yes",1,0)</f>
        <v>0</v>
      </c>
      <c r="W4555" t="str">
        <f t="shared" si="71"/>
        <v>Loyal (49-72 Months)</v>
      </c>
    </row>
    <row r="4556" spans="1:23" x14ac:dyDescent="0.25">
      <c r="A4556" t="s">
        <v>4590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 s="1">
        <v>108.2</v>
      </c>
      <c r="T4556" s="1">
        <v>2203.6999999999998</v>
      </c>
      <c r="U4556" t="s">
        <v>24</v>
      </c>
      <c r="V4556">
        <f>IF(Table1[[#This Row],[Churn]]="Yes",1,0)</f>
        <v>0</v>
      </c>
      <c r="W4556" t="str">
        <f t="shared" si="71"/>
        <v>Developing (13-24 Months)</v>
      </c>
    </row>
    <row r="4557" spans="1:23" x14ac:dyDescent="0.25">
      <c r="A4557" t="s">
        <v>4591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 s="1">
        <v>20.2</v>
      </c>
      <c r="T4557" s="1">
        <v>387.4</v>
      </c>
      <c r="U4557" t="s">
        <v>24</v>
      </c>
      <c r="V4557">
        <f>IF(Table1[[#This Row],[Churn]]="Yes",1,0)</f>
        <v>0</v>
      </c>
      <c r="W4557" t="str">
        <f t="shared" si="71"/>
        <v>Developing (13-24 Months)</v>
      </c>
    </row>
    <row r="4558" spans="1:23" x14ac:dyDescent="0.25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 s="1">
        <v>67.75</v>
      </c>
      <c r="T4558" s="1">
        <v>116.65</v>
      </c>
      <c r="U4558" t="s">
        <v>23</v>
      </c>
      <c r="V4558">
        <f>IF(Table1[[#This Row],[Churn]]="Yes",1,0)</f>
        <v>1</v>
      </c>
      <c r="W4558" t="str">
        <f t="shared" si="71"/>
        <v>New (0-12 Months)</v>
      </c>
    </row>
    <row r="4559" spans="1:23" x14ac:dyDescent="0.25">
      <c r="A4559" t="s">
        <v>4593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 s="1">
        <v>54.9</v>
      </c>
      <c r="T4559" s="1">
        <v>3045.75</v>
      </c>
      <c r="U4559" t="s">
        <v>24</v>
      </c>
      <c r="V4559">
        <f>IF(Table1[[#This Row],[Churn]]="Yes",1,0)</f>
        <v>0</v>
      </c>
      <c r="W4559" t="str">
        <f t="shared" si="71"/>
        <v>Loyal (49-72 Months)</v>
      </c>
    </row>
    <row r="4560" spans="1:23" x14ac:dyDescent="0.25">
      <c r="A4560" t="s">
        <v>4594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 s="1">
        <v>85.25</v>
      </c>
      <c r="T4560" s="1">
        <v>2287.25</v>
      </c>
      <c r="U4560" t="s">
        <v>23</v>
      </c>
      <c r="V4560">
        <f>IF(Table1[[#This Row],[Churn]]="Yes",1,0)</f>
        <v>1</v>
      </c>
      <c r="W4560" t="str">
        <f t="shared" si="71"/>
        <v>Established (25-48 Months)</v>
      </c>
    </row>
    <row r="4561" spans="1:23" x14ac:dyDescent="0.25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 s="1">
        <v>20.149999999999999</v>
      </c>
      <c r="T4561" s="1">
        <v>130.5</v>
      </c>
      <c r="U4561" t="s">
        <v>24</v>
      </c>
      <c r="V4561">
        <f>IF(Table1[[#This Row],[Churn]]="Yes",1,0)</f>
        <v>0</v>
      </c>
      <c r="W4561" t="str">
        <f t="shared" si="71"/>
        <v>New (0-12 Months)</v>
      </c>
    </row>
    <row r="4562" spans="1:23" x14ac:dyDescent="0.25">
      <c r="A4562" t="s">
        <v>4596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 s="1">
        <v>90.35</v>
      </c>
      <c r="T4562" s="1">
        <v>767.9</v>
      </c>
      <c r="U4562" t="s">
        <v>24</v>
      </c>
      <c r="V4562">
        <f>IF(Table1[[#This Row],[Churn]]="Yes",1,0)</f>
        <v>0</v>
      </c>
      <c r="W4562" t="str">
        <f t="shared" si="71"/>
        <v>New (0-12 Months)</v>
      </c>
    </row>
    <row r="4563" spans="1:23" x14ac:dyDescent="0.25">
      <c r="A4563" t="s">
        <v>4597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 s="1">
        <v>55.75</v>
      </c>
      <c r="T4563" s="1">
        <v>446.8</v>
      </c>
      <c r="U4563" t="s">
        <v>24</v>
      </c>
      <c r="V4563">
        <f>IF(Table1[[#This Row],[Churn]]="Yes",1,0)</f>
        <v>0</v>
      </c>
      <c r="W4563" t="str">
        <f t="shared" si="71"/>
        <v>New (0-12 Months)</v>
      </c>
    </row>
    <row r="4564" spans="1:23" x14ac:dyDescent="0.25">
      <c r="A4564" t="s">
        <v>4598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 s="1">
        <v>114.6</v>
      </c>
      <c r="T4564" s="1">
        <v>8100.25</v>
      </c>
      <c r="U4564" t="s">
        <v>24</v>
      </c>
      <c r="V4564">
        <f>IF(Table1[[#This Row],[Churn]]="Yes",1,0)</f>
        <v>0</v>
      </c>
      <c r="W4564" t="str">
        <f t="shared" si="71"/>
        <v>Loyal (49-72 Months)</v>
      </c>
    </row>
    <row r="4565" spans="1:23" x14ac:dyDescent="0.25">
      <c r="A4565" t="s">
        <v>4599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 s="1">
        <v>80.05</v>
      </c>
      <c r="T4565" s="1">
        <v>830.7</v>
      </c>
      <c r="U4565" t="s">
        <v>23</v>
      </c>
      <c r="V4565">
        <f>IF(Table1[[#This Row],[Churn]]="Yes",1,0)</f>
        <v>1</v>
      </c>
      <c r="W4565" t="str">
        <f t="shared" si="71"/>
        <v>New (0-12 Months)</v>
      </c>
    </row>
    <row r="4566" spans="1:23" x14ac:dyDescent="0.25">
      <c r="A4566" t="s">
        <v>4600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 s="1">
        <v>20</v>
      </c>
      <c r="T4566" s="1">
        <v>20</v>
      </c>
      <c r="U4566" t="s">
        <v>23</v>
      </c>
      <c r="V4566">
        <f>IF(Table1[[#This Row],[Churn]]="Yes",1,0)</f>
        <v>1</v>
      </c>
      <c r="W4566" t="str">
        <f t="shared" si="71"/>
        <v>New (0-12 Months)</v>
      </c>
    </row>
    <row r="4567" spans="1:23" x14ac:dyDescent="0.25">
      <c r="A4567" t="s">
        <v>4601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 s="1">
        <v>66.8</v>
      </c>
      <c r="T4567" s="1">
        <v>4689.1499999999996</v>
      </c>
      <c r="U4567" t="s">
        <v>24</v>
      </c>
      <c r="V4567">
        <f>IF(Table1[[#This Row],[Churn]]="Yes",1,0)</f>
        <v>0</v>
      </c>
      <c r="W4567" t="str">
        <f t="shared" si="71"/>
        <v>Loyal (49-72 Months)</v>
      </c>
    </row>
    <row r="4568" spans="1:23" x14ac:dyDescent="0.25">
      <c r="A4568" t="s">
        <v>4602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 s="1">
        <v>100.3</v>
      </c>
      <c r="T4568" s="1">
        <v>6754.35</v>
      </c>
      <c r="U4568" t="s">
        <v>24</v>
      </c>
      <c r="V4568">
        <f>IF(Table1[[#This Row],[Churn]]="Yes",1,0)</f>
        <v>0</v>
      </c>
      <c r="W4568" t="str">
        <f t="shared" si="71"/>
        <v>Loyal (49-72 Months)</v>
      </c>
    </row>
    <row r="4569" spans="1:23" x14ac:dyDescent="0.25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 s="1">
        <v>105.35</v>
      </c>
      <c r="T4569" s="1">
        <v>3540.65</v>
      </c>
      <c r="U4569" t="s">
        <v>24</v>
      </c>
      <c r="V4569">
        <f>IF(Table1[[#This Row],[Churn]]="Yes",1,0)</f>
        <v>0</v>
      </c>
      <c r="W4569" t="str">
        <f t="shared" si="71"/>
        <v>Established (25-48 Months)</v>
      </c>
    </row>
    <row r="4570" spans="1:23" x14ac:dyDescent="0.25">
      <c r="A4570" t="s">
        <v>4604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 s="1">
        <v>85.2</v>
      </c>
      <c r="T4570" s="1">
        <v>2184.6</v>
      </c>
      <c r="U4570" t="s">
        <v>24</v>
      </c>
      <c r="V4570">
        <f>IF(Table1[[#This Row],[Churn]]="Yes",1,0)</f>
        <v>0</v>
      </c>
      <c r="W4570" t="str">
        <f t="shared" si="71"/>
        <v>Established (25-48 Months)</v>
      </c>
    </row>
    <row r="4571" spans="1:23" x14ac:dyDescent="0.25">
      <c r="A4571" t="s">
        <v>4605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 s="1">
        <v>48.8</v>
      </c>
      <c r="T4571" s="1">
        <v>1054.5999999999999</v>
      </c>
      <c r="U4571" t="s">
        <v>23</v>
      </c>
      <c r="V4571">
        <f>IF(Table1[[#This Row],[Churn]]="Yes",1,0)</f>
        <v>1</v>
      </c>
      <c r="W4571" t="str">
        <f t="shared" si="71"/>
        <v>Developing (13-24 Months)</v>
      </c>
    </row>
    <row r="4572" spans="1:23" x14ac:dyDescent="0.25">
      <c r="A4572" t="s">
        <v>4606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 s="1">
        <v>18.95</v>
      </c>
      <c r="T4572" s="1">
        <v>130.55000000000001</v>
      </c>
      <c r="U4572" t="s">
        <v>24</v>
      </c>
      <c r="V4572">
        <f>IF(Table1[[#This Row],[Churn]]="Yes",1,0)</f>
        <v>0</v>
      </c>
      <c r="W4572" t="str">
        <f t="shared" si="71"/>
        <v>New (0-12 Months)</v>
      </c>
    </row>
    <row r="4573" spans="1:23" x14ac:dyDescent="0.25">
      <c r="A4573" t="s">
        <v>4607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 s="1">
        <v>69.8</v>
      </c>
      <c r="T4573" s="1">
        <v>1540.35</v>
      </c>
      <c r="U4573" t="s">
        <v>24</v>
      </c>
      <c r="V4573">
        <f>IF(Table1[[#This Row],[Churn]]="Yes",1,0)</f>
        <v>0</v>
      </c>
      <c r="W4573" t="str">
        <f t="shared" si="71"/>
        <v>Developing (13-24 Months)</v>
      </c>
    </row>
    <row r="4574" spans="1:23" x14ac:dyDescent="0.25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 s="1">
        <v>106.15</v>
      </c>
      <c r="T4574" s="1">
        <v>6411.25</v>
      </c>
      <c r="U4574" t="s">
        <v>24</v>
      </c>
      <c r="V4574">
        <f>IF(Table1[[#This Row],[Churn]]="Yes",1,0)</f>
        <v>0</v>
      </c>
      <c r="W4574" t="str">
        <f t="shared" si="71"/>
        <v>Loyal (49-72 Months)</v>
      </c>
    </row>
    <row r="4575" spans="1:23" x14ac:dyDescent="0.25">
      <c r="A4575" t="s">
        <v>4609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 s="1">
        <v>20.55</v>
      </c>
      <c r="T4575" s="1">
        <v>1432.55</v>
      </c>
      <c r="U4575" t="s">
        <v>24</v>
      </c>
      <c r="V4575">
        <f>IF(Table1[[#This Row],[Churn]]="Yes",1,0)</f>
        <v>0</v>
      </c>
      <c r="W4575" t="str">
        <f t="shared" si="71"/>
        <v>Loyal (49-72 Months)</v>
      </c>
    </row>
    <row r="4576" spans="1:23" x14ac:dyDescent="0.25">
      <c r="A4576" t="s">
        <v>4610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 s="1">
        <v>105.75</v>
      </c>
      <c r="T4576" s="1">
        <v>7629.85</v>
      </c>
      <c r="U4576" t="s">
        <v>24</v>
      </c>
      <c r="V4576">
        <f>IF(Table1[[#This Row],[Churn]]="Yes",1,0)</f>
        <v>0</v>
      </c>
      <c r="W4576" t="str">
        <f t="shared" si="71"/>
        <v>Loyal (49-72 Months)</v>
      </c>
    </row>
    <row r="4577" spans="1:23" x14ac:dyDescent="0.25">
      <c r="A4577" t="s">
        <v>4611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 s="1">
        <v>25.25</v>
      </c>
      <c r="T4577" s="1">
        <v>101.9</v>
      </c>
      <c r="U4577" t="s">
        <v>24</v>
      </c>
      <c r="V4577">
        <f>IF(Table1[[#This Row],[Churn]]="Yes",1,0)</f>
        <v>0</v>
      </c>
      <c r="W4577" t="str">
        <f t="shared" si="71"/>
        <v>New (0-12 Months)</v>
      </c>
    </row>
    <row r="4578" spans="1:23" x14ac:dyDescent="0.25">
      <c r="A4578" t="s">
        <v>4612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 s="1">
        <v>19.75</v>
      </c>
      <c r="T4578" s="1">
        <v>313.39999999999998</v>
      </c>
      <c r="U4578" t="s">
        <v>24</v>
      </c>
      <c r="V4578">
        <f>IF(Table1[[#This Row],[Churn]]="Yes",1,0)</f>
        <v>0</v>
      </c>
      <c r="W4578" t="str">
        <f t="shared" si="71"/>
        <v>Developing (13-24 Months)</v>
      </c>
    </row>
    <row r="4579" spans="1:23" x14ac:dyDescent="0.25">
      <c r="A4579" t="s">
        <v>4613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 s="1">
        <v>104.85</v>
      </c>
      <c r="T4579" s="1">
        <v>6312.9</v>
      </c>
      <c r="U4579" t="s">
        <v>24</v>
      </c>
      <c r="V4579">
        <f>IF(Table1[[#This Row],[Churn]]="Yes",1,0)</f>
        <v>0</v>
      </c>
      <c r="W4579" t="str">
        <f t="shared" si="71"/>
        <v>Loyal (49-72 Months)</v>
      </c>
    </row>
    <row r="4580" spans="1:23" x14ac:dyDescent="0.25">
      <c r="A4580" t="s">
        <v>4614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 s="1">
        <v>60.95</v>
      </c>
      <c r="T4580" s="1">
        <v>629.54999999999995</v>
      </c>
      <c r="U4580" t="s">
        <v>24</v>
      </c>
      <c r="V4580">
        <f>IF(Table1[[#This Row],[Churn]]="Yes",1,0)</f>
        <v>0</v>
      </c>
      <c r="W4580" t="str">
        <f t="shared" si="71"/>
        <v>New (0-12 Months)</v>
      </c>
    </row>
    <row r="4581" spans="1:23" x14ac:dyDescent="0.25">
      <c r="A4581" t="s">
        <v>4615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 s="1">
        <v>81.150000000000006</v>
      </c>
      <c r="T4581" s="1">
        <v>2640.55</v>
      </c>
      <c r="U4581" t="s">
        <v>24</v>
      </c>
      <c r="V4581">
        <f>IF(Table1[[#This Row],[Churn]]="Yes",1,0)</f>
        <v>0</v>
      </c>
      <c r="W4581" t="str">
        <f t="shared" si="71"/>
        <v>Established (25-48 Months)</v>
      </c>
    </row>
    <row r="4582" spans="1:23" x14ac:dyDescent="0.25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 s="1">
        <v>19.100000000000001</v>
      </c>
      <c r="T4582" s="1">
        <v>1372.45</v>
      </c>
      <c r="U4582" t="s">
        <v>24</v>
      </c>
      <c r="V4582">
        <f>IF(Table1[[#This Row],[Churn]]="Yes",1,0)</f>
        <v>0</v>
      </c>
      <c r="W4582" t="str">
        <f t="shared" si="71"/>
        <v>Loyal (49-72 Months)</v>
      </c>
    </row>
    <row r="4583" spans="1:23" x14ac:dyDescent="0.25">
      <c r="A4583" t="s">
        <v>4617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 s="1">
        <v>20.8</v>
      </c>
      <c r="T4583" s="1">
        <v>1212.25</v>
      </c>
      <c r="U4583" t="s">
        <v>24</v>
      </c>
      <c r="V4583">
        <f>IF(Table1[[#This Row],[Churn]]="Yes",1,0)</f>
        <v>0</v>
      </c>
      <c r="W4583" t="str">
        <f t="shared" si="71"/>
        <v>Loyal (49-72 Months)</v>
      </c>
    </row>
    <row r="4584" spans="1:23" x14ac:dyDescent="0.25">
      <c r="A4584" t="s">
        <v>4618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 s="1">
        <v>90.15</v>
      </c>
      <c r="T4584" s="1">
        <v>6237.05</v>
      </c>
      <c r="U4584" t="s">
        <v>24</v>
      </c>
      <c r="V4584">
        <f>IF(Table1[[#This Row],[Churn]]="Yes",1,0)</f>
        <v>0</v>
      </c>
      <c r="W4584" t="str">
        <f t="shared" si="71"/>
        <v>Loyal (49-72 Months)</v>
      </c>
    </row>
    <row r="4585" spans="1:23" x14ac:dyDescent="0.25">
      <c r="A4585" t="s">
        <v>4619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 s="1">
        <v>90.1</v>
      </c>
      <c r="T4585" s="1">
        <v>6310.9</v>
      </c>
      <c r="U4585" t="s">
        <v>24</v>
      </c>
      <c r="V4585">
        <f>IF(Table1[[#This Row],[Churn]]="Yes",1,0)</f>
        <v>0</v>
      </c>
      <c r="W4585" t="str">
        <f t="shared" si="71"/>
        <v>Loyal (49-72 Months)</v>
      </c>
    </row>
    <row r="4586" spans="1:23" x14ac:dyDescent="0.25">
      <c r="A4586" t="s">
        <v>4620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 s="1">
        <v>74.099999999999994</v>
      </c>
      <c r="T4586" s="1">
        <v>5031</v>
      </c>
      <c r="U4586" t="s">
        <v>24</v>
      </c>
      <c r="V4586">
        <f>IF(Table1[[#This Row],[Churn]]="Yes",1,0)</f>
        <v>0</v>
      </c>
      <c r="W4586" t="str">
        <f t="shared" si="71"/>
        <v>Loyal (49-72 Months)</v>
      </c>
    </row>
    <row r="4587" spans="1:23" x14ac:dyDescent="0.25">
      <c r="A4587" t="s">
        <v>4621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 s="1">
        <v>85.05</v>
      </c>
      <c r="T4587" s="1">
        <v>85.05</v>
      </c>
      <c r="U4587" t="s">
        <v>23</v>
      </c>
      <c r="V4587">
        <f>IF(Table1[[#This Row],[Churn]]="Yes",1,0)</f>
        <v>1</v>
      </c>
      <c r="W4587" t="str">
        <f t="shared" si="71"/>
        <v>New (0-12 Months)</v>
      </c>
    </row>
    <row r="4588" spans="1:23" x14ac:dyDescent="0.25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 s="1">
        <v>118.75</v>
      </c>
      <c r="T4588" s="1">
        <v>8672.4500000000007</v>
      </c>
      <c r="U4588" t="s">
        <v>24</v>
      </c>
      <c r="V4588">
        <f>IF(Table1[[#This Row],[Churn]]="Yes",1,0)</f>
        <v>0</v>
      </c>
      <c r="W4588" t="str">
        <f t="shared" si="71"/>
        <v>Loyal (49-72 Months)</v>
      </c>
    </row>
    <row r="4589" spans="1:23" x14ac:dyDescent="0.25">
      <c r="A4589" t="s">
        <v>4623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 s="1">
        <v>85.9</v>
      </c>
      <c r="T4589" s="1">
        <v>2196.4499999999998</v>
      </c>
      <c r="U4589" t="s">
        <v>24</v>
      </c>
      <c r="V4589">
        <f>IF(Table1[[#This Row],[Churn]]="Yes",1,0)</f>
        <v>0</v>
      </c>
      <c r="W4589" t="str">
        <f t="shared" si="71"/>
        <v>Established (25-48 Months)</v>
      </c>
    </row>
    <row r="4590" spans="1:23" x14ac:dyDescent="0.25">
      <c r="A4590" t="s">
        <v>4624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 s="1">
        <v>95</v>
      </c>
      <c r="T4590" s="1">
        <v>3008.15</v>
      </c>
      <c r="U4590" t="s">
        <v>24</v>
      </c>
      <c r="V4590">
        <f>IF(Table1[[#This Row],[Churn]]="Yes",1,0)</f>
        <v>0</v>
      </c>
      <c r="W4590" t="str">
        <f t="shared" si="71"/>
        <v>Established (25-48 Months)</v>
      </c>
    </row>
    <row r="4591" spans="1:23" x14ac:dyDescent="0.25">
      <c r="A4591" t="s">
        <v>4625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 s="1">
        <v>20.149999999999999</v>
      </c>
      <c r="T4591" s="1">
        <v>220.8</v>
      </c>
      <c r="U4591" t="s">
        <v>24</v>
      </c>
      <c r="V4591">
        <f>IF(Table1[[#This Row],[Churn]]="Yes",1,0)</f>
        <v>0</v>
      </c>
      <c r="W4591" t="str">
        <f t="shared" si="71"/>
        <v>New (0-12 Months)</v>
      </c>
    </row>
    <row r="4592" spans="1:23" x14ac:dyDescent="0.25">
      <c r="A4592" t="s">
        <v>4626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 s="1">
        <v>101.3</v>
      </c>
      <c r="T4592" s="1">
        <v>5779.6</v>
      </c>
      <c r="U4592" t="s">
        <v>24</v>
      </c>
      <c r="V4592">
        <f>IF(Table1[[#This Row],[Churn]]="Yes",1,0)</f>
        <v>0</v>
      </c>
      <c r="W4592" t="str">
        <f t="shared" si="71"/>
        <v>Loyal (49-72 Months)</v>
      </c>
    </row>
    <row r="4593" spans="1:23" x14ac:dyDescent="0.25">
      <c r="A4593" t="s">
        <v>4627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 s="1">
        <v>21.2</v>
      </c>
      <c r="T4593" s="1">
        <v>222.65</v>
      </c>
      <c r="U4593" t="s">
        <v>24</v>
      </c>
      <c r="V4593">
        <f>IF(Table1[[#This Row],[Churn]]="Yes",1,0)</f>
        <v>0</v>
      </c>
      <c r="W4593" t="str">
        <f t="shared" si="71"/>
        <v>New (0-12 Months)</v>
      </c>
    </row>
    <row r="4594" spans="1:23" x14ac:dyDescent="0.25">
      <c r="A4594" t="s">
        <v>4628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 s="1">
        <v>24.2</v>
      </c>
      <c r="T4594" s="1">
        <v>914.6</v>
      </c>
      <c r="U4594" t="s">
        <v>24</v>
      </c>
      <c r="V4594">
        <f>IF(Table1[[#This Row],[Churn]]="Yes",1,0)</f>
        <v>0</v>
      </c>
      <c r="W4594" t="str">
        <f t="shared" si="71"/>
        <v>Established (25-48 Months)</v>
      </c>
    </row>
    <row r="4595" spans="1:23" x14ac:dyDescent="0.25">
      <c r="A4595" t="s">
        <v>4629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 s="1">
        <v>20.3</v>
      </c>
      <c r="T4595" s="1">
        <v>246.3</v>
      </c>
      <c r="U4595" t="s">
        <v>24</v>
      </c>
      <c r="V4595">
        <f>IF(Table1[[#This Row],[Churn]]="Yes",1,0)</f>
        <v>0</v>
      </c>
      <c r="W4595" t="str">
        <f t="shared" si="71"/>
        <v>New (0-12 Months)</v>
      </c>
    </row>
    <row r="4596" spans="1:23" x14ac:dyDescent="0.25">
      <c r="A4596" t="s">
        <v>4630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 s="1">
        <v>102.8</v>
      </c>
      <c r="T4596" s="1">
        <v>2110.15</v>
      </c>
      <c r="U4596" t="s">
        <v>23</v>
      </c>
      <c r="V4596">
        <f>IF(Table1[[#This Row],[Churn]]="Yes",1,0)</f>
        <v>1</v>
      </c>
      <c r="W4596" t="str">
        <f t="shared" si="71"/>
        <v>Developing (13-24 Months)</v>
      </c>
    </row>
    <row r="4597" spans="1:23" x14ac:dyDescent="0.25">
      <c r="A4597" t="s">
        <v>4631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 s="1">
        <v>85.3</v>
      </c>
      <c r="T4597" s="1">
        <v>5560</v>
      </c>
      <c r="U4597" t="s">
        <v>24</v>
      </c>
      <c r="V4597">
        <f>IF(Table1[[#This Row],[Churn]]="Yes",1,0)</f>
        <v>0</v>
      </c>
      <c r="W4597" t="str">
        <f t="shared" si="71"/>
        <v>Loyal (49-72 Months)</v>
      </c>
    </row>
    <row r="4598" spans="1:23" x14ac:dyDescent="0.25">
      <c r="A4598" t="s">
        <v>4632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 s="1">
        <v>89.6</v>
      </c>
      <c r="T4598" s="1">
        <v>1633</v>
      </c>
      <c r="U4598" t="s">
        <v>24</v>
      </c>
      <c r="V4598">
        <f>IF(Table1[[#This Row],[Churn]]="Yes",1,0)</f>
        <v>0</v>
      </c>
      <c r="W4598" t="str">
        <f t="shared" si="71"/>
        <v>Developing (13-24 Months)</v>
      </c>
    </row>
    <row r="4599" spans="1:23" x14ac:dyDescent="0.25">
      <c r="A4599" t="s">
        <v>4633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 s="1">
        <v>99.95</v>
      </c>
      <c r="T4599" s="1">
        <v>547.65</v>
      </c>
      <c r="U4599" t="s">
        <v>23</v>
      </c>
      <c r="V4599">
        <f>IF(Table1[[#This Row],[Churn]]="Yes",1,0)</f>
        <v>1</v>
      </c>
      <c r="W4599" t="str">
        <f t="shared" si="71"/>
        <v>New (0-12 Months)</v>
      </c>
    </row>
    <row r="4600" spans="1:23" x14ac:dyDescent="0.25">
      <c r="A4600" t="s">
        <v>4634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 s="1">
        <v>56.25</v>
      </c>
      <c r="T4600" s="1">
        <v>969.85</v>
      </c>
      <c r="U4600" t="s">
        <v>24</v>
      </c>
      <c r="V4600">
        <f>IF(Table1[[#This Row],[Churn]]="Yes",1,0)</f>
        <v>0</v>
      </c>
      <c r="W4600" t="str">
        <f t="shared" si="71"/>
        <v>Developing (13-24 Months)</v>
      </c>
    </row>
    <row r="4601" spans="1:23" x14ac:dyDescent="0.25">
      <c r="A4601" t="s">
        <v>4635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 s="1">
        <v>50.95</v>
      </c>
      <c r="T4601" s="1">
        <v>2610.65</v>
      </c>
      <c r="U4601" t="s">
        <v>24</v>
      </c>
      <c r="V4601">
        <f>IF(Table1[[#This Row],[Churn]]="Yes",1,0)</f>
        <v>0</v>
      </c>
      <c r="W4601" t="str">
        <f t="shared" si="71"/>
        <v>Loyal (49-72 Months)</v>
      </c>
    </row>
    <row r="4602" spans="1:23" x14ac:dyDescent="0.25">
      <c r="A4602" t="s">
        <v>4636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 s="1">
        <v>115.85</v>
      </c>
      <c r="T4602" s="1">
        <v>6567.9</v>
      </c>
      <c r="U4602" t="s">
        <v>24</v>
      </c>
      <c r="V4602">
        <f>IF(Table1[[#This Row],[Churn]]="Yes",1,0)</f>
        <v>0</v>
      </c>
      <c r="W4602" t="str">
        <f t="shared" si="71"/>
        <v>Loyal (49-72 Months)</v>
      </c>
    </row>
    <row r="4603" spans="1:23" x14ac:dyDescent="0.25">
      <c r="A4603" t="s">
        <v>4637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 s="1">
        <v>103.65</v>
      </c>
      <c r="T4603" s="1">
        <v>4747.8500000000004</v>
      </c>
      <c r="U4603" t="s">
        <v>24</v>
      </c>
      <c r="V4603">
        <f>IF(Table1[[#This Row],[Churn]]="Yes",1,0)</f>
        <v>0</v>
      </c>
      <c r="W4603" t="str">
        <f t="shared" si="71"/>
        <v>Established (25-48 Months)</v>
      </c>
    </row>
    <row r="4604" spans="1:23" x14ac:dyDescent="0.25">
      <c r="A4604" t="s">
        <v>4638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 s="1">
        <v>26.1</v>
      </c>
      <c r="T4604" s="1">
        <v>1759.55</v>
      </c>
      <c r="U4604" t="s">
        <v>24</v>
      </c>
      <c r="V4604">
        <f>IF(Table1[[#This Row],[Churn]]="Yes",1,0)</f>
        <v>0</v>
      </c>
      <c r="W4604" t="str">
        <f t="shared" si="71"/>
        <v>Loyal (49-72 Months)</v>
      </c>
    </row>
    <row r="4605" spans="1:23" x14ac:dyDescent="0.25">
      <c r="A4605" t="s">
        <v>4639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 s="1">
        <v>35.1</v>
      </c>
      <c r="T4605" s="1">
        <v>101.1</v>
      </c>
      <c r="U4605" t="s">
        <v>24</v>
      </c>
      <c r="V4605">
        <f>IF(Table1[[#This Row],[Churn]]="Yes",1,0)</f>
        <v>0</v>
      </c>
      <c r="W4605" t="str">
        <f t="shared" si="71"/>
        <v>New (0-12 Months)</v>
      </c>
    </row>
    <row r="4606" spans="1:23" x14ac:dyDescent="0.25">
      <c r="A4606" t="s">
        <v>4640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 s="1">
        <v>99.1</v>
      </c>
      <c r="T4606" s="1">
        <v>6496.15</v>
      </c>
      <c r="U4606" t="s">
        <v>24</v>
      </c>
      <c r="V4606">
        <f>IF(Table1[[#This Row],[Churn]]="Yes",1,0)</f>
        <v>0</v>
      </c>
      <c r="W4606" t="str">
        <f t="shared" si="71"/>
        <v>Loyal (49-72 Months)</v>
      </c>
    </row>
    <row r="4607" spans="1:23" x14ac:dyDescent="0.25">
      <c r="A4607" t="s">
        <v>4641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 s="1">
        <v>67.25</v>
      </c>
      <c r="T4607" s="1">
        <v>4234.1499999999996</v>
      </c>
      <c r="U4607" t="s">
        <v>24</v>
      </c>
      <c r="V4607">
        <f>IF(Table1[[#This Row],[Churn]]="Yes",1,0)</f>
        <v>0</v>
      </c>
      <c r="W4607" t="str">
        <f t="shared" si="71"/>
        <v>Loyal (49-72 Months)</v>
      </c>
    </row>
    <row r="4608" spans="1:23" x14ac:dyDescent="0.25">
      <c r="A4608" t="s">
        <v>4642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 s="1">
        <v>25</v>
      </c>
      <c r="T4608" s="1">
        <v>300.7</v>
      </c>
      <c r="U4608" t="s">
        <v>24</v>
      </c>
      <c r="V4608">
        <f>IF(Table1[[#This Row],[Churn]]="Yes",1,0)</f>
        <v>0</v>
      </c>
      <c r="W4608" t="str">
        <f t="shared" si="71"/>
        <v>New (0-12 Months)</v>
      </c>
    </row>
    <row r="4609" spans="1:23" x14ac:dyDescent="0.25">
      <c r="A4609" t="s">
        <v>4643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 s="1">
        <v>59.55</v>
      </c>
      <c r="T4609" s="1">
        <v>59.55</v>
      </c>
      <c r="U4609" t="s">
        <v>24</v>
      </c>
      <c r="V4609">
        <f>IF(Table1[[#This Row],[Churn]]="Yes",1,0)</f>
        <v>0</v>
      </c>
      <c r="W4609" t="str">
        <f t="shared" si="71"/>
        <v>New (0-12 Months)</v>
      </c>
    </row>
    <row r="4610" spans="1:23" x14ac:dyDescent="0.25">
      <c r="A4610" t="s">
        <v>4644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 s="1">
        <v>77.8</v>
      </c>
      <c r="T4610" s="1">
        <v>4323.3500000000004</v>
      </c>
      <c r="U4610" t="s">
        <v>24</v>
      </c>
      <c r="V4610">
        <f>IF(Table1[[#This Row],[Churn]]="Yes",1,0)</f>
        <v>0</v>
      </c>
      <c r="W4610" t="str">
        <f t="shared" ref="W4610:W4673" si="72">IF(F4610&lt;=12,"New (0-12 Months)",IF(F4610&lt;=24,"Developing (13-24 Months)",IF(F4610&lt;=48,"Established (25-48 Months)","Loyal (49-72 Months)")))</f>
        <v>Loyal (49-72 Months)</v>
      </c>
    </row>
    <row r="4611" spans="1:23" x14ac:dyDescent="0.25">
      <c r="A4611" t="s">
        <v>4645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 s="1">
        <v>55.1</v>
      </c>
      <c r="T4611" s="1">
        <v>1466.1</v>
      </c>
      <c r="U4611" t="s">
        <v>24</v>
      </c>
      <c r="V4611">
        <f>IF(Table1[[#This Row],[Churn]]="Yes",1,0)</f>
        <v>0</v>
      </c>
      <c r="W4611" t="str">
        <f t="shared" si="72"/>
        <v>Established (25-48 Months)</v>
      </c>
    </row>
    <row r="4612" spans="1:23" x14ac:dyDescent="0.25">
      <c r="A4612" t="s">
        <v>4646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 s="1">
        <v>117.8</v>
      </c>
      <c r="T4612" s="1">
        <v>8684.7999999999993</v>
      </c>
      <c r="U4612" t="s">
        <v>23</v>
      </c>
      <c r="V4612">
        <f>IF(Table1[[#This Row],[Churn]]="Yes",1,0)</f>
        <v>1</v>
      </c>
      <c r="W4612" t="str">
        <f t="shared" si="72"/>
        <v>Loyal (49-72 Months)</v>
      </c>
    </row>
    <row r="4613" spans="1:23" x14ac:dyDescent="0.25">
      <c r="A4613" t="s">
        <v>4647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 s="1">
        <v>24.15</v>
      </c>
      <c r="T4613" s="1">
        <v>1776.45</v>
      </c>
      <c r="U4613" t="s">
        <v>24</v>
      </c>
      <c r="V4613">
        <f>IF(Table1[[#This Row],[Churn]]="Yes",1,0)</f>
        <v>0</v>
      </c>
      <c r="W4613" t="str">
        <f t="shared" si="72"/>
        <v>Loyal (49-72 Months)</v>
      </c>
    </row>
    <row r="4614" spans="1:23" x14ac:dyDescent="0.25">
      <c r="A4614" t="s">
        <v>4648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 s="1">
        <v>45.25</v>
      </c>
      <c r="T4614" s="1">
        <v>2933.95</v>
      </c>
      <c r="U4614" t="s">
        <v>24</v>
      </c>
      <c r="V4614">
        <f>IF(Table1[[#This Row],[Churn]]="Yes",1,0)</f>
        <v>0</v>
      </c>
      <c r="W4614" t="str">
        <f t="shared" si="72"/>
        <v>Loyal (49-72 Months)</v>
      </c>
    </row>
    <row r="4615" spans="1:23" x14ac:dyDescent="0.25">
      <c r="A4615" t="s">
        <v>4649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 s="1">
        <v>79.5</v>
      </c>
      <c r="T4615" s="1">
        <v>4370.25</v>
      </c>
      <c r="U4615" t="s">
        <v>23</v>
      </c>
      <c r="V4615">
        <f>IF(Table1[[#This Row],[Churn]]="Yes",1,0)</f>
        <v>1</v>
      </c>
      <c r="W4615" t="str">
        <f t="shared" si="72"/>
        <v>Loyal (49-72 Months)</v>
      </c>
    </row>
    <row r="4616" spans="1:23" x14ac:dyDescent="0.25">
      <c r="A4616" t="s">
        <v>4650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 s="1">
        <v>20.25</v>
      </c>
      <c r="T4616" s="1">
        <v>144.35</v>
      </c>
      <c r="U4616" t="s">
        <v>24</v>
      </c>
      <c r="V4616">
        <f>IF(Table1[[#This Row],[Churn]]="Yes",1,0)</f>
        <v>0</v>
      </c>
      <c r="W4616" t="str">
        <f t="shared" si="72"/>
        <v>New (0-12 Months)</v>
      </c>
    </row>
    <row r="4617" spans="1:23" x14ac:dyDescent="0.25">
      <c r="A4617" t="s">
        <v>4651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 s="1">
        <v>64.75</v>
      </c>
      <c r="T4617" s="1">
        <v>4804.75</v>
      </c>
      <c r="U4617" t="s">
        <v>24</v>
      </c>
      <c r="V4617">
        <f>IF(Table1[[#This Row],[Churn]]="Yes",1,0)</f>
        <v>0</v>
      </c>
      <c r="W4617" t="str">
        <f t="shared" si="72"/>
        <v>Loyal (49-72 Months)</v>
      </c>
    </row>
    <row r="4618" spans="1:23" x14ac:dyDescent="0.25">
      <c r="A4618" t="s">
        <v>4652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 s="1">
        <v>54.6</v>
      </c>
      <c r="T4618" s="1">
        <v>1125.2</v>
      </c>
      <c r="U4618" t="s">
        <v>24</v>
      </c>
      <c r="V4618">
        <f>IF(Table1[[#This Row],[Churn]]="Yes",1,0)</f>
        <v>0</v>
      </c>
      <c r="W4618" t="str">
        <f t="shared" si="72"/>
        <v>Developing (13-24 Months)</v>
      </c>
    </row>
    <row r="4619" spans="1:23" x14ac:dyDescent="0.25">
      <c r="A4619" t="s">
        <v>4653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 s="1">
        <v>20.7</v>
      </c>
      <c r="T4619" s="1">
        <v>39.85</v>
      </c>
      <c r="U4619" t="s">
        <v>24</v>
      </c>
      <c r="V4619">
        <f>IF(Table1[[#This Row],[Churn]]="Yes",1,0)</f>
        <v>0</v>
      </c>
      <c r="W4619" t="str">
        <f t="shared" si="72"/>
        <v>New (0-12 Months)</v>
      </c>
    </row>
    <row r="4620" spans="1:23" x14ac:dyDescent="0.25">
      <c r="A4620" t="s">
        <v>4654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 s="1">
        <v>94.75</v>
      </c>
      <c r="T4620" s="1">
        <v>422.4</v>
      </c>
      <c r="U4620" t="s">
        <v>24</v>
      </c>
      <c r="V4620">
        <f>IF(Table1[[#This Row],[Churn]]="Yes",1,0)</f>
        <v>0</v>
      </c>
      <c r="W4620" t="str">
        <f t="shared" si="72"/>
        <v>New (0-12 Months)</v>
      </c>
    </row>
    <row r="4621" spans="1:23" x14ac:dyDescent="0.25">
      <c r="A4621" t="s">
        <v>4655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 s="1">
        <v>79.650000000000006</v>
      </c>
      <c r="T4621" s="1">
        <v>251.75</v>
      </c>
      <c r="U4621" t="s">
        <v>23</v>
      </c>
      <c r="V4621">
        <f>IF(Table1[[#This Row],[Churn]]="Yes",1,0)</f>
        <v>1</v>
      </c>
      <c r="W4621" t="str">
        <f t="shared" si="72"/>
        <v>New (0-12 Months)</v>
      </c>
    </row>
    <row r="4622" spans="1:23" x14ac:dyDescent="0.25">
      <c r="A4622" t="s">
        <v>4656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 s="1">
        <v>115.8</v>
      </c>
      <c r="T4622" s="1">
        <v>8332.15</v>
      </c>
      <c r="U4622" t="s">
        <v>24</v>
      </c>
      <c r="V4622">
        <f>IF(Table1[[#This Row],[Churn]]="Yes",1,0)</f>
        <v>0</v>
      </c>
      <c r="W4622" t="str">
        <f t="shared" si="72"/>
        <v>Loyal (49-72 Months)</v>
      </c>
    </row>
    <row r="4623" spans="1:23" x14ac:dyDescent="0.25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 s="1">
        <v>49.45</v>
      </c>
      <c r="T4623" s="1">
        <v>314.60000000000002</v>
      </c>
      <c r="U4623" t="s">
        <v>24</v>
      </c>
      <c r="V4623">
        <f>IF(Table1[[#This Row],[Churn]]="Yes",1,0)</f>
        <v>0</v>
      </c>
      <c r="W4623" t="str">
        <f t="shared" si="72"/>
        <v>New (0-12 Months)</v>
      </c>
    </row>
    <row r="4624" spans="1:23" x14ac:dyDescent="0.25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 s="1">
        <v>83.8</v>
      </c>
      <c r="T4624" s="1">
        <v>4331.3999999999996</v>
      </c>
      <c r="U4624" t="s">
        <v>24</v>
      </c>
      <c r="V4624">
        <f>IF(Table1[[#This Row],[Churn]]="Yes",1,0)</f>
        <v>0</v>
      </c>
      <c r="W4624" t="str">
        <f t="shared" si="72"/>
        <v>Loyal (49-72 Months)</v>
      </c>
    </row>
    <row r="4625" spans="1:23" x14ac:dyDescent="0.25">
      <c r="A4625" t="s">
        <v>4659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 s="1">
        <v>95.35</v>
      </c>
      <c r="T4625" s="1">
        <v>6382</v>
      </c>
      <c r="U4625" t="s">
        <v>24</v>
      </c>
      <c r="V4625">
        <f>IF(Table1[[#This Row],[Churn]]="Yes",1,0)</f>
        <v>0</v>
      </c>
      <c r="W4625" t="str">
        <f t="shared" si="72"/>
        <v>Loyal (49-72 Months)</v>
      </c>
    </row>
    <row r="4626" spans="1:23" x14ac:dyDescent="0.25">
      <c r="A4626" t="s">
        <v>4660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 s="1">
        <v>94.7</v>
      </c>
      <c r="T4626" s="1">
        <v>740.3</v>
      </c>
      <c r="U4626" t="s">
        <v>23</v>
      </c>
      <c r="V4626">
        <f>IF(Table1[[#This Row],[Churn]]="Yes",1,0)</f>
        <v>1</v>
      </c>
      <c r="W4626" t="str">
        <f t="shared" si="72"/>
        <v>New (0-12 Months)</v>
      </c>
    </row>
    <row r="4627" spans="1:23" x14ac:dyDescent="0.25">
      <c r="A4627" t="s">
        <v>4661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 s="1">
        <v>74.05</v>
      </c>
      <c r="T4627" s="1">
        <v>600.15</v>
      </c>
      <c r="U4627" t="s">
        <v>24</v>
      </c>
      <c r="V4627">
        <f>IF(Table1[[#This Row],[Churn]]="Yes",1,0)</f>
        <v>0</v>
      </c>
      <c r="W4627" t="str">
        <f t="shared" si="72"/>
        <v>New (0-12 Months)</v>
      </c>
    </row>
    <row r="4628" spans="1:23" x14ac:dyDescent="0.25">
      <c r="A4628" t="s">
        <v>4662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 s="1">
        <v>89.6</v>
      </c>
      <c r="T4628" s="1">
        <v>5538.8</v>
      </c>
      <c r="U4628" t="s">
        <v>24</v>
      </c>
      <c r="V4628">
        <f>IF(Table1[[#This Row],[Churn]]="Yes",1,0)</f>
        <v>0</v>
      </c>
      <c r="W4628" t="str">
        <f t="shared" si="72"/>
        <v>Loyal (49-72 Months)</v>
      </c>
    </row>
    <row r="4629" spans="1:23" x14ac:dyDescent="0.25">
      <c r="A4629" t="s">
        <v>4663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 s="1">
        <v>116.6</v>
      </c>
      <c r="T4629" s="1">
        <v>7049.5</v>
      </c>
      <c r="U4629" t="s">
        <v>24</v>
      </c>
      <c r="V4629">
        <f>IF(Table1[[#This Row],[Churn]]="Yes",1,0)</f>
        <v>0</v>
      </c>
      <c r="W4629" t="str">
        <f t="shared" si="72"/>
        <v>Loyal (49-72 Months)</v>
      </c>
    </row>
    <row r="4630" spans="1:23" x14ac:dyDescent="0.25">
      <c r="A4630" t="s">
        <v>4664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 s="1">
        <v>54.2</v>
      </c>
      <c r="T4630" s="1">
        <v>690.5</v>
      </c>
      <c r="U4630" t="s">
        <v>24</v>
      </c>
      <c r="V4630">
        <f>IF(Table1[[#This Row],[Churn]]="Yes",1,0)</f>
        <v>0</v>
      </c>
      <c r="W4630" t="str">
        <f t="shared" si="72"/>
        <v>New (0-12 Months)</v>
      </c>
    </row>
    <row r="4631" spans="1:23" x14ac:dyDescent="0.25">
      <c r="A4631" t="s">
        <v>4665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 s="1">
        <v>19.3</v>
      </c>
      <c r="T4631" s="1">
        <v>279.3</v>
      </c>
      <c r="U4631" t="s">
        <v>24</v>
      </c>
      <c r="V4631">
        <f>IF(Table1[[#This Row],[Churn]]="Yes",1,0)</f>
        <v>0</v>
      </c>
      <c r="W4631" t="str">
        <f t="shared" si="72"/>
        <v>Developing (13-24 Months)</v>
      </c>
    </row>
    <row r="4632" spans="1:23" x14ac:dyDescent="0.25">
      <c r="A4632" t="s">
        <v>4666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 s="1">
        <v>65.05</v>
      </c>
      <c r="T4632" s="1">
        <v>1427.55</v>
      </c>
      <c r="U4632" t="s">
        <v>24</v>
      </c>
      <c r="V4632">
        <f>IF(Table1[[#This Row],[Churn]]="Yes",1,0)</f>
        <v>0</v>
      </c>
      <c r="W4632" t="str">
        <f t="shared" si="72"/>
        <v>Developing (13-24 Months)</v>
      </c>
    </row>
    <row r="4633" spans="1:23" x14ac:dyDescent="0.25">
      <c r="A4633" t="s">
        <v>4667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 s="1">
        <v>92.5</v>
      </c>
      <c r="T4633" s="1">
        <v>452.7</v>
      </c>
      <c r="U4633" t="s">
        <v>23</v>
      </c>
      <c r="V4633">
        <f>IF(Table1[[#This Row],[Churn]]="Yes",1,0)</f>
        <v>1</v>
      </c>
      <c r="W4633" t="str">
        <f t="shared" si="72"/>
        <v>New (0-12 Months)</v>
      </c>
    </row>
    <row r="4634" spans="1:23" x14ac:dyDescent="0.25">
      <c r="A4634" t="s">
        <v>4668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 s="1">
        <v>19.45</v>
      </c>
      <c r="T4634" s="1">
        <v>19.45</v>
      </c>
      <c r="U4634" t="s">
        <v>23</v>
      </c>
      <c r="V4634">
        <f>IF(Table1[[#This Row],[Churn]]="Yes",1,0)</f>
        <v>1</v>
      </c>
      <c r="W4634" t="str">
        <f t="shared" si="72"/>
        <v>New (0-12 Months)</v>
      </c>
    </row>
    <row r="4635" spans="1:23" x14ac:dyDescent="0.25">
      <c r="A4635" t="s">
        <v>4669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 s="1">
        <v>24.05</v>
      </c>
      <c r="T4635" s="1">
        <v>1709.15</v>
      </c>
      <c r="U4635" t="s">
        <v>24</v>
      </c>
      <c r="V4635">
        <f>IF(Table1[[#This Row],[Churn]]="Yes",1,0)</f>
        <v>0</v>
      </c>
      <c r="W4635" t="str">
        <f t="shared" si="72"/>
        <v>Loyal (49-72 Months)</v>
      </c>
    </row>
    <row r="4636" spans="1:23" x14ac:dyDescent="0.25">
      <c r="A4636" t="s">
        <v>4670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 s="1">
        <v>18.75</v>
      </c>
      <c r="T4636" s="1">
        <v>53.15</v>
      </c>
      <c r="U4636" t="s">
        <v>24</v>
      </c>
      <c r="V4636">
        <f>IF(Table1[[#This Row],[Churn]]="Yes",1,0)</f>
        <v>0</v>
      </c>
      <c r="W4636" t="str">
        <f t="shared" si="72"/>
        <v>New (0-12 Months)</v>
      </c>
    </row>
    <row r="4637" spans="1:23" x14ac:dyDescent="0.25">
      <c r="A4637" t="s">
        <v>4671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 s="1">
        <v>20.149999999999999</v>
      </c>
      <c r="T4637" s="1">
        <v>777.35</v>
      </c>
      <c r="U4637" t="s">
        <v>24</v>
      </c>
      <c r="V4637">
        <f>IF(Table1[[#This Row],[Churn]]="Yes",1,0)</f>
        <v>0</v>
      </c>
      <c r="W4637" t="str">
        <f t="shared" si="72"/>
        <v>Established (25-48 Months)</v>
      </c>
    </row>
    <row r="4638" spans="1:23" x14ac:dyDescent="0.25">
      <c r="A4638" t="s">
        <v>4672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 s="1">
        <v>20</v>
      </c>
      <c r="T4638" s="1">
        <v>860.85</v>
      </c>
      <c r="U4638" t="s">
        <v>24</v>
      </c>
      <c r="V4638">
        <f>IF(Table1[[#This Row],[Churn]]="Yes",1,0)</f>
        <v>0</v>
      </c>
      <c r="W4638" t="str">
        <f t="shared" si="72"/>
        <v>Established (25-48 Months)</v>
      </c>
    </row>
    <row r="4639" spans="1:23" x14ac:dyDescent="0.25">
      <c r="A4639" t="s">
        <v>4673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 s="1">
        <v>71</v>
      </c>
      <c r="T4639" s="1">
        <v>5012.1000000000004</v>
      </c>
      <c r="U4639" t="s">
        <v>24</v>
      </c>
      <c r="V4639">
        <f>IF(Table1[[#This Row],[Churn]]="Yes",1,0)</f>
        <v>0</v>
      </c>
      <c r="W4639" t="str">
        <f t="shared" si="72"/>
        <v>Loyal (49-72 Months)</v>
      </c>
    </row>
    <row r="4640" spans="1:23" x14ac:dyDescent="0.25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 s="1">
        <v>75.55</v>
      </c>
      <c r="T4640" s="1">
        <v>166.3</v>
      </c>
      <c r="U4640" t="s">
        <v>23</v>
      </c>
      <c r="V4640">
        <f>IF(Table1[[#This Row],[Churn]]="Yes",1,0)</f>
        <v>1</v>
      </c>
      <c r="W4640" t="str">
        <f t="shared" si="72"/>
        <v>New (0-12 Months)</v>
      </c>
    </row>
    <row r="4641" spans="1:23" x14ac:dyDescent="0.25">
      <c r="A4641" t="s">
        <v>4675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 s="1">
        <v>93.6</v>
      </c>
      <c r="T4641" s="1">
        <v>2404.1</v>
      </c>
      <c r="U4641" t="s">
        <v>24</v>
      </c>
      <c r="V4641">
        <f>IF(Table1[[#This Row],[Churn]]="Yes",1,0)</f>
        <v>0</v>
      </c>
      <c r="W4641" t="str">
        <f t="shared" si="72"/>
        <v>Established (25-48 Months)</v>
      </c>
    </row>
    <row r="4642" spans="1:23" x14ac:dyDescent="0.25">
      <c r="A4642" t="s">
        <v>4676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 s="1">
        <v>70</v>
      </c>
      <c r="T4642" s="1">
        <v>70</v>
      </c>
      <c r="U4642" t="s">
        <v>23</v>
      </c>
      <c r="V4642">
        <f>IF(Table1[[#This Row],[Churn]]="Yes",1,0)</f>
        <v>1</v>
      </c>
      <c r="W4642" t="str">
        <f t="shared" si="72"/>
        <v>New (0-12 Months)</v>
      </c>
    </row>
    <row r="4643" spans="1:23" x14ac:dyDescent="0.25">
      <c r="A4643" t="s">
        <v>4677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 s="1">
        <v>24.4</v>
      </c>
      <c r="T4643" s="1">
        <v>24.4</v>
      </c>
      <c r="U4643" t="s">
        <v>24</v>
      </c>
      <c r="V4643">
        <f>IF(Table1[[#This Row],[Churn]]="Yes",1,0)</f>
        <v>0</v>
      </c>
      <c r="W4643" t="str">
        <f t="shared" si="72"/>
        <v>New (0-12 Months)</v>
      </c>
    </row>
    <row r="4644" spans="1:23" x14ac:dyDescent="0.25">
      <c r="A4644" t="s">
        <v>4678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 s="1">
        <v>74.8</v>
      </c>
      <c r="T4644" s="1">
        <v>4820.1499999999996</v>
      </c>
      <c r="U4644" t="s">
        <v>23</v>
      </c>
      <c r="V4644">
        <f>IF(Table1[[#This Row],[Churn]]="Yes",1,0)</f>
        <v>1</v>
      </c>
      <c r="W4644" t="str">
        <f t="shared" si="72"/>
        <v>Loyal (49-72 Months)</v>
      </c>
    </row>
    <row r="4645" spans="1:23" x14ac:dyDescent="0.25">
      <c r="A4645" t="s">
        <v>4679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 s="1">
        <v>65.25</v>
      </c>
      <c r="T4645" s="1">
        <v>209.9</v>
      </c>
      <c r="U4645" t="s">
        <v>24</v>
      </c>
      <c r="V4645">
        <f>IF(Table1[[#This Row],[Churn]]="Yes",1,0)</f>
        <v>0</v>
      </c>
      <c r="W4645" t="str">
        <f t="shared" si="72"/>
        <v>New (0-12 Months)</v>
      </c>
    </row>
    <row r="4646" spans="1:23" x14ac:dyDescent="0.25">
      <c r="A4646" t="s">
        <v>4680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 s="1">
        <v>50.55</v>
      </c>
      <c r="T4646" s="1">
        <v>610.75</v>
      </c>
      <c r="U4646" t="s">
        <v>24</v>
      </c>
      <c r="V4646">
        <f>IF(Table1[[#This Row],[Churn]]="Yes",1,0)</f>
        <v>0</v>
      </c>
      <c r="W4646" t="str">
        <f t="shared" si="72"/>
        <v>Developing (13-24 Months)</v>
      </c>
    </row>
    <row r="4647" spans="1:23" x14ac:dyDescent="0.25">
      <c r="A4647" t="s">
        <v>4681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 s="1">
        <v>104.4</v>
      </c>
      <c r="T4647" s="1">
        <v>3409.6</v>
      </c>
      <c r="U4647" t="s">
        <v>23</v>
      </c>
      <c r="V4647">
        <f>IF(Table1[[#This Row],[Churn]]="Yes",1,0)</f>
        <v>1</v>
      </c>
      <c r="W4647" t="str">
        <f t="shared" si="72"/>
        <v>Established (25-48 Months)</v>
      </c>
    </row>
    <row r="4648" spans="1:23" x14ac:dyDescent="0.25">
      <c r="A4648" t="s">
        <v>4682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 s="1">
        <v>70.7</v>
      </c>
      <c r="T4648" s="1">
        <v>70.7</v>
      </c>
      <c r="U4648" t="s">
        <v>24</v>
      </c>
      <c r="V4648">
        <f>IF(Table1[[#This Row],[Churn]]="Yes",1,0)</f>
        <v>0</v>
      </c>
      <c r="W4648" t="str">
        <f t="shared" si="72"/>
        <v>New (0-12 Months)</v>
      </c>
    </row>
    <row r="4649" spans="1:23" x14ac:dyDescent="0.25">
      <c r="A4649" t="s">
        <v>4683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 s="1">
        <v>45.25</v>
      </c>
      <c r="T4649" s="1">
        <v>155.35</v>
      </c>
      <c r="U4649" t="s">
        <v>24</v>
      </c>
      <c r="V4649">
        <f>IF(Table1[[#This Row],[Churn]]="Yes",1,0)</f>
        <v>0</v>
      </c>
      <c r="W4649" t="str">
        <f t="shared" si="72"/>
        <v>New (0-12 Months)</v>
      </c>
    </row>
    <row r="4650" spans="1:23" x14ac:dyDescent="0.25">
      <c r="A4650" t="s">
        <v>4684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 s="1">
        <v>70.3</v>
      </c>
      <c r="T4650" s="1">
        <v>144</v>
      </c>
      <c r="U4650" t="s">
        <v>24</v>
      </c>
      <c r="V4650">
        <f>IF(Table1[[#This Row],[Churn]]="Yes",1,0)</f>
        <v>0</v>
      </c>
      <c r="W4650" t="str">
        <f t="shared" si="72"/>
        <v>New (0-12 Months)</v>
      </c>
    </row>
    <row r="4651" spans="1:23" x14ac:dyDescent="0.25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 s="1">
        <v>108.95</v>
      </c>
      <c r="T4651" s="1">
        <v>7875</v>
      </c>
      <c r="U4651" t="s">
        <v>24</v>
      </c>
      <c r="V4651">
        <f>IF(Table1[[#This Row],[Churn]]="Yes",1,0)</f>
        <v>0</v>
      </c>
      <c r="W4651" t="str">
        <f t="shared" si="72"/>
        <v>Loyal (49-72 Months)</v>
      </c>
    </row>
    <row r="4652" spans="1:23" x14ac:dyDescent="0.25">
      <c r="A4652" t="s">
        <v>4686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 s="1">
        <v>26.45</v>
      </c>
      <c r="T4652" s="1">
        <v>911.6</v>
      </c>
      <c r="U4652" t="s">
        <v>24</v>
      </c>
      <c r="V4652">
        <f>IF(Table1[[#This Row],[Churn]]="Yes",1,0)</f>
        <v>0</v>
      </c>
      <c r="W4652" t="str">
        <f t="shared" si="72"/>
        <v>Established (25-48 Months)</v>
      </c>
    </row>
    <row r="4653" spans="1:23" x14ac:dyDescent="0.25">
      <c r="A4653" t="s">
        <v>4687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 s="1">
        <v>86.2</v>
      </c>
      <c r="T4653" s="1">
        <v>1270.2</v>
      </c>
      <c r="U4653" t="s">
        <v>23</v>
      </c>
      <c r="V4653">
        <f>IF(Table1[[#This Row],[Churn]]="Yes",1,0)</f>
        <v>1</v>
      </c>
      <c r="W4653" t="str">
        <f t="shared" si="72"/>
        <v>Developing (13-24 Months)</v>
      </c>
    </row>
    <row r="4654" spans="1:23" x14ac:dyDescent="0.25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 s="1">
        <v>19.649999999999999</v>
      </c>
      <c r="T4654" s="1">
        <v>478.1</v>
      </c>
      <c r="U4654" t="s">
        <v>24</v>
      </c>
      <c r="V4654">
        <f>IF(Table1[[#This Row],[Churn]]="Yes",1,0)</f>
        <v>0</v>
      </c>
      <c r="W4654" t="str">
        <f t="shared" si="72"/>
        <v>Developing (13-24 Months)</v>
      </c>
    </row>
    <row r="4655" spans="1:23" x14ac:dyDescent="0.25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 s="1">
        <v>51.2</v>
      </c>
      <c r="T4655" s="1">
        <v>1561.5</v>
      </c>
      <c r="U4655" t="s">
        <v>23</v>
      </c>
      <c r="V4655">
        <f>IF(Table1[[#This Row],[Churn]]="Yes",1,0)</f>
        <v>1</v>
      </c>
      <c r="W4655" t="str">
        <f t="shared" si="72"/>
        <v>Established (25-48 Months)</v>
      </c>
    </row>
    <row r="4656" spans="1:23" x14ac:dyDescent="0.25">
      <c r="A4656" t="s">
        <v>4690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 s="1">
        <v>19.05</v>
      </c>
      <c r="T4656" s="1">
        <v>761.85</v>
      </c>
      <c r="U4656" t="s">
        <v>24</v>
      </c>
      <c r="V4656">
        <f>IF(Table1[[#This Row],[Churn]]="Yes",1,0)</f>
        <v>0</v>
      </c>
      <c r="W4656" t="str">
        <f t="shared" si="72"/>
        <v>Established (25-48 Months)</v>
      </c>
    </row>
    <row r="4657" spans="1:23" x14ac:dyDescent="0.25">
      <c r="A4657" t="s">
        <v>4691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 s="1">
        <v>74.75</v>
      </c>
      <c r="T4657" s="1">
        <v>2282.9499999999998</v>
      </c>
      <c r="U4657" t="s">
        <v>24</v>
      </c>
      <c r="V4657">
        <f>IF(Table1[[#This Row],[Churn]]="Yes",1,0)</f>
        <v>0</v>
      </c>
      <c r="W4657" t="str">
        <f t="shared" si="72"/>
        <v>Established (25-48 Months)</v>
      </c>
    </row>
    <row r="4658" spans="1:23" x14ac:dyDescent="0.25">
      <c r="A4658" t="s">
        <v>4692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 s="1">
        <v>75.8</v>
      </c>
      <c r="T4658" s="1">
        <v>1615.1</v>
      </c>
      <c r="U4658" t="s">
        <v>24</v>
      </c>
      <c r="V4658">
        <f>IF(Table1[[#This Row],[Churn]]="Yes",1,0)</f>
        <v>0</v>
      </c>
      <c r="W4658" t="str">
        <f t="shared" si="72"/>
        <v>Developing (13-24 Months)</v>
      </c>
    </row>
    <row r="4659" spans="1:23" x14ac:dyDescent="0.25">
      <c r="A4659" t="s">
        <v>4693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 s="1">
        <v>25.1</v>
      </c>
      <c r="T4659" s="1">
        <v>1097.1500000000001</v>
      </c>
      <c r="U4659" t="s">
        <v>24</v>
      </c>
      <c r="V4659">
        <f>IF(Table1[[#This Row],[Churn]]="Yes",1,0)</f>
        <v>0</v>
      </c>
      <c r="W4659" t="str">
        <f t="shared" si="72"/>
        <v>Established (25-48 Months)</v>
      </c>
    </row>
    <row r="4660" spans="1:23" x14ac:dyDescent="0.25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 s="1">
        <v>44.45</v>
      </c>
      <c r="T4660" s="1">
        <v>369.3</v>
      </c>
      <c r="U4660" t="s">
        <v>24</v>
      </c>
      <c r="V4660">
        <f>IF(Table1[[#This Row],[Churn]]="Yes",1,0)</f>
        <v>0</v>
      </c>
      <c r="W4660" t="str">
        <f t="shared" si="72"/>
        <v>New (0-12 Months)</v>
      </c>
    </row>
    <row r="4661" spans="1:23" x14ac:dyDescent="0.25">
      <c r="A4661" t="s">
        <v>4695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 s="1">
        <v>104.3</v>
      </c>
      <c r="T4661" s="1">
        <v>6725.3</v>
      </c>
      <c r="U4661" t="s">
        <v>24</v>
      </c>
      <c r="V4661">
        <f>IF(Table1[[#This Row],[Churn]]="Yes",1,0)</f>
        <v>0</v>
      </c>
      <c r="W4661" t="str">
        <f t="shared" si="72"/>
        <v>Loyal (49-72 Months)</v>
      </c>
    </row>
    <row r="4662" spans="1:23" x14ac:dyDescent="0.25">
      <c r="A4662" t="s">
        <v>4696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 s="1">
        <v>19.5</v>
      </c>
      <c r="T4662" s="1">
        <v>31.55</v>
      </c>
      <c r="U4662" t="s">
        <v>23</v>
      </c>
      <c r="V4662">
        <f>IF(Table1[[#This Row],[Churn]]="Yes",1,0)</f>
        <v>1</v>
      </c>
      <c r="W4662" t="str">
        <f t="shared" si="72"/>
        <v>New (0-12 Months)</v>
      </c>
    </row>
    <row r="4663" spans="1:23" x14ac:dyDescent="0.25">
      <c r="A4663" t="s">
        <v>4697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 s="1">
        <v>89</v>
      </c>
      <c r="T4663" s="1">
        <v>6293.2</v>
      </c>
      <c r="U4663" t="s">
        <v>24</v>
      </c>
      <c r="V4663">
        <f>IF(Table1[[#This Row],[Churn]]="Yes",1,0)</f>
        <v>0</v>
      </c>
      <c r="W4663" t="str">
        <f t="shared" si="72"/>
        <v>Loyal (49-72 Months)</v>
      </c>
    </row>
    <row r="4664" spans="1:23" x14ac:dyDescent="0.25">
      <c r="A4664" t="s">
        <v>4698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 s="1">
        <v>20.149999999999999</v>
      </c>
      <c r="T4664" s="1">
        <v>432.5</v>
      </c>
      <c r="U4664" t="s">
        <v>24</v>
      </c>
      <c r="V4664">
        <f>IF(Table1[[#This Row],[Churn]]="Yes",1,0)</f>
        <v>0</v>
      </c>
      <c r="W4664" t="str">
        <f t="shared" si="72"/>
        <v>Developing (13-24 Months)</v>
      </c>
    </row>
    <row r="4665" spans="1:23" x14ac:dyDescent="0.25">
      <c r="A4665" t="s">
        <v>4699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 s="1">
        <v>74.900000000000006</v>
      </c>
      <c r="T4665" s="1">
        <v>321.75</v>
      </c>
      <c r="U4665" t="s">
        <v>23</v>
      </c>
      <c r="V4665">
        <f>IF(Table1[[#This Row],[Churn]]="Yes",1,0)</f>
        <v>1</v>
      </c>
      <c r="W4665" t="str">
        <f t="shared" si="72"/>
        <v>New (0-12 Months)</v>
      </c>
    </row>
    <row r="4666" spans="1:23" x14ac:dyDescent="0.25">
      <c r="A4666" t="s">
        <v>4700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 s="1">
        <v>74.900000000000006</v>
      </c>
      <c r="T4666" s="1">
        <v>147.15</v>
      </c>
      <c r="U4666" t="s">
        <v>23</v>
      </c>
      <c r="V4666">
        <f>IF(Table1[[#This Row],[Churn]]="Yes",1,0)</f>
        <v>1</v>
      </c>
      <c r="W4666" t="str">
        <f t="shared" si="72"/>
        <v>New (0-12 Months)</v>
      </c>
    </row>
    <row r="4667" spans="1:23" x14ac:dyDescent="0.25">
      <c r="A4667" t="s">
        <v>4701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 s="1">
        <v>36.15</v>
      </c>
      <c r="T4667" s="1">
        <v>2434.4499999999998</v>
      </c>
      <c r="U4667" t="s">
        <v>24</v>
      </c>
      <c r="V4667">
        <f>IF(Table1[[#This Row],[Churn]]="Yes",1,0)</f>
        <v>0</v>
      </c>
      <c r="W4667" t="str">
        <f t="shared" si="72"/>
        <v>Loyal (49-72 Months)</v>
      </c>
    </row>
    <row r="4668" spans="1:23" x14ac:dyDescent="0.25">
      <c r="A4668" t="s">
        <v>4702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 s="1">
        <v>19.2</v>
      </c>
      <c r="T4668" s="1">
        <v>532.1</v>
      </c>
      <c r="U4668" t="s">
        <v>24</v>
      </c>
      <c r="V4668">
        <f>IF(Table1[[#This Row],[Churn]]="Yes",1,0)</f>
        <v>0</v>
      </c>
      <c r="W4668" t="str">
        <f t="shared" si="72"/>
        <v>Established (25-48 Months)</v>
      </c>
    </row>
    <row r="4669" spans="1:23" x14ac:dyDescent="0.25">
      <c r="A4669" t="s">
        <v>4703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 s="1">
        <v>19.25</v>
      </c>
      <c r="T4669" s="1">
        <v>375.25</v>
      </c>
      <c r="U4669" t="s">
        <v>24</v>
      </c>
      <c r="V4669">
        <f>IF(Table1[[#This Row],[Churn]]="Yes",1,0)</f>
        <v>0</v>
      </c>
      <c r="W4669" t="str">
        <f t="shared" si="72"/>
        <v>Developing (13-24 Months)</v>
      </c>
    </row>
    <row r="4670" spans="1:23" x14ac:dyDescent="0.25">
      <c r="A4670" t="s">
        <v>4704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 s="1">
        <v>61.2</v>
      </c>
      <c r="T4670" s="1">
        <v>125.95</v>
      </c>
      <c r="U4670" t="s">
        <v>24</v>
      </c>
      <c r="V4670">
        <f>IF(Table1[[#This Row],[Churn]]="Yes",1,0)</f>
        <v>0</v>
      </c>
      <c r="W4670" t="str">
        <f t="shared" si="72"/>
        <v>New (0-12 Months)</v>
      </c>
    </row>
    <row r="4671" spans="1:23" x14ac:dyDescent="0.25">
      <c r="A4671" t="s">
        <v>4705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 s="1">
        <v>20.45</v>
      </c>
      <c r="T4671" s="1">
        <v>1042.6500000000001</v>
      </c>
      <c r="U4671" t="s">
        <v>24</v>
      </c>
      <c r="V4671">
        <f>IF(Table1[[#This Row],[Churn]]="Yes",1,0)</f>
        <v>0</v>
      </c>
      <c r="W4671" t="str">
        <f t="shared" si="72"/>
        <v>Loyal (49-72 Months)</v>
      </c>
    </row>
    <row r="4672" spans="1:23" x14ac:dyDescent="0.25">
      <c r="A4672" t="s">
        <v>4706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 s="1">
        <v>35.049999999999997</v>
      </c>
      <c r="T4672" s="1">
        <v>1620.25</v>
      </c>
      <c r="U4672" t="s">
        <v>24</v>
      </c>
      <c r="V4672">
        <f>IF(Table1[[#This Row],[Churn]]="Yes",1,0)</f>
        <v>0</v>
      </c>
      <c r="W4672" t="str">
        <f t="shared" si="72"/>
        <v>Established (25-48 Months)</v>
      </c>
    </row>
    <row r="4673" spans="1:23" x14ac:dyDescent="0.25">
      <c r="A4673" t="s">
        <v>4707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 s="1">
        <v>100.25</v>
      </c>
      <c r="T4673" s="1">
        <v>2387.75</v>
      </c>
      <c r="U4673" t="s">
        <v>23</v>
      </c>
      <c r="V4673">
        <f>IF(Table1[[#This Row],[Churn]]="Yes",1,0)</f>
        <v>1</v>
      </c>
      <c r="W4673" t="str">
        <f t="shared" si="72"/>
        <v>Established (25-48 Months)</v>
      </c>
    </row>
    <row r="4674" spans="1:23" x14ac:dyDescent="0.25">
      <c r="A4674" t="s">
        <v>4708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 s="1">
        <v>44</v>
      </c>
      <c r="T4674" s="1">
        <v>659.35</v>
      </c>
      <c r="U4674" t="s">
        <v>24</v>
      </c>
      <c r="V4674">
        <f>IF(Table1[[#This Row],[Churn]]="Yes",1,0)</f>
        <v>0</v>
      </c>
      <c r="W4674" t="str">
        <f t="shared" ref="W4674:W4737" si="73">IF(F4674&lt;=12,"New (0-12 Months)",IF(F4674&lt;=24,"Developing (13-24 Months)",IF(F4674&lt;=48,"Established (25-48 Months)","Loyal (49-72 Months)")))</f>
        <v>Developing (13-24 Months)</v>
      </c>
    </row>
    <row r="4675" spans="1:23" x14ac:dyDescent="0.25">
      <c r="A4675" t="s">
        <v>4709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 s="1">
        <v>102.8</v>
      </c>
      <c r="T4675" s="1">
        <v>2660.2</v>
      </c>
      <c r="U4675" t="s">
        <v>23</v>
      </c>
      <c r="V4675">
        <f>IF(Table1[[#This Row],[Churn]]="Yes",1,0)</f>
        <v>1</v>
      </c>
      <c r="W4675" t="str">
        <f t="shared" si="73"/>
        <v>Established (25-48 Months)</v>
      </c>
    </row>
    <row r="4676" spans="1:23" x14ac:dyDescent="0.25">
      <c r="A4676" t="s">
        <v>4710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 s="1">
        <v>50.35</v>
      </c>
      <c r="T4676" s="1">
        <v>1285.8</v>
      </c>
      <c r="U4676" t="s">
        <v>24</v>
      </c>
      <c r="V4676">
        <f>IF(Table1[[#This Row],[Churn]]="Yes",1,0)</f>
        <v>0</v>
      </c>
      <c r="W4676" t="str">
        <f t="shared" si="73"/>
        <v>Established (25-48 Months)</v>
      </c>
    </row>
    <row r="4677" spans="1:23" x14ac:dyDescent="0.25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 s="1">
        <v>100</v>
      </c>
      <c r="T4677" s="1">
        <v>4211.55</v>
      </c>
      <c r="U4677" t="s">
        <v>23</v>
      </c>
      <c r="V4677">
        <f>IF(Table1[[#This Row],[Churn]]="Yes",1,0)</f>
        <v>1</v>
      </c>
      <c r="W4677" t="str">
        <f t="shared" si="73"/>
        <v>Established (25-48 Months)</v>
      </c>
    </row>
    <row r="4678" spans="1:23" x14ac:dyDescent="0.25">
      <c r="A4678" t="s">
        <v>4712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 s="1">
        <v>20</v>
      </c>
      <c r="T4678" s="1">
        <v>377.55</v>
      </c>
      <c r="U4678" t="s">
        <v>24</v>
      </c>
      <c r="V4678">
        <f>IF(Table1[[#This Row],[Churn]]="Yes",1,0)</f>
        <v>0</v>
      </c>
      <c r="W4678" t="str">
        <f t="shared" si="73"/>
        <v>Developing (13-24 Months)</v>
      </c>
    </row>
    <row r="4679" spans="1:23" x14ac:dyDescent="0.25">
      <c r="A4679" t="s">
        <v>4713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 s="1">
        <v>99.85</v>
      </c>
      <c r="T4679" s="1">
        <v>990.9</v>
      </c>
      <c r="U4679" t="s">
        <v>23</v>
      </c>
      <c r="V4679">
        <f>IF(Table1[[#This Row],[Churn]]="Yes",1,0)</f>
        <v>1</v>
      </c>
      <c r="W4679" t="str">
        <f t="shared" si="73"/>
        <v>New (0-12 Months)</v>
      </c>
    </row>
    <row r="4680" spans="1:23" x14ac:dyDescent="0.25">
      <c r="A4680" t="s">
        <v>4714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 s="1">
        <v>94.2</v>
      </c>
      <c r="T4680" s="1">
        <v>193.8</v>
      </c>
      <c r="U4680" t="s">
        <v>23</v>
      </c>
      <c r="V4680">
        <f>IF(Table1[[#This Row],[Churn]]="Yes",1,0)</f>
        <v>1</v>
      </c>
      <c r="W4680" t="str">
        <f t="shared" si="73"/>
        <v>New (0-12 Months)</v>
      </c>
    </row>
    <row r="4681" spans="1:23" x14ac:dyDescent="0.25">
      <c r="A4681" t="s">
        <v>4715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 s="1">
        <v>86.4</v>
      </c>
      <c r="T4681" s="1">
        <v>6058.95</v>
      </c>
      <c r="U4681" t="s">
        <v>24</v>
      </c>
      <c r="V4681">
        <f>IF(Table1[[#This Row],[Churn]]="Yes",1,0)</f>
        <v>0</v>
      </c>
      <c r="W4681" t="str">
        <f t="shared" si="73"/>
        <v>Loyal (49-72 Months)</v>
      </c>
    </row>
    <row r="4682" spans="1:23" x14ac:dyDescent="0.25">
      <c r="A4682" t="s">
        <v>4716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 s="1">
        <v>58.4</v>
      </c>
      <c r="T4682" s="1">
        <v>964.9</v>
      </c>
      <c r="U4682" t="s">
        <v>24</v>
      </c>
      <c r="V4682">
        <f>IF(Table1[[#This Row],[Churn]]="Yes",1,0)</f>
        <v>0</v>
      </c>
      <c r="W4682" t="str">
        <f t="shared" si="73"/>
        <v>Developing (13-24 Months)</v>
      </c>
    </row>
    <row r="4683" spans="1:23" x14ac:dyDescent="0.25">
      <c r="A4683" t="s">
        <v>4717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 s="1">
        <v>83.85</v>
      </c>
      <c r="T4683" s="1">
        <v>790.15</v>
      </c>
      <c r="U4683" t="s">
        <v>23</v>
      </c>
      <c r="V4683">
        <f>IF(Table1[[#This Row],[Churn]]="Yes",1,0)</f>
        <v>1</v>
      </c>
      <c r="W4683" t="str">
        <f t="shared" si="73"/>
        <v>New (0-12 Months)</v>
      </c>
    </row>
    <row r="4684" spans="1:23" x14ac:dyDescent="0.25">
      <c r="A4684" t="s">
        <v>4718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 s="1">
        <v>88.3</v>
      </c>
      <c r="T4684" s="1">
        <v>2467.75</v>
      </c>
      <c r="U4684" t="s">
        <v>23</v>
      </c>
      <c r="V4684">
        <f>IF(Table1[[#This Row],[Churn]]="Yes",1,0)</f>
        <v>1</v>
      </c>
      <c r="W4684" t="str">
        <f t="shared" si="73"/>
        <v>Established (25-48 Months)</v>
      </c>
    </row>
    <row r="4685" spans="1:23" x14ac:dyDescent="0.25">
      <c r="A4685" t="s">
        <v>4719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 s="1">
        <v>94.1</v>
      </c>
      <c r="T4685" s="1">
        <v>2322.85</v>
      </c>
      <c r="U4685" t="s">
        <v>24</v>
      </c>
      <c r="V4685">
        <f>IF(Table1[[#This Row],[Churn]]="Yes",1,0)</f>
        <v>0</v>
      </c>
      <c r="W4685" t="str">
        <f t="shared" si="73"/>
        <v>Developing (13-24 Months)</v>
      </c>
    </row>
    <row r="4686" spans="1:23" x14ac:dyDescent="0.25">
      <c r="A4686" t="s">
        <v>4720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 s="1">
        <v>104.05</v>
      </c>
      <c r="T4686" s="1">
        <v>7262</v>
      </c>
      <c r="U4686" t="s">
        <v>23</v>
      </c>
      <c r="V4686">
        <f>IF(Table1[[#This Row],[Churn]]="Yes",1,0)</f>
        <v>1</v>
      </c>
      <c r="W4686" t="str">
        <f t="shared" si="73"/>
        <v>Loyal (49-72 Months)</v>
      </c>
    </row>
    <row r="4687" spans="1:23" x14ac:dyDescent="0.25">
      <c r="A4687" t="s">
        <v>4721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 s="1">
        <v>108.9</v>
      </c>
      <c r="T4687" s="1">
        <v>4854.3</v>
      </c>
      <c r="U4687" t="s">
        <v>24</v>
      </c>
      <c r="V4687">
        <f>IF(Table1[[#This Row],[Churn]]="Yes",1,0)</f>
        <v>0</v>
      </c>
      <c r="W4687" t="str">
        <f t="shared" si="73"/>
        <v>Established (25-48 Months)</v>
      </c>
    </row>
    <row r="4688" spans="1:23" x14ac:dyDescent="0.25">
      <c r="A4688" t="s">
        <v>4722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 s="1">
        <v>107.4</v>
      </c>
      <c r="T4688" s="1">
        <v>7748.75</v>
      </c>
      <c r="U4688" t="s">
        <v>24</v>
      </c>
      <c r="V4688">
        <f>IF(Table1[[#This Row],[Churn]]="Yes",1,0)</f>
        <v>0</v>
      </c>
      <c r="W4688" t="str">
        <f t="shared" si="73"/>
        <v>Loyal (49-72 Months)</v>
      </c>
    </row>
    <row r="4689" spans="1:23" x14ac:dyDescent="0.25">
      <c r="A4689" t="s">
        <v>4723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 s="1">
        <v>94.7</v>
      </c>
      <c r="T4689" s="1">
        <v>1914.9</v>
      </c>
      <c r="U4689" t="s">
        <v>23</v>
      </c>
      <c r="V4689">
        <f>IF(Table1[[#This Row],[Churn]]="Yes",1,0)</f>
        <v>1</v>
      </c>
      <c r="W4689" t="str">
        <f t="shared" si="73"/>
        <v>Developing (13-24 Months)</v>
      </c>
    </row>
    <row r="4690" spans="1:23" x14ac:dyDescent="0.25">
      <c r="A4690" t="s">
        <v>4724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 s="1">
        <v>90.85</v>
      </c>
      <c r="T4690" s="1">
        <v>6470.1</v>
      </c>
      <c r="U4690" t="s">
        <v>24</v>
      </c>
      <c r="V4690">
        <f>IF(Table1[[#This Row],[Churn]]="Yes",1,0)</f>
        <v>0</v>
      </c>
      <c r="W4690" t="str">
        <f t="shared" si="73"/>
        <v>Loyal (49-72 Months)</v>
      </c>
    </row>
    <row r="4691" spans="1:23" x14ac:dyDescent="0.25">
      <c r="A4691" t="s">
        <v>4725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 s="1">
        <v>19.899999999999999</v>
      </c>
      <c r="T4691" s="1">
        <v>57.4</v>
      </c>
      <c r="U4691" t="s">
        <v>24</v>
      </c>
      <c r="V4691">
        <f>IF(Table1[[#This Row],[Churn]]="Yes",1,0)</f>
        <v>0</v>
      </c>
      <c r="W4691" t="str">
        <f t="shared" si="73"/>
        <v>New (0-12 Months)</v>
      </c>
    </row>
    <row r="4692" spans="1:23" x14ac:dyDescent="0.25">
      <c r="A4692" t="s">
        <v>4726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 s="1">
        <v>66.400000000000006</v>
      </c>
      <c r="T4692" s="1">
        <v>2019.8</v>
      </c>
      <c r="U4692" t="s">
        <v>24</v>
      </c>
      <c r="V4692">
        <f>IF(Table1[[#This Row],[Churn]]="Yes",1,0)</f>
        <v>0</v>
      </c>
      <c r="W4692" t="str">
        <f t="shared" si="73"/>
        <v>Established (25-48 Months)</v>
      </c>
    </row>
    <row r="4693" spans="1:23" x14ac:dyDescent="0.25">
      <c r="A4693" t="s">
        <v>4727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 s="1">
        <v>100.65</v>
      </c>
      <c r="T4693" s="1">
        <v>5688.05</v>
      </c>
      <c r="U4693" t="s">
        <v>23</v>
      </c>
      <c r="V4693">
        <f>IF(Table1[[#This Row],[Churn]]="Yes",1,0)</f>
        <v>1</v>
      </c>
      <c r="W4693" t="str">
        <f t="shared" si="73"/>
        <v>Loyal (49-72 Months)</v>
      </c>
    </row>
    <row r="4694" spans="1:23" x14ac:dyDescent="0.25">
      <c r="A4694" t="s">
        <v>4728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 s="1">
        <v>100.7</v>
      </c>
      <c r="T4694" s="1">
        <v>1522.7</v>
      </c>
      <c r="U4694" t="s">
        <v>24</v>
      </c>
      <c r="V4694">
        <f>IF(Table1[[#This Row],[Churn]]="Yes",1,0)</f>
        <v>0</v>
      </c>
      <c r="W4694" t="str">
        <f t="shared" si="73"/>
        <v>Developing (13-24 Months)</v>
      </c>
    </row>
    <row r="4695" spans="1:23" x14ac:dyDescent="0.25">
      <c r="A4695" t="s">
        <v>4729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 s="1">
        <v>25.6</v>
      </c>
      <c r="T4695" s="1">
        <v>1334.5</v>
      </c>
      <c r="U4695" t="s">
        <v>24</v>
      </c>
      <c r="V4695">
        <f>IF(Table1[[#This Row],[Churn]]="Yes",1,0)</f>
        <v>0</v>
      </c>
      <c r="W4695" t="str">
        <f t="shared" si="73"/>
        <v>Loyal (49-72 Months)</v>
      </c>
    </row>
    <row r="4696" spans="1:23" x14ac:dyDescent="0.25">
      <c r="A4696" t="s">
        <v>4730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 s="1">
        <v>19.850000000000001</v>
      </c>
      <c r="T4696" s="1">
        <v>252</v>
      </c>
      <c r="U4696" t="s">
        <v>24</v>
      </c>
      <c r="V4696">
        <f>IF(Table1[[#This Row],[Churn]]="Yes",1,0)</f>
        <v>0</v>
      </c>
      <c r="W4696" t="str">
        <f t="shared" si="73"/>
        <v>Developing (13-24 Months)</v>
      </c>
    </row>
    <row r="4697" spans="1:23" x14ac:dyDescent="0.25">
      <c r="A4697" t="s">
        <v>4731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 s="1">
        <v>20.75</v>
      </c>
      <c r="T4697" s="1">
        <v>700.45</v>
      </c>
      <c r="U4697" t="s">
        <v>24</v>
      </c>
      <c r="V4697">
        <f>IF(Table1[[#This Row],[Churn]]="Yes",1,0)</f>
        <v>0</v>
      </c>
      <c r="W4697" t="str">
        <f t="shared" si="73"/>
        <v>Established (25-48 Months)</v>
      </c>
    </row>
    <row r="4698" spans="1:23" x14ac:dyDescent="0.25">
      <c r="A4698" t="s">
        <v>4732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 s="1">
        <v>95.8</v>
      </c>
      <c r="T4698" s="1">
        <v>5655.45</v>
      </c>
      <c r="U4698" t="s">
        <v>24</v>
      </c>
      <c r="V4698">
        <f>IF(Table1[[#This Row],[Churn]]="Yes",1,0)</f>
        <v>0</v>
      </c>
      <c r="W4698" t="str">
        <f t="shared" si="73"/>
        <v>Loyal (49-72 Months)</v>
      </c>
    </row>
    <row r="4699" spans="1:23" x14ac:dyDescent="0.25">
      <c r="A4699" t="s">
        <v>4733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 s="1">
        <v>94.65</v>
      </c>
      <c r="T4699" s="1">
        <v>6747.35</v>
      </c>
      <c r="U4699" t="s">
        <v>24</v>
      </c>
      <c r="V4699">
        <f>IF(Table1[[#This Row],[Churn]]="Yes",1,0)</f>
        <v>0</v>
      </c>
      <c r="W4699" t="str">
        <f t="shared" si="73"/>
        <v>Loyal (49-72 Months)</v>
      </c>
    </row>
    <row r="4700" spans="1:23" x14ac:dyDescent="0.25">
      <c r="A4700" t="s">
        <v>4734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 s="1">
        <v>80.55</v>
      </c>
      <c r="T4700" s="1">
        <v>5265.1</v>
      </c>
      <c r="U4700" t="s">
        <v>23</v>
      </c>
      <c r="V4700">
        <f>IF(Table1[[#This Row],[Churn]]="Yes",1,0)</f>
        <v>1</v>
      </c>
      <c r="W4700" t="str">
        <f t="shared" si="73"/>
        <v>Loyal (49-72 Months)</v>
      </c>
    </row>
    <row r="4701" spans="1:23" x14ac:dyDescent="0.25">
      <c r="A4701" t="s">
        <v>4735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 s="1">
        <v>106.65</v>
      </c>
      <c r="T4701" s="1">
        <v>5174.3500000000004</v>
      </c>
      <c r="U4701" t="s">
        <v>24</v>
      </c>
      <c r="V4701">
        <f>IF(Table1[[#This Row],[Churn]]="Yes",1,0)</f>
        <v>0</v>
      </c>
      <c r="W4701" t="str">
        <f t="shared" si="73"/>
        <v>Loyal (49-72 Months)</v>
      </c>
    </row>
    <row r="4702" spans="1:23" x14ac:dyDescent="0.25">
      <c r="A4702" t="s">
        <v>4736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 s="1">
        <v>45.85</v>
      </c>
      <c r="T4702" s="1">
        <v>105.6</v>
      </c>
      <c r="U4702" t="s">
        <v>24</v>
      </c>
      <c r="V4702">
        <f>IF(Table1[[#This Row],[Churn]]="Yes",1,0)</f>
        <v>0</v>
      </c>
      <c r="W4702" t="str">
        <f t="shared" si="73"/>
        <v>New (0-12 Months)</v>
      </c>
    </row>
    <row r="4703" spans="1:23" x14ac:dyDescent="0.25">
      <c r="A4703" t="s">
        <v>4737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 s="1">
        <v>104.35</v>
      </c>
      <c r="T4703" s="1">
        <v>2271.85</v>
      </c>
      <c r="U4703" t="s">
        <v>24</v>
      </c>
      <c r="V4703">
        <f>IF(Table1[[#This Row],[Churn]]="Yes",1,0)</f>
        <v>0</v>
      </c>
      <c r="W4703" t="str">
        <f t="shared" si="73"/>
        <v>Developing (13-24 Months)</v>
      </c>
    </row>
    <row r="4704" spans="1:23" x14ac:dyDescent="0.25">
      <c r="A4704" t="s">
        <v>4738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 s="1">
        <v>55.45</v>
      </c>
      <c r="T4704" s="1">
        <v>2966.95</v>
      </c>
      <c r="U4704" t="s">
        <v>24</v>
      </c>
      <c r="V4704">
        <f>IF(Table1[[#This Row],[Churn]]="Yes",1,0)</f>
        <v>0</v>
      </c>
      <c r="W4704" t="str">
        <f t="shared" si="73"/>
        <v>Loyal (49-72 Months)</v>
      </c>
    </row>
    <row r="4705" spans="1:23" x14ac:dyDescent="0.25">
      <c r="A4705" t="s">
        <v>4739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 s="1">
        <v>78.849999999999994</v>
      </c>
      <c r="T4705" s="1">
        <v>1772.25</v>
      </c>
      <c r="U4705" t="s">
        <v>23</v>
      </c>
      <c r="V4705">
        <f>IF(Table1[[#This Row],[Churn]]="Yes",1,0)</f>
        <v>1</v>
      </c>
      <c r="W4705" t="str">
        <f t="shared" si="73"/>
        <v>Developing (13-24 Months)</v>
      </c>
    </row>
    <row r="4706" spans="1:23" x14ac:dyDescent="0.25">
      <c r="A4706" t="s">
        <v>4740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 s="1">
        <v>61.15</v>
      </c>
      <c r="T4706" s="1">
        <v>61.15</v>
      </c>
      <c r="U4706" t="s">
        <v>24</v>
      </c>
      <c r="V4706">
        <f>IF(Table1[[#This Row],[Churn]]="Yes",1,0)</f>
        <v>0</v>
      </c>
      <c r="W4706" t="str">
        <f t="shared" si="73"/>
        <v>New (0-12 Months)</v>
      </c>
    </row>
    <row r="4707" spans="1:23" x14ac:dyDescent="0.25">
      <c r="A4707" t="s">
        <v>4741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 s="1">
        <v>78.95</v>
      </c>
      <c r="T4707" s="1">
        <v>494.95</v>
      </c>
      <c r="U4707" t="s">
        <v>24</v>
      </c>
      <c r="V4707">
        <f>IF(Table1[[#This Row],[Churn]]="Yes",1,0)</f>
        <v>0</v>
      </c>
      <c r="W4707" t="str">
        <f t="shared" si="73"/>
        <v>New (0-12 Months)</v>
      </c>
    </row>
    <row r="4708" spans="1:23" x14ac:dyDescent="0.25">
      <c r="A4708" t="s">
        <v>4742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 s="1">
        <v>44.45</v>
      </c>
      <c r="T4708" s="1">
        <v>44.45</v>
      </c>
      <c r="U4708" t="s">
        <v>23</v>
      </c>
      <c r="V4708">
        <f>IF(Table1[[#This Row],[Churn]]="Yes",1,0)</f>
        <v>1</v>
      </c>
      <c r="W4708" t="str">
        <f t="shared" si="73"/>
        <v>New (0-12 Months)</v>
      </c>
    </row>
    <row r="4709" spans="1:23" x14ac:dyDescent="0.25">
      <c r="A4709" t="s">
        <v>4743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 s="1">
        <v>109.2</v>
      </c>
      <c r="T4709" s="1">
        <v>5290.45</v>
      </c>
      <c r="U4709" t="s">
        <v>24</v>
      </c>
      <c r="V4709">
        <f>IF(Table1[[#This Row],[Churn]]="Yes",1,0)</f>
        <v>0</v>
      </c>
      <c r="W4709" t="str">
        <f t="shared" si="73"/>
        <v>Loyal (49-72 Months)</v>
      </c>
    </row>
    <row r="4710" spans="1:23" x14ac:dyDescent="0.25">
      <c r="A4710" t="s">
        <v>4744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 s="1">
        <v>61.3</v>
      </c>
      <c r="T4710" s="1">
        <v>3346.8</v>
      </c>
      <c r="U4710" t="s">
        <v>24</v>
      </c>
      <c r="V4710">
        <f>IF(Table1[[#This Row],[Churn]]="Yes",1,0)</f>
        <v>0</v>
      </c>
      <c r="W4710" t="str">
        <f t="shared" si="73"/>
        <v>Loyal (49-72 Months)</v>
      </c>
    </row>
    <row r="4711" spans="1:23" x14ac:dyDescent="0.25">
      <c r="A4711" t="s">
        <v>4745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 s="1">
        <v>96.85</v>
      </c>
      <c r="T4711" s="1">
        <v>5219.6499999999996</v>
      </c>
      <c r="U4711" t="s">
        <v>24</v>
      </c>
      <c r="V4711">
        <f>IF(Table1[[#This Row],[Churn]]="Yes",1,0)</f>
        <v>0</v>
      </c>
      <c r="W4711" t="str">
        <f t="shared" si="73"/>
        <v>Loyal (49-72 Months)</v>
      </c>
    </row>
    <row r="4712" spans="1:23" x14ac:dyDescent="0.25">
      <c r="A4712" t="s">
        <v>4746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 s="1">
        <v>40.549999999999997</v>
      </c>
      <c r="T4712" s="1">
        <v>217.5</v>
      </c>
      <c r="U4712" t="s">
        <v>24</v>
      </c>
      <c r="V4712">
        <f>IF(Table1[[#This Row],[Churn]]="Yes",1,0)</f>
        <v>0</v>
      </c>
      <c r="W4712" t="str">
        <f t="shared" si="73"/>
        <v>New (0-12 Months)</v>
      </c>
    </row>
    <row r="4713" spans="1:23" x14ac:dyDescent="0.25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 s="1">
        <v>19.8</v>
      </c>
      <c r="T4713" s="1">
        <v>607.70000000000005</v>
      </c>
      <c r="U4713" t="s">
        <v>24</v>
      </c>
      <c r="V4713">
        <f>IF(Table1[[#This Row],[Churn]]="Yes",1,0)</f>
        <v>0</v>
      </c>
      <c r="W4713" t="str">
        <f t="shared" si="73"/>
        <v>Established (25-48 Months)</v>
      </c>
    </row>
    <row r="4714" spans="1:23" x14ac:dyDescent="0.25">
      <c r="A4714" t="s">
        <v>4748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 s="1">
        <v>108.25</v>
      </c>
      <c r="T4714" s="1">
        <v>5431.4</v>
      </c>
      <c r="U4714" t="s">
        <v>24</v>
      </c>
      <c r="V4714">
        <f>IF(Table1[[#This Row],[Churn]]="Yes",1,0)</f>
        <v>0</v>
      </c>
      <c r="W4714" t="str">
        <f t="shared" si="73"/>
        <v>Loyal (49-72 Months)</v>
      </c>
    </row>
    <row r="4715" spans="1:23" x14ac:dyDescent="0.25">
      <c r="A4715" t="s">
        <v>4749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 s="1">
        <v>105.05</v>
      </c>
      <c r="T4715" s="1">
        <v>6004.85</v>
      </c>
      <c r="U4715" t="s">
        <v>24</v>
      </c>
      <c r="V4715">
        <f>IF(Table1[[#This Row],[Churn]]="Yes",1,0)</f>
        <v>0</v>
      </c>
      <c r="W4715" t="str">
        <f t="shared" si="73"/>
        <v>Loyal (49-72 Months)</v>
      </c>
    </row>
    <row r="4716" spans="1:23" x14ac:dyDescent="0.25">
      <c r="A4716" t="s">
        <v>4750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 s="1">
        <v>90.45</v>
      </c>
      <c r="T4716" s="1">
        <v>5957.9</v>
      </c>
      <c r="U4716" t="s">
        <v>24</v>
      </c>
      <c r="V4716">
        <f>IF(Table1[[#This Row],[Churn]]="Yes",1,0)</f>
        <v>0</v>
      </c>
      <c r="W4716" t="str">
        <f t="shared" si="73"/>
        <v>Loyal (49-72 Months)</v>
      </c>
    </row>
    <row r="4717" spans="1:23" x14ac:dyDescent="0.25">
      <c r="A4717" t="s">
        <v>4751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 s="1">
        <v>86.4</v>
      </c>
      <c r="T4717" s="1">
        <v>5442.05</v>
      </c>
      <c r="U4717" t="s">
        <v>24</v>
      </c>
      <c r="V4717">
        <f>IF(Table1[[#This Row],[Churn]]="Yes",1,0)</f>
        <v>0</v>
      </c>
      <c r="W4717" t="str">
        <f t="shared" si="73"/>
        <v>Loyal (49-72 Months)</v>
      </c>
    </row>
    <row r="4718" spans="1:23" x14ac:dyDescent="0.25">
      <c r="A4718" t="s">
        <v>4752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 s="1">
        <v>66.900000000000006</v>
      </c>
      <c r="T4718" s="1">
        <v>4370.25</v>
      </c>
      <c r="U4718" t="s">
        <v>24</v>
      </c>
      <c r="V4718">
        <f>IF(Table1[[#This Row],[Churn]]="Yes",1,0)</f>
        <v>0</v>
      </c>
      <c r="W4718" t="str">
        <f t="shared" si="73"/>
        <v>Loyal (49-72 Months)</v>
      </c>
    </row>
    <row r="4719" spans="1:23" x14ac:dyDescent="0.25">
      <c r="A4719" t="s">
        <v>4753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 s="1">
        <v>110.7</v>
      </c>
      <c r="T4719" s="1">
        <v>4428.6000000000004</v>
      </c>
      <c r="U4719" t="s">
        <v>24</v>
      </c>
      <c r="V4719">
        <f>IF(Table1[[#This Row],[Churn]]="Yes",1,0)</f>
        <v>0</v>
      </c>
      <c r="W4719" t="str">
        <f t="shared" si="73"/>
        <v>Established (25-48 Months)</v>
      </c>
    </row>
    <row r="4720" spans="1:23" x14ac:dyDescent="0.25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 s="1">
        <v>20</v>
      </c>
      <c r="T4720" s="1">
        <v>416.45</v>
      </c>
      <c r="U4720" t="s">
        <v>24</v>
      </c>
      <c r="V4720">
        <f>IF(Table1[[#This Row],[Churn]]="Yes",1,0)</f>
        <v>0</v>
      </c>
      <c r="W4720" t="str">
        <f t="shared" si="73"/>
        <v>Developing (13-24 Months)</v>
      </c>
    </row>
    <row r="4721" spans="1:23" x14ac:dyDescent="0.25">
      <c r="A4721" t="s">
        <v>4755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 s="1">
        <v>84.9</v>
      </c>
      <c r="T4721" s="1">
        <v>3067.2</v>
      </c>
      <c r="U4721" t="s">
        <v>23</v>
      </c>
      <c r="V4721">
        <f>IF(Table1[[#This Row],[Churn]]="Yes",1,0)</f>
        <v>1</v>
      </c>
      <c r="W4721" t="str">
        <f t="shared" si="73"/>
        <v>Established (25-48 Months)</v>
      </c>
    </row>
    <row r="4722" spans="1:23" x14ac:dyDescent="0.25">
      <c r="A4722" t="s">
        <v>4756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 s="1">
        <v>102.1</v>
      </c>
      <c r="T4722" s="1">
        <v>6688.1</v>
      </c>
      <c r="U4722" t="s">
        <v>24</v>
      </c>
      <c r="V4722">
        <f>IF(Table1[[#This Row],[Churn]]="Yes",1,0)</f>
        <v>0</v>
      </c>
      <c r="W4722" t="str">
        <f t="shared" si="73"/>
        <v>Loyal (49-72 Months)</v>
      </c>
    </row>
    <row r="4723" spans="1:23" x14ac:dyDescent="0.25">
      <c r="A4723" t="s">
        <v>4757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 s="1">
        <v>20.25</v>
      </c>
      <c r="T4723" s="1">
        <v>20.25</v>
      </c>
      <c r="U4723" t="s">
        <v>23</v>
      </c>
      <c r="V4723">
        <f>IF(Table1[[#This Row],[Churn]]="Yes",1,0)</f>
        <v>1</v>
      </c>
      <c r="W4723" t="str">
        <f t="shared" si="73"/>
        <v>New (0-12 Months)</v>
      </c>
    </row>
    <row r="4724" spans="1:23" x14ac:dyDescent="0.25">
      <c r="A4724" t="s">
        <v>4758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 s="1">
        <v>70.150000000000006</v>
      </c>
      <c r="T4724" s="1">
        <v>4224.7</v>
      </c>
      <c r="U4724" t="s">
        <v>24</v>
      </c>
      <c r="V4724">
        <f>IF(Table1[[#This Row],[Churn]]="Yes",1,0)</f>
        <v>0</v>
      </c>
      <c r="W4724" t="str">
        <f t="shared" si="73"/>
        <v>Loyal (49-72 Months)</v>
      </c>
    </row>
    <row r="4725" spans="1:23" x14ac:dyDescent="0.25">
      <c r="A4725" t="s">
        <v>4759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 s="1">
        <v>74.349999999999994</v>
      </c>
      <c r="T4725" s="1">
        <v>74.349999999999994</v>
      </c>
      <c r="U4725" t="s">
        <v>23</v>
      </c>
      <c r="V4725">
        <f>IF(Table1[[#This Row],[Churn]]="Yes",1,0)</f>
        <v>1</v>
      </c>
      <c r="W4725" t="str">
        <f t="shared" si="73"/>
        <v>New (0-12 Months)</v>
      </c>
    </row>
    <row r="4726" spans="1:23" x14ac:dyDescent="0.25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 s="1">
        <v>80.05</v>
      </c>
      <c r="T4726" s="1">
        <v>4042.2</v>
      </c>
      <c r="U4726" t="s">
        <v>24</v>
      </c>
      <c r="V4726">
        <f>IF(Table1[[#This Row],[Churn]]="Yes",1,0)</f>
        <v>0</v>
      </c>
      <c r="W4726" t="str">
        <f t="shared" si="73"/>
        <v>Loyal (49-72 Months)</v>
      </c>
    </row>
    <row r="4727" spans="1:23" x14ac:dyDescent="0.25">
      <c r="A4727" t="s">
        <v>4761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 s="1">
        <v>62.05</v>
      </c>
      <c r="T4727" s="1">
        <v>62.05</v>
      </c>
      <c r="U4727" t="s">
        <v>23</v>
      </c>
      <c r="V4727">
        <f>IF(Table1[[#This Row],[Churn]]="Yes",1,0)</f>
        <v>1</v>
      </c>
      <c r="W4727" t="str">
        <f t="shared" si="73"/>
        <v>New (0-12 Months)</v>
      </c>
    </row>
    <row r="4728" spans="1:23" x14ac:dyDescent="0.25">
      <c r="A4728" t="s">
        <v>4762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 s="1">
        <v>49.2</v>
      </c>
      <c r="T4728" s="1">
        <v>3580.95</v>
      </c>
      <c r="U4728" t="s">
        <v>24</v>
      </c>
      <c r="V4728">
        <f>IF(Table1[[#This Row],[Churn]]="Yes",1,0)</f>
        <v>0</v>
      </c>
      <c r="W4728" t="str">
        <f t="shared" si="73"/>
        <v>Loyal (49-72 Months)</v>
      </c>
    </row>
    <row r="4729" spans="1:23" x14ac:dyDescent="0.25">
      <c r="A4729" t="s">
        <v>4763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 s="1">
        <v>20.5</v>
      </c>
      <c r="T4729" s="1">
        <v>1198.8</v>
      </c>
      <c r="U4729" t="s">
        <v>24</v>
      </c>
      <c r="V4729">
        <f>IF(Table1[[#This Row],[Churn]]="Yes",1,0)</f>
        <v>0</v>
      </c>
      <c r="W4729" t="str">
        <f t="shared" si="73"/>
        <v>Loyal (49-72 Months)</v>
      </c>
    </row>
    <row r="4730" spans="1:23" x14ac:dyDescent="0.25">
      <c r="A4730" t="s">
        <v>4764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 s="1">
        <v>38.25</v>
      </c>
      <c r="T4730" s="1">
        <v>1755.35</v>
      </c>
      <c r="U4730" t="s">
        <v>24</v>
      </c>
      <c r="V4730">
        <f>IF(Table1[[#This Row],[Churn]]="Yes",1,0)</f>
        <v>0</v>
      </c>
      <c r="W4730" t="str">
        <f t="shared" si="73"/>
        <v>Established (25-48 Months)</v>
      </c>
    </row>
    <row r="4731" spans="1:23" x14ac:dyDescent="0.25">
      <c r="A4731" t="s">
        <v>4765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 s="1">
        <v>54.95</v>
      </c>
      <c r="T4731" s="1">
        <v>3772.5</v>
      </c>
      <c r="U4731" t="s">
        <v>24</v>
      </c>
      <c r="V4731">
        <f>IF(Table1[[#This Row],[Churn]]="Yes",1,0)</f>
        <v>0</v>
      </c>
      <c r="W4731" t="str">
        <f t="shared" si="73"/>
        <v>Loyal (49-72 Months)</v>
      </c>
    </row>
    <row r="4732" spans="1:23" x14ac:dyDescent="0.25">
      <c r="A4732" t="s">
        <v>4766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 s="1">
        <v>96.6</v>
      </c>
      <c r="T4732" s="1">
        <v>2877.95</v>
      </c>
      <c r="U4732" t="s">
        <v>24</v>
      </c>
      <c r="V4732">
        <f>IF(Table1[[#This Row],[Churn]]="Yes",1,0)</f>
        <v>0</v>
      </c>
      <c r="W4732" t="str">
        <f t="shared" si="73"/>
        <v>Established (25-48 Months)</v>
      </c>
    </row>
    <row r="4733" spans="1:23" x14ac:dyDescent="0.25">
      <c r="A4733" t="s">
        <v>4767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 s="1">
        <v>19.899999999999999</v>
      </c>
      <c r="T4733" s="1">
        <v>357.7</v>
      </c>
      <c r="U4733" t="s">
        <v>24</v>
      </c>
      <c r="V4733">
        <f>IF(Table1[[#This Row],[Churn]]="Yes",1,0)</f>
        <v>0</v>
      </c>
      <c r="W4733" t="str">
        <f t="shared" si="73"/>
        <v>Developing (13-24 Months)</v>
      </c>
    </row>
    <row r="4734" spans="1:23" x14ac:dyDescent="0.25">
      <c r="A4734" t="s">
        <v>4768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 s="1">
        <v>19.899999999999999</v>
      </c>
      <c r="T4734" s="1">
        <v>1397.3</v>
      </c>
      <c r="U4734" t="s">
        <v>24</v>
      </c>
      <c r="V4734">
        <f>IF(Table1[[#This Row],[Churn]]="Yes",1,0)</f>
        <v>0</v>
      </c>
      <c r="W4734" t="str">
        <f t="shared" si="73"/>
        <v>Loyal (49-72 Months)</v>
      </c>
    </row>
    <row r="4735" spans="1:23" x14ac:dyDescent="0.25">
      <c r="A4735" t="s">
        <v>4769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 s="1">
        <v>84.6</v>
      </c>
      <c r="T4735" s="1">
        <v>959.9</v>
      </c>
      <c r="U4735" t="s">
        <v>24</v>
      </c>
      <c r="V4735">
        <f>IF(Table1[[#This Row],[Churn]]="Yes",1,0)</f>
        <v>0</v>
      </c>
      <c r="W4735" t="str">
        <f t="shared" si="73"/>
        <v>New (0-12 Months)</v>
      </c>
    </row>
    <row r="4736" spans="1:23" x14ac:dyDescent="0.25">
      <c r="A4736" t="s">
        <v>4770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 s="1">
        <v>80</v>
      </c>
      <c r="T4736" s="1">
        <v>3182.95</v>
      </c>
      <c r="U4736" t="s">
        <v>23</v>
      </c>
      <c r="V4736">
        <f>IF(Table1[[#This Row],[Churn]]="Yes",1,0)</f>
        <v>1</v>
      </c>
      <c r="W4736" t="str">
        <f t="shared" si="73"/>
        <v>Established (25-48 Months)</v>
      </c>
    </row>
    <row r="4737" spans="1:23" x14ac:dyDescent="0.25">
      <c r="A4737" t="s">
        <v>4771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 s="1">
        <v>85.25</v>
      </c>
      <c r="T4737" s="1">
        <v>3704.15</v>
      </c>
      <c r="U4737" t="s">
        <v>24</v>
      </c>
      <c r="V4737">
        <f>IF(Table1[[#This Row],[Churn]]="Yes",1,0)</f>
        <v>0</v>
      </c>
      <c r="W4737" t="str">
        <f t="shared" si="73"/>
        <v>Established (25-48 Months)</v>
      </c>
    </row>
    <row r="4738" spans="1:23" x14ac:dyDescent="0.25">
      <c r="A4738" t="s">
        <v>4772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 s="1">
        <v>81.25</v>
      </c>
      <c r="T4738" s="1">
        <v>4620.3999999999996</v>
      </c>
      <c r="U4738" t="s">
        <v>24</v>
      </c>
      <c r="V4738">
        <f>IF(Table1[[#This Row],[Churn]]="Yes",1,0)</f>
        <v>0</v>
      </c>
      <c r="W4738" t="str">
        <f t="shared" ref="W4738:W4801" si="74">IF(F4738&lt;=12,"New (0-12 Months)",IF(F4738&lt;=24,"Developing (13-24 Months)",IF(F4738&lt;=48,"Established (25-48 Months)","Loyal (49-72 Months)")))</f>
        <v>Loyal (49-72 Months)</v>
      </c>
    </row>
    <row r="4739" spans="1:23" x14ac:dyDescent="0.25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 s="1">
        <v>115.5</v>
      </c>
      <c r="T4739" s="1">
        <v>8312.75</v>
      </c>
      <c r="U4739" t="s">
        <v>24</v>
      </c>
      <c r="V4739">
        <f>IF(Table1[[#This Row],[Churn]]="Yes",1,0)</f>
        <v>0</v>
      </c>
      <c r="W4739" t="str">
        <f t="shared" si="74"/>
        <v>Loyal (49-72 Months)</v>
      </c>
    </row>
    <row r="4740" spans="1:23" x14ac:dyDescent="0.25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 s="1">
        <v>104.1</v>
      </c>
      <c r="T4740" s="1">
        <v>541.9</v>
      </c>
      <c r="U4740" t="s">
        <v>23</v>
      </c>
      <c r="V4740">
        <f>IF(Table1[[#This Row],[Churn]]="Yes",1,0)</f>
        <v>1</v>
      </c>
      <c r="W4740" t="str">
        <f t="shared" si="74"/>
        <v>New (0-12 Months)</v>
      </c>
    </row>
    <row r="4741" spans="1:23" x14ac:dyDescent="0.25">
      <c r="A4741" t="s">
        <v>4775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 s="1">
        <v>79</v>
      </c>
      <c r="T4741" s="1">
        <v>929.3</v>
      </c>
      <c r="U4741" t="s">
        <v>24</v>
      </c>
      <c r="V4741">
        <f>IF(Table1[[#This Row],[Churn]]="Yes",1,0)</f>
        <v>0</v>
      </c>
      <c r="W4741" t="str">
        <f t="shared" si="74"/>
        <v>New (0-12 Months)</v>
      </c>
    </row>
    <row r="4742" spans="1:23" x14ac:dyDescent="0.25">
      <c r="A4742" t="s">
        <v>4776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 s="1">
        <v>39.1</v>
      </c>
      <c r="T4742" s="1">
        <v>971.3</v>
      </c>
      <c r="U4742" t="s">
        <v>23</v>
      </c>
      <c r="V4742">
        <f>IF(Table1[[#This Row],[Churn]]="Yes",1,0)</f>
        <v>1</v>
      </c>
      <c r="W4742" t="str">
        <f t="shared" si="74"/>
        <v>Developing (13-24 Months)</v>
      </c>
    </row>
    <row r="4743" spans="1:23" x14ac:dyDescent="0.25">
      <c r="A4743" t="s">
        <v>4777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 s="1">
        <v>94.65</v>
      </c>
      <c r="T4743" s="1">
        <v>1285.05</v>
      </c>
      <c r="U4743" t="s">
        <v>24</v>
      </c>
      <c r="V4743">
        <f>IF(Table1[[#This Row],[Churn]]="Yes",1,0)</f>
        <v>0</v>
      </c>
      <c r="W4743" t="str">
        <f t="shared" si="74"/>
        <v>Developing (13-24 Months)</v>
      </c>
    </row>
    <row r="4744" spans="1:23" x14ac:dyDescent="0.25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 s="1">
        <v>20.8</v>
      </c>
      <c r="T4744" s="1">
        <v>1521.2</v>
      </c>
      <c r="U4744" t="s">
        <v>24</v>
      </c>
      <c r="V4744">
        <f>IF(Table1[[#This Row],[Churn]]="Yes",1,0)</f>
        <v>0</v>
      </c>
      <c r="W4744" t="str">
        <f t="shared" si="74"/>
        <v>Loyal (49-72 Months)</v>
      </c>
    </row>
    <row r="4745" spans="1:23" x14ac:dyDescent="0.25">
      <c r="A4745" t="s">
        <v>4779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 s="1">
        <v>59.5</v>
      </c>
      <c r="T4745" s="1">
        <v>3389.25</v>
      </c>
      <c r="U4745" t="s">
        <v>24</v>
      </c>
      <c r="V4745">
        <f>IF(Table1[[#This Row],[Churn]]="Yes",1,0)</f>
        <v>0</v>
      </c>
      <c r="W4745" t="str">
        <f t="shared" si="74"/>
        <v>Loyal (49-72 Months)</v>
      </c>
    </row>
    <row r="4746" spans="1:23" x14ac:dyDescent="0.25">
      <c r="A4746" t="s">
        <v>4780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 s="1">
        <v>20.05</v>
      </c>
      <c r="T4746" s="1">
        <v>1198.05</v>
      </c>
      <c r="U4746" t="s">
        <v>24</v>
      </c>
      <c r="V4746">
        <f>IF(Table1[[#This Row],[Churn]]="Yes",1,0)</f>
        <v>0</v>
      </c>
      <c r="W4746" t="str">
        <f t="shared" si="74"/>
        <v>Loyal (49-72 Months)</v>
      </c>
    </row>
    <row r="4747" spans="1:23" x14ac:dyDescent="0.25">
      <c r="A4747" t="s">
        <v>4781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 s="1">
        <v>100.45</v>
      </c>
      <c r="T4747" s="1">
        <v>3414.65</v>
      </c>
      <c r="U4747" t="s">
        <v>24</v>
      </c>
      <c r="V4747">
        <f>IF(Table1[[#This Row],[Churn]]="Yes",1,0)</f>
        <v>0</v>
      </c>
      <c r="W4747" t="str">
        <f t="shared" si="74"/>
        <v>Established (25-48 Months)</v>
      </c>
    </row>
    <row r="4748" spans="1:23" x14ac:dyDescent="0.25">
      <c r="A4748" t="s">
        <v>4782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 s="1">
        <v>76.5</v>
      </c>
      <c r="T4748" s="1">
        <v>162.44999999999999</v>
      </c>
      <c r="U4748" t="s">
        <v>23</v>
      </c>
      <c r="V4748">
        <f>IF(Table1[[#This Row],[Churn]]="Yes",1,0)</f>
        <v>1</v>
      </c>
      <c r="W4748" t="str">
        <f t="shared" si="74"/>
        <v>New (0-12 Months)</v>
      </c>
    </row>
    <row r="4749" spans="1:23" x14ac:dyDescent="0.25">
      <c r="A4749" t="s">
        <v>4783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 s="1">
        <v>20.6</v>
      </c>
      <c r="T4749" s="1">
        <v>754</v>
      </c>
      <c r="U4749" t="s">
        <v>24</v>
      </c>
      <c r="V4749">
        <f>IF(Table1[[#This Row],[Churn]]="Yes",1,0)</f>
        <v>0</v>
      </c>
      <c r="W4749" t="str">
        <f t="shared" si="74"/>
        <v>Established (25-48 Months)</v>
      </c>
    </row>
    <row r="4750" spans="1:23" x14ac:dyDescent="0.25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 s="1">
        <v>20.3</v>
      </c>
      <c r="T4750" s="1">
        <v>467.15</v>
      </c>
      <c r="U4750" t="s">
        <v>24</v>
      </c>
      <c r="V4750">
        <f>IF(Table1[[#This Row],[Churn]]="Yes",1,0)</f>
        <v>0</v>
      </c>
      <c r="W4750" t="str">
        <f t="shared" si="74"/>
        <v>Developing (13-24 Months)</v>
      </c>
    </row>
    <row r="4751" spans="1:23" x14ac:dyDescent="0.25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 s="1">
        <v>49.2</v>
      </c>
      <c r="T4751" s="1">
        <v>216.9</v>
      </c>
      <c r="U4751" t="s">
        <v>23</v>
      </c>
      <c r="V4751">
        <f>IF(Table1[[#This Row],[Churn]]="Yes",1,0)</f>
        <v>1</v>
      </c>
      <c r="W4751" t="str">
        <f t="shared" si="74"/>
        <v>New (0-12 Months)</v>
      </c>
    </row>
    <row r="4752" spans="1:23" x14ac:dyDescent="0.25">
      <c r="A4752" t="s">
        <v>4786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 s="1">
        <v>39.549999999999997</v>
      </c>
      <c r="T4752" s="1">
        <v>373</v>
      </c>
      <c r="U4752" t="s">
        <v>24</v>
      </c>
      <c r="V4752">
        <f>IF(Table1[[#This Row],[Churn]]="Yes",1,0)</f>
        <v>0</v>
      </c>
      <c r="W4752" t="str">
        <f t="shared" si="74"/>
        <v>New (0-12 Months)</v>
      </c>
    </row>
    <row r="4753" spans="1:23" x14ac:dyDescent="0.25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 s="1">
        <v>23.15</v>
      </c>
      <c r="T4753" s="1">
        <v>245.2</v>
      </c>
      <c r="U4753" t="s">
        <v>23</v>
      </c>
      <c r="V4753">
        <f>IF(Table1[[#This Row],[Churn]]="Yes",1,0)</f>
        <v>1</v>
      </c>
      <c r="W4753" t="str">
        <f t="shared" si="74"/>
        <v>New (0-12 Months)</v>
      </c>
    </row>
    <row r="4754" spans="1:23" x14ac:dyDescent="0.25">
      <c r="A4754" t="s">
        <v>4788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 s="1">
        <v>20.45</v>
      </c>
      <c r="T4754" s="1">
        <v>481.1</v>
      </c>
      <c r="U4754" t="s">
        <v>24</v>
      </c>
      <c r="V4754">
        <f>IF(Table1[[#This Row],[Churn]]="Yes",1,0)</f>
        <v>0</v>
      </c>
      <c r="W4754" t="str">
        <f t="shared" si="74"/>
        <v>Developing (13-24 Months)</v>
      </c>
    </row>
    <row r="4755" spans="1:23" x14ac:dyDescent="0.25">
      <c r="A4755" t="s">
        <v>4789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 s="1">
        <v>80.849999999999994</v>
      </c>
      <c r="T4755" s="1">
        <v>302.75</v>
      </c>
      <c r="U4755" t="s">
        <v>23</v>
      </c>
      <c r="V4755">
        <f>IF(Table1[[#This Row],[Churn]]="Yes",1,0)</f>
        <v>1</v>
      </c>
      <c r="W4755" t="str">
        <f t="shared" si="74"/>
        <v>New (0-12 Months)</v>
      </c>
    </row>
    <row r="4756" spans="1:23" x14ac:dyDescent="0.25">
      <c r="A4756" t="s">
        <v>4790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 s="1">
        <v>25.25</v>
      </c>
      <c r="T4756" s="1">
        <v>1728.2</v>
      </c>
      <c r="U4756" t="s">
        <v>24</v>
      </c>
      <c r="V4756">
        <f>IF(Table1[[#This Row],[Churn]]="Yes",1,0)</f>
        <v>0</v>
      </c>
      <c r="W4756" t="str">
        <f t="shared" si="74"/>
        <v>Loyal (49-72 Months)</v>
      </c>
    </row>
    <row r="4757" spans="1:23" x14ac:dyDescent="0.25">
      <c r="A4757" t="s">
        <v>4791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 s="1">
        <v>91.25</v>
      </c>
      <c r="T4757" s="1">
        <v>2964.05</v>
      </c>
      <c r="U4757" t="s">
        <v>24</v>
      </c>
      <c r="V4757">
        <f>IF(Table1[[#This Row],[Churn]]="Yes",1,0)</f>
        <v>0</v>
      </c>
      <c r="W4757" t="str">
        <f t="shared" si="74"/>
        <v>Established (25-48 Months)</v>
      </c>
    </row>
    <row r="4758" spans="1:23" x14ac:dyDescent="0.25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 s="1">
        <v>72.45</v>
      </c>
      <c r="T4758" s="1">
        <v>2156.25</v>
      </c>
      <c r="U4758" t="s">
        <v>24</v>
      </c>
      <c r="V4758">
        <f>IF(Table1[[#This Row],[Churn]]="Yes",1,0)</f>
        <v>0</v>
      </c>
      <c r="W4758" t="str">
        <f t="shared" si="74"/>
        <v>Established (25-48 Months)</v>
      </c>
    </row>
    <row r="4759" spans="1:23" x14ac:dyDescent="0.25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 s="1">
        <v>60.1</v>
      </c>
      <c r="T4759" s="1">
        <v>60.1</v>
      </c>
      <c r="U4759" t="s">
        <v>23</v>
      </c>
      <c r="V4759">
        <f>IF(Table1[[#This Row],[Churn]]="Yes",1,0)</f>
        <v>1</v>
      </c>
      <c r="W4759" t="str">
        <f t="shared" si="74"/>
        <v>New (0-12 Months)</v>
      </c>
    </row>
    <row r="4760" spans="1:23" x14ac:dyDescent="0.25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 s="1">
        <v>19.7</v>
      </c>
      <c r="T4760" s="1">
        <v>1051.9000000000001</v>
      </c>
      <c r="U4760" t="s">
        <v>24</v>
      </c>
      <c r="V4760">
        <f>IF(Table1[[#This Row],[Churn]]="Yes",1,0)</f>
        <v>0</v>
      </c>
      <c r="W4760" t="str">
        <f t="shared" si="74"/>
        <v>Loyal (49-72 Months)</v>
      </c>
    </row>
    <row r="4761" spans="1:23" x14ac:dyDescent="0.25">
      <c r="A4761" t="s">
        <v>4795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 s="1">
        <v>78.95</v>
      </c>
      <c r="T4761" s="1">
        <v>78.95</v>
      </c>
      <c r="U4761" t="s">
        <v>23</v>
      </c>
      <c r="V4761">
        <f>IF(Table1[[#This Row],[Churn]]="Yes",1,0)</f>
        <v>1</v>
      </c>
      <c r="W4761" t="str">
        <f t="shared" si="74"/>
        <v>New (0-12 Months)</v>
      </c>
    </row>
    <row r="4762" spans="1:23" x14ac:dyDescent="0.25">
      <c r="A4762" t="s">
        <v>4796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 s="1">
        <v>75.099999999999994</v>
      </c>
      <c r="T4762" s="1">
        <v>5013</v>
      </c>
      <c r="U4762" t="s">
        <v>24</v>
      </c>
      <c r="V4762">
        <f>IF(Table1[[#This Row],[Churn]]="Yes",1,0)</f>
        <v>0</v>
      </c>
      <c r="W4762" t="str">
        <f t="shared" si="74"/>
        <v>Loyal (49-72 Months)</v>
      </c>
    </row>
    <row r="4763" spans="1:23" x14ac:dyDescent="0.25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 s="1">
        <v>25</v>
      </c>
      <c r="T4763" s="1">
        <v>1738.9</v>
      </c>
      <c r="U4763" t="s">
        <v>24</v>
      </c>
      <c r="V4763">
        <f>IF(Table1[[#This Row],[Churn]]="Yes",1,0)</f>
        <v>0</v>
      </c>
      <c r="W4763" t="str">
        <f t="shared" si="74"/>
        <v>Loyal (49-72 Months)</v>
      </c>
    </row>
    <row r="4764" spans="1:23" x14ac:dyDescent="0.25">
      <c r="A4764" t="s">
        <v>4798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 s="1">
        <v>69.150000000000006</v>
      </c>
      <c r="T4764" s="1">
        <v>2275.1</v>
      </c>
      <c r="U4764" t="s">
        <v>24</v>
      </c>
      <c r="V4764">
        <f>IF(Table1[[#This Row],[Churn]]="Yes",1,0)</f>
        <v>0</v>
      </c>
      <c r="W4764" t="str">
        <f t="shared" si="74"/>
        <v>Established (25-48 Months)</v>
      </c>
    </row>
    <row r="4765" spans="1:23" x14ac:dyDescent="0.25">
      <c r="A4765" t="s">
        <v>4799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 s="1">
        <v>91.55</v>
      </c>
      <c r="T4765" s="1">
        <v>5511.65</v>
      </c>
      <c r="U4765" t="s">
        <v>24</v>
      </c>
      <c r="V4765">
        <f>IF(Table1[[#This Row],[Churn]]="Yes",1,0)</f>
        <v>0</v>
      </c>
      <c r="W4765" t="str">
        <f t="shared" si="74"/>
        <v>Loyal (49-72 Months)</v>
      </c>
    </row>
    <row r="4766" spans="1:23" x14ac:dyDescent="0.25">
      <c r="A4766" t="s">
        <v>4800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 s="1">
        <v>45.15</v>
      </c>
      <c r="T4766" s="1">
        <v>98.5</v>
      </c>
      <c r="U4766" t="s">
        <v>23</v>
      </c>
      <c r="V4766">
        <f>IF(Table1[[#This Row],[Churn]]="Yes",1,0)</f>
        <v>1</v>
      </c>
      <c r="W4766" t="str">
        <f t="shared" si="74"/>
        <v>New (0-12 Months)</v>
      </c>
    </row>
    <row r="4767" spans="1:23" x14ac:dyDescent="0.25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 s="1">
        <v>35.799999999999997</v>
      </c>
      <c r="T4767" s="1">
        <v>1316.9</v>
      </c>
      <c r="U4767" t="s">
        <v>24</v>
      </c>
      <c r="V4767">
        <f>IF(Table1[[#This Row],[Churn]]="Yes",1,0)</f>
        <v>0</v>
      </c>
      <c r="W4767" t="str">
        <f t="shared" si="74"/>
        <v>Established (25-48 Months)</v>
      </c>
    </row>
    <row r="4768" spans="1:23" x14ac:dyDescent="0.25">
      <c r="A4768" t="s">
        <v>4802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 s="1">
        <v>113.15</v>
      </c>
      <c r="T4768" s="1">
        <v>7993.3</v>
      </c>
      <c r="U4768" t="s">
        <v>24</v>
      </c>
      <c r="V4768">
        <f>IF(Table1[[#This Row],[Churn]]="Yes",1,0)</f>
        <v>0</v>
      </c>
      <c r="W4768" t="str">
        <f t="shared" si="74"/>
        <v>Loyal (49-72 Months)</v>
      </c>
    </row>
    <row r="4769" spans="1:23" x14ac:dyDescent="0.25">
      <c r="A4769" t="s">
        <v>4803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 s="1">
        <v>19.850000000000001</v>
      </c>
      <c r="T4769" s="1">
        <v>19.850000000000001</v>
      </c>
      <c r="U4769" t="s">
        <v>24</v>
      </c>
      <c r="V4769">
        <f>IF(Table1[[#This Row],[Churn]]="Yes",1,0)</f>
        <v>0</v>
      </c>
      <c r="W4769" t="str">
        <f t="shared" si="74"/>
        <v>New (0-12 Months)</v>
      </c>
    </row>
    <row r="4770" spans="1:23" x14ac:dyDescent="0.25">
      <c r="A4770" t="s">
        <v>4804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 s="1">
        <v>19.8</v>
      </c>
      <c r="T4770" s="1">
        <v>1388.45</v>
      </c>
      <c r="U4770" t="s">
        <v>24</v>
      </c>
      <c r="V4770">
        <f>IF(Table1[[#This Row],[Churn]]="Yes",1,0)</f>
        <v>0</v>
      </c>
      <c r="W4770" t="str">
        <f t="shared" si="74"/>
        <v>Loyal (49-72 Months)</v>
      </c>
    </row>
    <row r="4771" spans="1:23" x14ac:dyDescent="0.25">
      <c r="A4771" t="s">
        <v>4805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 s="1">
        <v>19.899999999999999</v>
      </c>
      <c r="T4771" s="1">
        <v>666</v>
      </c>
      <c r="U4771" t="s">
        <v>24</v>
      </c>
      <c r="V4771">
        <f>IF(Table1[[#This Row],[Churn]]="Yes",1,0)</f>
        <v>0</v>
      </c>
      <c r="W4771" t="str">
        <f t="shared" si="74"/>
        <v>Established (25-48 Months)</v>
      </c>
    </row>
    <row r="4772" spans="1:23" x14ac:dyDescent="0.25">
      <c r="A4772" t="s">
        <v>4806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 s="1">
        <v>19.7</v>
      </c>
      <c r="T4772" s="1">
        <v>94.45</v>
      </c>
      <c r="U4772" t="s">
        <v>24</v>
      </c>
      <c r="V4772">
        <f>IF(Table1[[#This Row],[Churn]]="Yes",1,0)</f>
        <v>0</v>
      </c>
      <c r="W4772" t="str">
        <f t="shared" si="74"/>
        <v>New (0-12 Months)</v>
      </c>
    </row>
    <row r="4773" spans="1:23" x14ac:dyDescent="0.25">
      <c r="A4773" t="s">
        <v>4807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 s="1">
        <v>79.400000000000006</v>
      </c>
      <c r="T4773" s="1">
        <v>244.65</v>
      </c>
      <c r="U4773" t="s">
        <v>23</v>
      </c>
      <c r="V4773">
        <f>IF(Table1[[#This Row],[Churn]]="Yes",1,0)</f>
        <v>1</v>
      </c>
      <c r="W4773" t="str">
        <f t="shared" si="74"/>
        <v>New (0-12 Months)</v>
      </c>
    </row>
    <row r="4774" spans="1:23" x14ac:dyDescent="0.25">
      <c r="A4774" t="s">
        <v>4808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 s="1">
        <v>59.1</v>
      </c>
      <c r="T4774" s="1">
        <v>4134.7</v>
      </c>
      <c r="U4774" t="s">
        <v>24</v>
      </c>
      <c r="V4774">
        <f>IF(Table1[[#This Row],[Churn]]="Yes",1,0)</f>
        <v>0</v>
      </c>
      <c r="W4774" t="str">
        <f t="shared" si="74"/>
        <v>Loyal (49-72 Months)</v>
      </c>
    </row>
    <row r="4775" spans="1:23" x14ac:dyDescent="0.25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 s="1">
        <v>53.95</v>
      </c>
      <c r="T4775" s="1">
        <v>2375.4</v>
      </c>
      <c r="U4775" t="s">
        <v>23</v>
      </c>
      <c r="V4775">
        <f>IF(Table1[[#This Row],[Churn]]="Yes",1,0)</f>
        <v>1</v>
      </c>
      <c r="W4775" t="str">
        <f t="shared" si="74"/>
        <v>Established (25-48 Months)</v>
      </c>
    </row>
    <row r="4776" spans="1:23" x14ac:dyDescent="0.25">
      <c r="A4776" t="s">
        <v>4810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 s="1">
        <v>91.15</v>
      </c>
      <c r="T4776" s="1">
        <v>4862.5</v>
      </c>
      <c r="U4776" t="s">
        <v>24</v>
      </c>
      <c r="V4776">
        <f>IF(Table1[[#This Row],[Churn]]="Yes",1,0)</f>
        <v>0</v>
      </c>
      <c r="W4776" t="str">
        <f t="shared" si="74"/>
        <v>Loyal (49-72 Months)</v>
      </c>
    </row>
    <row r="4777" spans="1:23" x14ac:dyDescent="0.25">
      <c r="A4777" t="s">
        <v>4811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 s="1">
        <v>99.3</v>
      </c>
      <c r="T4777" s="1">
        <v>2431.35</v>
      </c>
      <c r="U4777" t="s">
        <v>23</v>
      </c>
      <c r="V4777">
        <f>IF(Table1[[#This Row],[Churn]]="Yes",1,0)</f>
        <v>1</v>
      </c>
      <c r="W4777" t="str">
        <f t="shared" si="74"/>
        <v>Developing (13-24 Months)</v>
      </c>
    </row>
    <row r="4778" spans="1:23" x14ac:dyDescent="0.25">
      <c r="A4778" t="s">
        <v>4812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 s="1">
        <v>68.95</v>
      </c>
      <c r="T4778" s="1">
        <v>351.5</v>
      </c>
      <c r="U4778" t="s">
        <v>24</v>
      </c>
      <c r="V4778">
        <f>IF(Table1[[#This Row],[Churn]]="Yes",1,0)</f>
        <v>0</v>
      </c>
      <c r="W4778" t="str">
        <f t="shared" si="74"/>
        <v>New (0-12 Months)</v>
      </c>
    </row>
    <row r="4779" spans="1:23" x14ac:dyDescent="0.25">
      <c r="A4779" t="s">
        <v>4813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 s="1">
        <v>51.55</v>
      </c>
      <c r="T4779" s="1">
        <v>106.2</v>
      </c>
      <c r="U4779" t="s">
        <v>24</v>
      </c>
      <c r="V4779">
        <f>IF(Table1[[#This Row],[Churn]]="Yes",1,0)</f>
        <v>0</v>
      </c>
      <c r="W4779" t="str">
        <f t="shared" si="74"/>
        <v>New (0-12 Months)</v>
      </c>
    </row>
    <row r="4780" spans="1:23" x14ac:dyDescent="0.25">
      <c r="A4780" t="s">
        <v>4814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 s="1">
        <v>24.4</v>
      </c>
      <c r="T4780" s="1">
        <v>1413</v>
      </c>
      <c r="U4780" t="s">
        <v>24</v>
      </c>
      <c r="V4780">
        <f>IF(Table1[[#This Row],[Churn]]="Yes",1,0)</f>
        <v>0</v>
      </c>
      <c r="W4780" t="str">
        <f t="shared" si="74"/>
        <v>Loyal (49-72 Months)</v>
      </c>
    </row>
    <row r="4781" spans="1:23" x14ac:dyDescent="0.25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 s="1">
        <v>96.8</v>
      </c>
      <c r="T4781" s="1">
        <v>1743.05</v>
      </c>
      <c r="U4781" t="s">
        <v>24</v>
      </c>
      <c r="V4781">
        <f>IF(Table1[[#This Row],[Churn]]="Yes",1,0)</f>
        <v>0</v>
      </c>
      <c r="W4781" t="str">
        <f t="shared" si="74"/>
        <v>Developing (13-24 Months)</v>
      </c>
    </row>
    <row r="4782" spans="1:23" x14ac:dyDescent="0.25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 s="1">
        <v>70.05</v>
      </c>
      <c r="T4782" s="1">
        <v>657.5</v>
      </c>
      <c r="U4782" t="s">
        <v>24</v>
      </c>
      <c r="V4782">
        <f>IF(Table1[[#This Row],[Churn]]="Yes",1,0)</f>
        <v>0</v>
      </c>
      <c r="W4782" t="str">
        <f t="shared" si="74"/>
        <v>New (0-12 Months)</v>
      </c>
    </row>
    <row r="4783" spans="1:23" x14ac:dyDescent="0.25">
      <c r="A4783" t="s">
        <v>4817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 s="1">
        <v>19.5</v>
      </c>
      <c r="T4783" s="1">
        <v>1050.5</v>
      </c>
      <c r="U4783" t="s">
        <v>24</v>
      </c>
      <c r="V4783">
        <f>IF(Table1[[#This Row],[Churn]]="Yes",1,0)</f>
        <v>0</v>
      </c>
      <c r="W4783" t="str">
        <f t="shared" si="74"/>
        <v>Loyal (49-72 Months)</v>
      </c>
    </row>
    <row r="4784" spans="1:23" x14ac:dyDescent="0.25">
      <c r="A4784" t="s">
        <v>4818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 s="1">
        <v>78.75</v>
      </c>
      <c r="T4784" s="1">
        <v>426.35</v>
      </c>
      <c r="U4784" t="s">
        <v>24</v>
      </c>
      <c r="V4784">
        <f>IF(Table1[[#This Row],[Churn]]="Yes",1,0)</f>
        <v>0</v>
      </c>
      <c r="W4784" t="str">
        <f t="shared" si="74"/>
        <v>New (0-12 Months)</v>
      </c>
    </row>
    <row r="4785" spans="1:23" x14ac:dyDescent="0.25">
      <c r="A4785" t="s">
        <v>4819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 s="1">
        <v>69.2</v>
      </c>
      <c r="T4785" s="1">
        <v>4982.5</v>
      </c>
      <c r="U4785" t="s">
        <v>24</v>
      </c>
      <c r="V4785">
        <f>IF(Table1[[#This Row],[Churn]]="Yes",1,0)</f>
        <v>0</v>
      </c>
      <c r="W4785" t="str">
        <f t="shared" si="74"/>
        <v>Loyal (49-72 Months)</v>
      </c>
    </row>
    <row r="4786" spans="1:23" x14ac:dyDescent="0.25">
      <c r="A4786" t="s">
        <v>4820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 s="1">
        <v>19.55</v>
      </c>
      <c r="T4786" s="1">
        <v>19.55</v>
      </c>
      <c r="U4786" t="s">
        <v>24</v>
      </c>
      <c r="V4786">
        <f>IF(Table1[[#This Row],[Churn]]="Yes",1,0)</f>
        <v>0</v>
      </c>
      <c r="W4786" t="str">
        <f t="shared" si="74"/>
        <v>New (0-12 Months)</v>
      </c>
    </row>
    <row r="4787" spans="1:23" x14ac:dyDescent="0.25">
      <c r="A4787" t="s">
        <v>4821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 s="1">
        <v>80.650000000000006</v>
      </c>
      <c r="T4787" s="1">
        <v>1451.9</v>
      </c>
      <c r="U4787" t="s">
        <v>23</v>
      </c>
      <c r="V4787">
        <f>IF(Table1[[#This Row],[Churn]]="Yes",1,0)</f>
        <v>1</v>
      </c>
      <c r="W4787" t="str">
        <f t="shared" si="74"/>
        <v>Developing (13-24 Months)</v>
      </c>
    </row>
    <row r="4788" spans="1:23" x14ac:dyDescent="0.25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 s="1">
        <v>103.65</v>
      </c>
      <c r="T4788" s="1">
        <v>7634.8</v>
      </c>
      <c r="U4788" t="s">
        <v>24</v>
      </c>
      <c r="V4788">
        <f>IF(Table1[[#This Row],[Churn]]="Yes",1,0)</f>
        <v>0</v>
      </c>
      <c r="W4788" t="str">
        <f t="shared" si="74"/>
        <v>Loyal (49-72 Months)</v>
      </c>
    </row>
    <row r="4789" spans="1:23" x14ac:dyDescent="0.25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 s="1">
        <v>54.7</v>
      </c>
      <c r="T4789" s="1">
        <v>235.05</v>
      </c>
      <c r="U4789" t="s">
        <v>24</v>
      </c>
      <c r="V4789">
        <f>IF(Table1[[#This Row],[Churn]]="Yes",1,0)</f>
        <v>0</v>
      </c>
      <c r="W4789" t="str">
        <f t="shared" si="74"/>
        <v>New (0-12 Months)</v>
      </c>
    </row>
    <row r="4790" spans="1:23" x14ac:dyDescent="0.25">
      <c r="A4790" t="s">
        <v>4824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 s="1">
        <v>54.15</v>
      </c>
      <c r="T4790" s="1">
        <v>3116.15</v>
      </c>
      <c r="U4790" t="s">
        <v>24</v>
      </c>
      <c r="V4790">
        <f>IF(Table1[[#This Row],[Churn]]="Yes",1,0)</f>
        <v>0</v>
      </c>
      <c r="W4790" t="str">
        <f t="shared" si="74"/>
        <v>Loyal (49-72 Months)</v>
      </c>
    </row>
    <row r="4791" spans="1:23" x14ac:dyDescent="0.25">
      <c r="A4791" t="s">
        <v>4825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 s="1">
        <v>71.099999999999994</v>
      </c>
      <c r="T4791" s="1">
        <v>71.099999999999994</v>
      </c>
      <c r="U4791" t="s">
        <v>23</v>
      </c>
      <c r="V4791">
        <f>IF(Table1[[#This Row],[Churn]]="Yes",1,0)</f>
        <v>1</v>
      </c>
      <c r="W4791" t="str">
        <f t="shared" si="74"/>
        <v>New (0-12 Months)</v>
      </c>
    </row>
    <row r="4792" spans="1:23" x14ac:dyDescent="0.25">
      <c r="A4792" t="s">
        <v>4826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 s="1">
        <v>84.85</v>
      </c>
      <c r="T4792" s="1">
        <v>2633.4</v>
      </c>
      <c r="U4792" t="s">
        <v>24</v>
      </c>
      <c r="V4792">
        <f>IF(Table1[[#This Row],[Churn]]="Yes",1,0)</f>
        <v>0</v>
      </c>
      <c r="W4792" t="str">
        <f t="shared" si="74"/>
        <v>Established (25-48 Months)</v>
      </c>
    </row>
    <row r="4793" spans="1:23" x14ac:dyDescent="0.25">
      <c r="A4793" t="s">
        <v>4827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 s="1">
        <v>20</v>
      </c>
      <c r="T4793" s="1">
        <v>49.65</v>
      </c>
      <c r="U4793" t="s">
        <v>24</v>
      </c>
      <c r="V4793">
        <f>IF(Table1[[#This Row],[Churn]]="Yes",1,0)</f>
        <v>0</v>
      </c>
      <c r="W4793" t="str">
        <f t="shared" si="74"/>
        <v>New (0-12 Months)</v>
      </c>
    </row>
    <row r="4794" spans="1:23" x14ac:dyDescent="0.25">
      <c r="A4794" t="s">
        <v>4828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 s="1">
        <v>106.25</v>
      </c>
      <c r="T4794" s="1">
        <v>6979.8</v>
      </c>
      <c r="U4794" t="s">
        <v>23</v>
      </c>
      <c r="V4794">
        <f>IF(Table1[[#This Row],[Churn]]="Yes",1,0)</f>
        <v>1</v>
      </c>
      <c r="W4794" t="str">
        <f t="shared" si="74"/>
        <v>Loyal (49-72 Months)</v>
      </c>
    </row>
    <row r="4795" spans="1:23" x14ac:dyDescent="0.25">
      <c r="A4795" t="s">
        <v>4829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 s="1">
        <v>99.25</v>
      </c>
      <c r="T4795" s="1">
        <v>4920.8</v>
      </c>
      <c r="U4795" t="s">
        <v>24</v>
      </c>
      <c r="V4795">
        <f>IF(Table1[[#This Row],[Churn]]="Yes",1,0)</f>
        <v>0</v>
      </c>
      <c r="W4795" t="str">
        <f t="shared" si="74"/>
        <v>Loyal (49-72 Months)</v>
      </c>
    </row>
    <row r="4796" spans="1:23" x14ac:dyDescent="0.25">
      <c r="A4796" t="s">
        <v>4830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 s="1">
        <v>19.350000000000001</v>
      </c>
      <c r="T4796" s="1">
        <v>46.35</v>
      </c>
      <c r="U4796" t="s">
        <v>24</v>
      </c>
      <c r="V4796">
        <f>IF(Table1[[#This Row],[Churn]]="Yes",1,0)</f>
        <v>0</v>
      </c>
      <c r="W4796" t="str">
        <f t="shared" si="74"/>
        <v>New (0-12 Months)</v>
      </c>
    </row>
    <row r="4797" spans="1:23" x14ac:dyDescent="0.25">
      <c r="A4797" t="s">
        <v>4831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 s="1">
        <v>20.8</v>
      </c>
      <c r="T4797" s="1">
        <v>1021.8</v>
      </c>
      <c r="U4797" t="s">
        <v>23</v>
      </c>
      <c r="V4797">
        <f>IF(Table1[[#This Row],[Churn]]="Yes",1,0)</f>
        <v>1</v>
      </c>
      <c r="W4797" t="str">
        <f t="shared" si="74"/>
        <v>Loyal (49-72 Months)</v>
      </c>
    </row>
    <row r="4798" spans="1:23" x14ac:dyDescent="0.25">
      <c r="A4798" t="s">
        <v>4832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 s="1">
        <v>94.75</v>
      </c>
      <c r="T4798" s="1">
        <v>5276.1</v>
      </c>
      <c r="U4798" t="s">
        <v>24</v>
      </c>
      <c r="V4798">
        <f>IF(Table1[[#This Row],[Churn]]="Yes",1,0)</f>
        <v>0</v>
      </c>
      <c r="W4798" t="str">
        <f t="shared" si="74"/>
        <v>Loyal (49-72 Months)</v>
      </c>
    </row>
    <row r="4799" spans="1:23" x14ac:dyDescent="0.25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 s="1">
        <v>114.05</v>
      </c>
      <c r="T4799" s="1">
        <v>8289.2000000000007</v>
      </c>
      <c r="U4799" t="s">
        <v>24</v>
      </c>
      <c r="V4799">
        <f>IF(Table1[[#This Row],[Churn]]="Yes",1,0)</f>
        <v>0</v>
      </c>
      <c r="W4799" t="str">
        <f t="shared" si="74"/>
        <v>Loyal (49-72 Months)</v>
      </c>
    </row>
    <row r="4800" spans="1:23" x14ac:dyDescent="0.25">
      <c r="A4800" t="s">
        <v>4834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 s="1">
        <v>74.900000000000006</v>
      </c>
      <c r="T4800" s="1">
        <v>2659.45</v>
      </c>
      <c r="U4800" t="s">
        <v>24</v>
      </c>
      <c r="V4800">
        <f>IF(Table1[[#This Row],[Churn]]="Yes",1,0)</f>
        <v>0</v>
      </c>
      <c r="W4800" t="str">
        <f t="shared" si="74"/>
        <v>Established (25-48 Months)</v>
      </c>
    </row>
    <row r="4801" spans="1:23" x14ac:dyDescent="0.25">
      <c r="A4801" t="s">
        <v>4835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 s="1">
        <v>19.8</v>
      </c>
      <c r="T4801" s="1">
        <v>196.75</v>
      </c>
      <c r="U4801" t="s">
        <v>24</v>
      </c>
      <c r="V4801">
        <f>IF(Table1[[#This Row],[Churn]]="Yes",1,0)</f>
        <v>0</v>
      </c>
      <c r="W4801" t="str">
        <f t="shared" si="74"/>
        <v>New (0-12 Months)</v>
      </c>
    </row>
    <row r="4802" spans="1:23" x14ac:dyDescent="0.25">
      <c r="A4802" t="s">
        <v>4836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 s="1">
        <v>94</v>
      </c>
      <c r="T4802" s="1">
        <v>94</v>
      </c>
      <c r="U4802" t="s">
        <v>23</v>
      </c>
      <c r="V4802">
        <f>IF(Table1[[#This Row],[Churn]]="Yes",1,0)</f>
        <v>1</v>
      </c>
      <c r="W4802" t="str">
        <f t="shared" ref="W4802:W4865" si="75">IF(F4802&lt;=12,"New (0-12 Months)",IF(F4802&lt;=24,"Developing (13-24 Months)",IF(F4802&lt;=48,"Established (25-48 Months)","Loyal (49-72 Months)")))</f>
        <v>New (0-12 Months)</v>
      </c>
    </row>
    <row r="4803" spans="1:23" x14ac:dyDescent="0.25">
      <c r="A4803" t="s">
        <v>4837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 s="1">
        <v>80.849999999999994</v>
      </c>
      <c r="T4803" s="1">
        <v>5824.75</v>
      </c>
      <c r="U4803" t="s">
        <v>24</v>
      </c>
      <c r="V4803">
        <f>IF(Table1[[#This Row],[Churn]]="Yes",1,0)</f>
        <v>0</v>
      </c>
      <c r="W4803" t="str">
        <f t="shared" si="75"/>
        <v>Loyal (49-72 Months)</v>
      </c>
    </row>
    <row r="4804" spans="1:23" x14ac:dyDescent="0.25">
      <c r="A4804" t="s">
        <v>4838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 s="1">
        <v>54.65</v>
      </c>
      <c r="T4804" s="1">
        <v>1517.5</v>
      </c>
      <c r="U4804" t="s">
        <v>24</v>
      </c>
      <c r="V4804">
        <f>IF(Table1[[#This Row],[Churn]]="Yes",1,0)</f>
        <v>0</v>
      </c>
      <c r="W4804" t="str">
        <f t="shared" si="75"/>
        <v>Established (25-48 Months)</v>
      </c>
    </row>
    <row r="4805" spans="1:23" x14ac:dyDescent="0.25">
      <c r="A4805" t="s">
        <v>4839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 s="1">
        <v>91.7</v>
      </c>
      <c r="T4805" s="1">
        <v>3479.05</v>
      </c>
      <c r="U4805" t="s">
        <v>24</v>
      </c>
      <c r="V4805">
        <f>IF(Table1[[#This Row],[Churn]]="Yes",1,0)</f>
        <v>0</v>
      </c>
      <c r="W4805" t="str">
        <f t="shared" si="75"/>
        <v>Established (25-48 Months)</v>
      </c>
    </row>
    <row r="4806" spans="1:23" x14ac:dyDescent="0.25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 s="1">
        <v>118.6</v>
      </c>
      <c r="T4806" s="1">
        <v>7365.7</v>
      </c>
      <c r="U4806" t="s">
        <v>24</v>
      </c>
      <c r="V4806">
        <f>IF(Table1[[#This Row],[Churn]]="Yes",1,0)</f>
        <v>0</v>
      </c>
      <c r="W4806" t="str">
        <f t="shared" si="75"/>
        <v>Loyal (49-72 Months)</v>
      </c>
    </row>
    <row r="4807" spans="1:23" x14ac:dyDescent="0.25">
      <c r="A4807" t="s">
        <v>4841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 s="1">
        <v>24.55</v>
      </c>
      <c r="T4807" s="1">
        <v>1331.05</v>
      </c>
      <c r="U4807" t="s">
        <v>24</v>
      </c>
      <c r="V4807">
        <f>IF(Table1[[#This Row],[Churn]]="Yes",1,0)</f>
        <v>0</v>
      </c>
      <c r="W4807" t="str">
        <f t="shared" si="75"/>
        <v>Loyal (49-72 Months)</v>
      </c>
    </row>
    <row r="4808" spans="1:23" x14ac:dyDescent="0.25">
      <c r="A4808" t="s">
        <v>4842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 s="1">
        <v>19.45</v>
      </c>
      <c r="T4808" s="1">
        <v>1195.95</v>
      </c>
      <c r="U4808" t="s">
        <v>24</v>
      </c>
      <c r="V4808">
        <f>IF(Table1[[#This Row],[Churn]]="Yes",1,0)</f>
        <v>0</v>
      </c>
      <c r="W4808" t="str">
        <f t="shared" si="75"/>
        <v>Loyal (49-72 Months)</v>
      </c>
    </row>
    <row r="4809" spans="1:23" x14ac:dyDescent="0.25">
      <c r="A4809" t="s">
        <v>4843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 s="1">
        <v>116.15</v>
      </c>
      <c r="T4809" s="1">
        <v>3946.9</v>
      </c>
      <c r="U4809" t="s">
        <v>24</v>
      </c>
      <c r="V4809">
        <f>IF(Table1[[#This Row],[Churn]]="Yes",1,0)</f>
        <v>0</v>
      </c>
      <c r="W4809" t="str">
        <f t="shared" si="75"/>
        <v>Established (25-48 Months)</v>
      </c>
    </row>
    <row r="4810" spans="1:23" x14ac:dyDescent="0.25">
      <c r="A4810" t="s">
        <v>4844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 s="1">
        <v>80.599999999999994</v>
      </c>
      <c r="T4810" s="1">
        <v>4299.95</v>
      </c>
      <c r="U4810" t="s">
        <v>24</v>
      </c>
      <c r="V4810">
        <f>IF(Table1[[#This Row],[Churn]]="Yes",1,0)</f>
        <v>0</v>
      </c>
      <c r="W4810" t="str">
        <f t="shared" si="75"/>
        <v>Loyal (49-72 Months)</v>
      </c>
    </row>
    <row r="4811" spans="1:23" x14ac:dyDescent="0.25">
      <c r="A4811" t="s">
        <v>4845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 s="1">
        <v>20.3</v>
      </c>
      <c r="T4811" s="1">
        <v>20.3</v>
      </c>
      <c r="U4811" t="s">
        <v>24</v>
      </c>
      <c r="V4811">
        <f>IF(Table1[[#This Row],[Churn]]="Yes",1,0)</f>
        <v>0</v>
      </c>
      <c r="W4811" t="str">
        <f t="shared" si="75"/>
        <v>New (0-12 Months)</v>
      </c>
    </row>
    <row r="4812" spans="1:23" x14ac:dyDescent="0.25">
      <c r="A4812" t="s">
        <v>4846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 s="1">
        <v>89.85</v>
      </c>
      <c r="T4812" s="1">
        <v>1424.95</v>
      </c>
      <c r="U4812" t="s">
        <v>23</v>
      </c>
      <c r="V4812">
        <f>IF(Table1[[#This Row],[Churn]]="Yes",1,0)</f>
        <v>1</v>
      </c>
      <c r="W4812" t="str">
        <f t="shared" si="75"/>
        <v>Developing (13-24 Months)</v>
      </c>
    </row>
    <row r="4813" spans="1:23" x14ac:dyDescent="0.25">
      <c r="A4813" t="s">
        <v>4847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 s="1">
        <v>46</v>
      </c>
      <c r="T4813" s="1">
        <v>193.6</v>
      </c>
      <c r="U4813" t="s">
        <v>23</v>
      </c>
      <c r="V4813">
        <f>IF(Table1[[#This Row],[Churn]]="Yes",1,0)</f>
        <v>1</v>
      </c>
      <c r="W4813" t="str">
        <f t="shared" si="75"/>
        <v>New (0-12 Months)</v>
      </c>
    </row>
    <row r="4814" spans="1:23" x14ac:dyDescent="0.25">
      <c r="A4814" t="s">
        <v>4848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 s="1">
        <v>66.25</v>
      </c>
      <c r="T4814" s="1">
        <v>620.54999999999995</v>
      </c>
      <c r="U4814" t="s">
        <v>23</v>
      </c>
      <c r="V4814">
        <f>IF(Table1[[#This Row],[Churn]]="Yes",1,0)</f>
        <v>1</v>
      </c>
      <c r="W4814" t="str">
        <f t="shared" si="75"/>
        <v>New (0-12 Months)</v>
      </c>
    </row>
    <row r="4815" spans="1:23" x14ac:dyDescent="0.25">
      <c r="A4815" t="s">
        <v>4849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 s="1">
        <v>99.8</v>
      </c>
      <c r="T4815" s="1">
        <v>4391.25</v>
      </c>
      <c r="U4815" t="s">
        <v>24</v>
      </c>
      <c r="V4815">
        <f>IF(Table1[[#This Row],[Churn]]="Yes",1,0)</f>
        <v>0</v>
      </c>
      <c r="W4815" t="str">
        <f t="shared" si="75"/>
        <v>Established (25-48 Months)</v>
      </c>
    </row>
    <row r="4816" spans="1:23" x14ac:dyDescent="0.25">
      <c r="A4816" t="s">
        <v>4850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 s="1">
        <v>90</v>
      </c>
      <c r="T4816" s="1">
        <v>1993.8</v>
      </c>
      <c r="U4816" t="s">
        <v>23</v>
      </c>
      <c r="V4816">
        <f>IF(Table1[[#This Row],[Churn]]="Yes",1,0)</f>
        <v>1</v>
      </c>
      <c r="W4816" t="str">
        <f t="shared" si="75"/>
        <v>Developing (13-24 Months)</v>
      </c>
    </row>
    <row r="4817" spans="1:23" x14ac:dyDescent="0.25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 s="1">
        <v>70.45</v>
      </c>
      <c r="T4817" s="1">
        <v>2597.6</v>
      </c>
      <c r="U4817" t="s">
        <v>23</v>
      </c>
      <c r="V4817">
        <f>IF(Table1[[#This Row],[Churn]]="Yes",1,0)</f>
        <v>1</v>
      </c>
      <c r="W4817" t="str">
        <f t="shared" si="75"/>
        <v>Established (25-48 Months)</v>
      </c>
    </row>
    <row r="4818" spans="1:23" x14ac:dyDescent="0.25">
      <c r="A4818" t="s">
        <v>4852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 s="1">
        <v>75</v>
      </c>
      <c r="T4818" s="1">
        <v>4213.8999999999996</v>
      </c>
      <c r="U4818" t="s">
        <v>24</v>
      </c>
      <c r="V4818">
        <f>IF(Table1[[#This Row],[Churn]]="Yes",1,0)</f>
        <v>0</v>
      </c>
      <c r="W4818" t="str">
        <f t="shared" si="75"/>
        <v>Loyal (49-72 Months)</v>
      </c>
    </row>
    <row r="4819" spans="1:23" x14ac:dyDescent="0.25">
      <c r="A4819" t="s">
        <v>4853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 s="1">
        <v>19.899999999999999</v>
      </c>
      <c r="T4819" s="1">
        <v>19.899999999999999</v>
      </c>
      <c r="U4819" t="s">
        <v>24</v>
      </c>
      <c r="V4819">
        <f>IF(Table1[[#This Row],[Churn]]="Yes",1,0)</f>
        <v>0</v>
      </c>
      <c r="W4819" t="str">
        <f t="shared" si="75"/>
        <v>New (0-12 Months)</v>
      </c>
    </row>
    <row r="4820" spans="1:23" x14ac:dyDescent="0.25">
      <c r="A4820" t="s">
        <v>4854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 s="1">
        <v>80.3</v>
      </c>
      <c r="T4820" s="1">
        <v>5017.7</v>
      </c>
      <c r="U4820" t="s">
        <v>24</v>
      </c>
      <c r="V4820">
        <f>IF(Table1[[#This Row],[Churn]]="Yes",1,0)</f>
        <v>0</v>
      </c>
      <c r="W4820" t="str">
        <f t="shared" si="75"/>
        <v>Loyal (49-72 Months)</v>
      </c>
    </row>
    <row r="4821" spans="1:23" x14ac:dyDescent="0.25">
      <c r="A4821" t="s">
        <v>4855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 s="1">
        <v>19.75</v>
      </c>
      <c r="T4821" s="1">
        <v>1052.3499999999999</v>
      </c>
      <c r="U4821" t="s">
        <v>23</v>
      </c>
      <c r="V4821">
        <f>IF(Table1[[#This Row],[Churn]]="Yes",1,0)</f>
        <v>1</v>
      </c>
      <c r="W4821" t="str">
        <f t="shared" si="75"/>
        <v>Loyal (49-72 Months)</v>
      </c>
    </row>
    <row r="4822" spans="1:23" x14ac:dyDescent="0.25">
      <c r="A4822" t="s">
        <v>4856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 s="1">
        <v>84.3</v>
      </c>
      <c r="T4822" s="1">
        <v>4916.3999999999996</v>
      </c>
      <c r="U4822" t="s">
        <v>24</v>
      </c>
      <c r="V4822">
        <f>IF(Table1[[#This Row],[Churn]]="Yes",1,0)</f>
        <v>0</v>
      </c>
      <c r="W4822" t="str">
        <f t="shared" si="75"/>
        <v>Loyal (49-72 Months)</v>
      </c>
    </row>
    <row r="4823" spans="1:23" x14ac:dyDescent="0.25">
      <c r="A4823" t="s">
        <v>4857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 s="1">
        <v>54.05</v>
      </c>
      <c r="T4823" s="1">
        <v>2959.8</v>
      </c>
      <c r="U4823" t="s">
        <v>24</v>
      </c>
      <c r="V4823">
        <f>IF(Table1[[#This Row],[Churn]]="Yes",1,0)</f>
        <v>0</v>
      </c>
      <c r="W4823" t="str">
        <f t="shared" si="75"/>
        <v>Loyal (49-72 Months)</v>
      </c>
    </row>
    <row r="4824" spans="1:23" x14ac:dyDescent="0.25">
      <c r="A4824" t="s">
        <v>4858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 s="1">
        <v>104.9</v>
      </c>
      <c r="T4824" s="1">
        <v>7559.55</v>
      </c>
      <c r="U4824" t="s">
        <v>24</v>
      </c>
      <c r="V4824">
        <f>IF(Table1[[#This Row],[Churn]]="Yes",1,0)</f>
        <v>0</v>
      </c>
      <c r="W4824" t="str">
        <f t="shared" si="75"/>
        <v>Loyal (49-72 Months)</v>
      </c>
    </row>
    <row r="4825" spans="1:23" x14ac:dyDescent="0.25">
      <c r="A4825" t="s">
        <v>4859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 s="1">
        <v>53.95</v>
      </c>
      <c r="T4825" s="1">
        <v>53.95</v>
      </c>
      <c r="U4825" t="s">
        <v>23</v>
      </c>
      <c r="V4825">
        <f>IF(Table1[[#This Row],[Churn]]="Yes",1,0)</f>
        <v>1</v>
      </c>
      <c r="W4825" t="str">
        <f t="shared" si="75"/>
        <v>New (0-12 Months)</v>
      </c>
    </row>
    <row r="4826" spans="1:23" x14ac:dyDescent="0.25">
      <c r="A4826" t="s">
        <v>4860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 s="1">
        <v>97.25</v>
      </c>
      <c r="T4826" s="1">
        <v>7133.1</v>
      </c>
      <c r="U4826" t="s">
        <v>24</v>
      </c>
      <c r="V4826">
        <f>IF(Table1[[#This Row],[Churn]]="Yes",1,0)</f>
        <v>0</v>
      </c>
      <c r="W4826" t="str">
        <f t="shared" si="75"/>
        <v>Loyal (49-72 Months)</v>
      </c>
    </row>
    <row r="4827" spans="1:23" x14ac:dyDescent="0.25">
      <c r="A4827" t="s">
        <v>4861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 s="1">
        <v>83.05</v>
      </c>
      <c r="T4827" s="1">
        <v>1799.3</v>
      </c>
      <c r="U4827" t="s">
        <v>24</v>
      </c>
      <c r="V4827">
        <f>IF(Table1[[#This Row],[Churn]]="Yes",1,0)</f>
        <v>0</v>
      </c>
      <c r="W4827" t="str">
        <f t="shared" si="75"/>
        <v>Developing (13-24 Months)</v>
      </c>
    </row>
    <row r="4828" spans="1:23" x14ac:dyDescent="0.25">
      <c r="A4828" t="s">
        <v>4862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 s="1">
        <v>105.5</v>
      </c>
      <c r="T4828" s="1">
        <v>829.55</v>
      </c>
      <c r="U4828" t="s">
        <v>23</v>
      </c>
      <c r="V4828">
        <f>IF(Table1[[#This Row],[Churn]]="Yes",1,0)</f>
        <v>1</v>
      </c>
      <c r="W4828" t="str">
        <f t="shared" si="75"/>
        <v>New (0-12 Months)</v>
      </c>
    </row>
    <row r="4829" spans="1:23" x14ac:dyDescent="0.25">
      <c r="A4829" t="s">
        <v>4863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 s="1">
        <v>81</v>
      </c>
      <c r="T4829" s="1">
        <v>1312.15</v>
      </c>
      <c r="U4829" t="s">
        <v>23</v>
      </c>
      <c r="V4829">
        <f>IF(Table1[[#This Row],[Churn]]="Yes",1,0)</f>
        <v>1</v>
      </c>
      <c r="W4829" t="str">
        <f t="shared" si="75"/>
        <v>Developing (13-24 Months)</v>
      </c>
    </row>
    <row r="4830" spans="1:23" x14ac:dyDescent="0.25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 s="1">
        <v>41.1</v>
      </c>
      <c r="T4830" s="1">
        <v>1597.05</v>
      </c>
      <c r="U4830" t="s">
        <v>24</v>
      </c>
      <c r="V4830">
        <f>IF(Table1[[#This Row],[Churn]]="Yes",1,0)</f>
        <v>0</v>
      </c>
      <c r="W4830" t="str">
        <f t="shared" si="75"/>
        <v>Established (25-48 Months)</v>
      </c>
    </row>
    <row r="4831" spans="1:23" x14ac:dyDescent="0.25">
      <c r="A4831" t="s">
        <v>4865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 s="1">
        <v>45</v>
      </c>
      <c r="T4831" s="1">
        <v>524.35</v>
      </c>
      <c r="U4831" t="s">
        <v>24</v>
      </c>
      <c r="V4831">
        <f>IF(Table1[[#This Row],[Churn]]="Yes",1,0)</f>
        <v>0</v>
      </c>
      <c r="W4831" t="str">
        <f t="shared" si="75"/>
        <v>New (0-12 Months)</v>
      </c>
    </row>
    <row r="4832" spans="1:23" x14ac:dyDescent="0.25">
      <c r="A4832" t="s">
        <v>4866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 s="1">
        <v>74.55</v>
      </c>
      <c r="T4832" s="1">
        <v>4191.45</v>
      </c>
      <c r="U4832" t="s">
        <v>24</v>
      </c>
      <c r="V4832">
        <f>IF(Table1[[#This Row],[Churn]]="Yes",1,0)</f>
        <v>0</v>
      </c>
      <c r="W4832" t="str">
        <f t="shared" si="75"/>
        <v>Loyal (49-72 Months)</v>
      </c>
    </row>
    <row r="4833" spans="1:23" x14ac:dyDescent="0.25">
      <c r="A4833" t="s">
        <v>4867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 s="1">
        <v>40.200000000000003</v>
      </c>
      <c r="T4833" s="1">
        <v>711.95</v>
      </c>
      <c r="U4833" t="s">
        <v>24</v>
      </c>
      <c r="V4833">
        <f>IF(Table1[[#This Row],[Churn]]="Yes",1,0)</f>
        <v>0</v>
      </c>
      <c r="W4833" t="str">
        <f t="shared" si="75"/>
        <v>Developing (13-24 Months)</v>
      </c>
    </row>
    <row r="4834" spans="1:23" x14ac:dyDescent="0.25">
      <c r="A4834" t="s">
        <v>4868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 s="1">
        <v>70.5</v>
      </c>
      <c r="T4834" s="1">
        <v>2201.75</v>
      </c>
      <c r="U4834" t="s">
        <v>24</v>
      </c>
      <c r="V4834">
        <f>IF(Table1[[#This Row],[Churn]]="Yes",1,0)</f>
        <v>0</v>
      </c>
      <c r="W4834" t="str">
        <f t="shared" si="75"/>
        <v>Established (25-48 Months)</v>
      </c>
    </row>
    <row r="4835" spans="1:23" x14ac:dyDescent="0.25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 s="1">
        <v>19.75</v>
      </c>
      <c r="T4835" s="1">
        <v>806.95</v>
      </c>
      <c r="U4835" t="s">
        <v>24</v>
      </c>
      <c r="V4835">
        <f>IF(Table1[[#This Row],[Churn]]="Yes",1,0)</f>
        <v>0</v>
      </c>
      <c r="W4835" t="str">
        <f t="shared" si="75"/>
        <v>Established (25-48 Months)</v>
      </c>
    </row>
    <row r="4836" spans="1:23" x14ac:dyDescent="0.25">
      <c r="A4836" t="s">
        <v>4870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 s="1">
        <v>24.65</v>
      </c>
      <c r="T4836" s="1">
        <v>1620.45</v>
      </c>
      <c r="U4836" t="s">
        <v>24</v>
      </c>
      <c r="V4836">
        <f>IF(Table1[[#This Row],[Churn]]="Yes",1,0)</f>
        <v>0</v>
      </c>
      <c r="W4836" t="str">
        <f t="shared" si="75"/>
        <v>Loyal (49-72 Months)</v>
      </c>
    </row>
    <row r="4837" spans="1:23" x14ac:dyDescent="0.25">
      <c r="A4837" t="s">
        <v>4871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 s="1">
        <v>104.25</v>
      </c>
      <c r="T4837" s="1">
        <v>6812.95</v>
      </c>
      <c r="U4837" t="s">
        <v>24</v>
      </c>
      <c r="V4837">
        <f>IF(Table1[[#This Row],[Churn]]="Yes",1,0)</f>
        <v>0</v>
      </c>
      <c r="W4837" t="str">
        <f t="shared" si="75"/>
        <v>Loyal (49-72 Months)</v>
      </c>
    </row>
    <row r="4838" spans="1:23" x14ac:dyDescent="0.25">
      <c r="A4838" t="s">
        <v>4872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 s="1">
        <v>78.349999999999994</v>
      </c>
      <c r="T4838" s="1">
        <v>1837.9</v>
      </c>
      <c r="U4838" t="s">
        <v>24</v>
      </c>
      <c r="V4838">
        <f>IF(Table1[[#This Row],[Churn]]="Yes",1,0)</f>
        <v>0</v>
      </c>
      <c r="W4838" t="str">
        <f t="shared" si="75"/>
        <v>Established (25-48 Months)</v>
      </c>
    </row>
    <row r="4839" spans="1:23" x14ac:dyDescent="0.25">
      <c r="A4839" t="s">
        <v>4873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 s="1">
        <v>69.8</v>
      </c>
      <c r="T4839" s="1">
        <v>69.8</v>
      </c>
      <c r="U4839" t="s">
        <v>23</v>
      </c>
      <c r="V4839">
        <f>IF(Table1[[#This Row],[Churn]]="Yes",1,0)</f>
        <v>1</v>
      </c>
      <c r="W4839" t="str">
        <f t="shared" si="75"/>
        <v>New (0-12 Months)</v>
      </c>
    </row>
    <row r="4840" spans="1:23" x14ac:dyDescent="0.25">
      <c r="A4840" t="s">
        <v>4874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 s="1">
        <v>109.7</v>
      </c>
      <c r="T4840" s="1">
        <v>7344.45</v>
      </c>
      <c r="U4840" t="s">
        <v>24</v>
      </c>
      <c r="V4840">
        <f>IF(Table1[[#This Row],[Churn]]="Yes",1,0)</f>
        <v>0</v>
      </c>
      <c r="W4840" t="str">
        <f t="shared" si="75"/>
        <v>Loyal (49-72 Months)</v>
      </c>
    </row>
    <row r="4841" spans="1:23" x14ac:dyDescent="0.25">
      <c r="A4841" t="s">
        <v>4875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 s="1">
        <v>73.75</v>
      </c>
      <c r="T4841" s="1">
        <v>545.15</v>
      </c>
      <c r="U4841" t="s">
        <v>23</v>
      </c>
      <c r="V4841">
        <f>IF(Table1[[#This Row],[Churn]]="Yes",1,0)</f>
        <v>1</v>
      </c>
      <c r="W4841" t="str">
        <f t="shared" si="75"/>
        <v>New (0-12 Months)</v>
      </c>
    </row>
    <row r="4842" spans="1:23" x14ac:dyDescent="0.25">
      <c r="A4842" t="s">
        <v>4876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 s="1">
        <v>33.450000000000003</v>
      </c>
      <c r="T4842" s="1">
        <v>1500.25</v>
      </c>
      <c r="U4842" t="s">
        <v>24</v>
      </c>
      <c r="V4842">
        <f>IF(Table1[[#This Row],[Churn]]="Yes",1,0)</f>
        <v>0</v>
      </c>
      <c r="W4842" t="str">
        <f t="shared" si="75"/>
        <v>Established (25-48 Months)</v>
      </c>
    </row>
    <row r="4843" spans="1:23" x14ac:dyDescent="0.25">
      <c r="A4843" t="s">
        <v>4877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 s="1">
        <v>94.6</v>
      </c>
      <c r="T4843" s="1">
        <v>2283.15</v>
      </c>
      <c r="U4843" t="s">
        <v>24</v>
      </c>
      <c r="V4843">
        <f>IF(Table1[[#This Row],[Churn]]="Yes",1,0)</f>
        <v>0</v>
      </c>
      <c r="W4843" t="str">
        <f t="shared" si="75"/>
        <v>Developing (13-24 Months)</v>
      </c>
    </row>
    <row r="4844" spans="1:23" x14ac:dyDescent="0.25">
      <c r="A4844" t="s">
        <v>4878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 s="1">
        <v>54.55</v>
      </c>
      <c r="T4844" s="1">
        <v>494.05</v>
      </c>
      <c r="U4844" t="s">
        <v>23</v>
      </c>
      <c r="V4844">
        <f>IF(Table1[[#This Row],[Churn]]="Yes",1,0)</f>
        <v>1</v>
      </c>
      <c r="W4844" t="str">
        <f t="shared" si="75"/>
        <v>New (0-12 Months)</v>
      </c>
    </row>
    <row r="4845" spans="1:23" x14ac:dyDescent="0.25">
      <c r="A4845" t="s">
        <v>4879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 s="1">
        <v>20.2</v>
      </c>
      <c r="T4845" s="1">
        <v>1376.5</v>
      </c>
      <c r="U4845" t="s">
        <v>24</v>
      </c>
      <c r="V4845">
        <f>IF(Table1[[#This Row],[Churn]]="Yes",1,0)</f>
        <v>0</v>
      </c>
      <c r="W4845" t="str">
        <f t="shared" si="75"/>
        <v>Loyal (49-72 Months)</v>
      </c>
    </row>
    <row r="4846" spans="1:23" x14ac:dyDescent="0.25">
      <c r="A4846" t="s">
        <v>4880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 s="1">
        <v>20.3</v>
      </c>
      <c r="T4846" s="1">
        <v>755.4</v>
      </c>
      <c r="U4846" t="s">
        <v>24</v>
      </c>
      <c r="V4846">
        <f>IF(Table1[[#This Row],[Churn]]="Yes",1,0)</f>
        <v>0</v>
      </c>
      <c r="W4846" t="str">
        <f t="shared" si="75"/>
        <v>Established (25-48 Months)</v>
      </c>
    </row>
    <row r="4847" spans="1:23" x14ac:dyDescent="0.25">
      <c r="A4847" t="s">
        <v>4881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 s="1">
        <v>39.4</v>
      </c>
      <c r="T4847" s="1">
        <v>825.4</v>
      </c>
      <c r="U4847" t="s">
        <v>24</v>
      </c>
      <c r="V4847">
        <f>IF(Table1[[#This Row],[Churn]]="Yes",1,0)</f>
        <v>0</v>
      </c>
      <c r="W4847" t="str">
        <f t="shared" si="75"/>
        <v>Developing (13-24 Months)</v>
      </c>
    </row>
    <row r="4848" spans="1:23" x14ac:dyDescent="0.25">
      <c r="A4848" t="s">
        <v>4882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 s="1">
        <v>69.150000000000006</v>
      </c>
      <c r="T4848" s="1">
        <v>488.65</v>
      </c>
      <c r="U4848" t="s">
        <v>24</v>
      </c>
      <c r="V4848">
        <f>IF(Table1[[#This Row],[Churn]]="Yes",1,0)</f>
        <v>0</v>
      </c>
      <c r="W4848" t="str">
        <f t="shared" si="75"/>
        <v>New (0-12 Months)</v>
      </c>
    </row>
    <row r="4849" spans="1:23" x14ac:dyDescent="0.25">
      <c r="A4849" t="s">
        <v>4883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 s="1">
        <v>76.25</v>
      </c>
      <c r="T4849" s="1">
        <v>2841.55</v>
      </c>
      <c r="U4849" t="s">
        <v>23</v>
      </c>
      <c r="V4849">
        <f>IF(Table1[[#This Row],[Churn]]="Yes",1,0)</f>
        <v>1</v>
      </c>
      <c r="W4849" t="str">
        <f t="shared" si="75"/>
        <v>Established (25-48 Months)</v>
      </c>
    </row>
    <row r="4850" spans="1:23" x14ac:dyDescent="0.25">
      <c r="A4850" t="s">
        <v>4884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 s="1">
        <v>93.9</v>
      </c>
      <c r="T4850" s="1">
        <v>486.85</v>
      </c>
      <c r="U4850" t="s">
        <v>23</v>
      </c>
      <c r="V4850">
        <f>IF(Table1[[#This Row],[Churn]]="Yes",1,0)</f>
        <v>1</v>
      </c>
      <c r="W4850" t="str">
        <f t="shared" si="75"/>
        <v>New (0-12 Months)</v>
      </c>
    </row>
    <row r="4851" spans="1:23" x14ac:dyDescent="0.25">
      <c r="A4851" t="s">
        <v>4885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 s="1">
        <v>51.35</v>
      </c>
      <c r="T4851" s="1">
        <v>2075.1</v>
      </c>
      <c r="U4851" t="s">
        <v>24</v>
      </c>
      <c r="V4851">
        <f>IF(Table1[[#This Row],[Churn]]="Yes",1,0)</f>
        <v>0</v>
      </c>
      <c r="W4851" t="str">
        <f t="shared" si="75"/>
        <v>Established (25-48 Months)</v>
      </c>
    </row>
    <row r="4852" spans="1:23" x14ac:dyDescent="0.25">
      <c r="A4852" t="s">
        <v>4886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 s="1">
        <v>100.05</v>
      </c>
      <c r="T4852" s="1">
        <v>5299.65</v>
      </c>
      <c r="U4852" t="s">
        <v>24</v>
      </c>
      <c r="V4852">
        <f>IF(Table1[[#This Row],[Churn]]="Yes",1,0)</f>
        <v>0</v>
      </c>
      <c r="W4852" t="str">
        <f t="shared" si="75"/>
        <v>Loyal (49-72 Months)</v>
      </c>
    </row>
    <row r="4853" spans="1:23" x14ac:dyDescent="0.25">
      <c r="A4853" t="s">
        <v>4887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 s="1">
        <v>70.400000000000006</v>
      </c>
      <c r="T4853" s="1">
        <v>204.7</v>
      </c>
      <c r="U4853" t="s">
        <v>23</v>
      </c>
      <c r="V4853">
        <f>IF(Table1[[#This Row],[Churn]]="Yes",1,0)</f>
        <v>1</v>
      </c>
      <c r="W4853" t="str">
        <f t="shared" si="75"/>
        <v>New (0-12 Months)</v>
      </c>
    </row>
    <row r="4854" spans="1:23" x14ac:dyDescent="0.25">
      <c r="A4854" t="s">
        <v>4888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 s="1">
        <v>20.3</v>
      </c>
      <c r="T4854" s="1">
        <v>1356.3</v>
      </c>
      <c r="U4854" t="s">
        <v>24</v>
      </c>
      <c r="V4854">
        <f>IF(Table1[[#This Row],[Churn]]="Yes",1,0)</f>
        <v>0</v>
      </c>
      <c r="W4854" t="str">
        <f t="shared" si="75"/>
        <v>Loyal (49-72 Months)</v>
      </c>
    </row>
    <row r="4855" spans="1:23" x14ac:dyDescent="0.25">
      <c r="A4855" t="s">
        <v>4889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 s="1">
        <v>94.45</v>
      </c>
      <c r="T4855" s="1">
        <v>5042.75</v>
      </c>
      <c r="U4855" t="s">
        <v>24</v>
      </c>
      <c r="V4855">
        <f>IF(Table1[[#This Row],[Churn]]="Yes",1,0)</f>
        <v>0</v>
      </c>
      <c r="W4855" t="str">
        <f t="shared" si="75"/>
        <v>Loyal (49-72 Months)</v>
      </c>
    </row>
    <row r="4856" spans="1:23" x14ac:dyDescent="0.25">
      <c r="A4856" t="s">
        <v>4890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 s="1">
        <v>46.4</v>
      </c>
      <c r="T4856" s="1">
        <v>812.4</v>
      </c>
      <c r="U4856" t="s">
        <v>24</v>
      </c>
      <c r="V4856">
        <f>IF(Table1[[#This Row],[Churn]]="Yes",1,0)</f>
        <v>0</v>
      </c>
      <c r="W4856" t="str">
        <f t="shared" si="75"/>
        <v>Developing (13-24 Months)</v>
      </c>
    </row>
    <row r="4857" spans="1:23" x14ac:dyDescent="0.25">
      <c r="A4857" t="s">
        <v>4891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 s="1">
        <v>104.05</v>
      </c>
      <c r="T4857" s="1">
        <v>6605.55</v>
      </c>
      <c r="U4857" t="s">
        <v>24</v>
      </c>
      <c r="V4857">
        <f>IF(Table1[[#This Row],[Churn]]="Yes",1,0)</f>
        <v>0</v>
      </c>
      <c r="W4857" t="str">
        <f t="shared" si="75"/>
        <v>Loyal (49-72 Months)</v>
      </c>
    </row>
    <row r="4858" spans="1:23" x14ac:dyDescent="0.25">
      <c r="A4858" t="s">
        <v>4892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 s="1">
        <v>91.15</v>
      </c>
      <c r="T4858" s="1">
        <v>2995.45</v>
      </c>
      <c r="U4858" t="s">
        <v>23</v>
      </c>
      <c r="V4858">
        <f>IF(Table1[[#This Row],[Churn]]="Yes",1,0)</f>
        <v>1</v>
      </c>
      <c r="W4858" t="str">
        <f t="shared" si="75"/>
        <v>Established (25-48 Months)</v>
      </c>
    </row>
    <row r="4859" spans="1:23" x14ac:dyDescent="0.25">
      <c r="A4859" t="s">
        <v>4893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 s="1">
        <v>24.9</v>
      </c>
      <c r="T4859" s="1">
        <v>505.95</v>
      </c>
      <c r="U4859" t="s">
        <v>24</v>
      </c>
      <c r="V4859">
        <f>IF(Table1[[#This Row],[Churn]]="Yes",1,0)</f>
        <v>0</v>
      </c>
      <c r="W4859" t="str">
        <f t="shared" si="75"/>
        <v>Developing (13-24 Months)</v>
      </c>
    </row>
    <row r="4860" spans="1:23" x14ac:dyDescent="0.25">
      <c r="A4860" t="s">
        <v>4894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 s="1">
        <v>59.6</v>
      </c>
      <c r="T4860" s="1">
        <v>3509.4</v>
      </c>
      <c r="U4860" t="s">
        <v>24</v>
      </c>
      <c r="V4860">
        <f>IF(Table1[[#This Row],[Churn]]="Yes",1,0)</f>
        <v>0</v>
      </c>
      <c r="W4860" t="str">
        <f t="shared" si="75"/>
        <v>Loyal (49-72 Months)</v>
      </c>
    </row>
    <row r="4861" spans="1:23" x14ac:dyDescent="0.25">
      <c r="A4861" t="s">
        <v>4895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 s="1">
        <v>108.5</v>
      </c>
      <c r="T4861" s="1">
        <v>6991.9</v>
      </c>
      <c r="U4861" t="s">
        <v>24</v>
      </c>
      <c r="V4861">
        <f>IF(Table1[[#This Row],[Churn]]="Yes",1,0)</f>
        <v>0</v>
      </c>
      <c r="W4861" t="str">
        <f t="shared" si="75"/>
        <v>Loyal (49-72 Months)</v>
      </c>
    </row>
    <row r="4862" spans="1:23" x14ac:dyDescent="0.25">
      <c r="A4862" t="s">
        <v>4896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 s="1">
        <v>40.549999999999997</v>
      </c>
      <c r="T4862" s="1">
        <v>590.35</v>
      </c>
      <c r="U4862" t="s">
        <v>24</v>
      </c>
      <c r="V4862">
        <f>IF(Table1[[#This Row],[Churn]]="Yes",1,0)</f>
        <v>0</v>
      </c>
      <c r="W4862" t="str">
        <f t="shared" si="75"/>
        <v>Developing (13-24 Months)</v>
      </c>
    </row>
    <row r="4863" spans="1:23" x14ac:dyDescent="0.25">
      <c r="A4863" t="s">
        <v>4897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 s="1">
        <v>58.95</v>
      </c>
      <c r="T4863" s="1">
        <v>2789.7</v>
      </c>
      <c r="U4863" t="s">
        <v>24</v>
      </c>
      <c r="V4863">
        <f>IF(Table1[[#This Row],[Churn]]="Yes",1,0)</f>
        <v>0</v>
      </c>
      <c r="W4863" t="str">
        <f t="shared" si="75"/>
        <v>Established (25-48 Months)</v>
      </c>
    </row>
    <row r="4864" spans="1:23" x14ac:dyDescent="0.25">
      <c r="A4864" t="s">
        <v>4898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 s="1">
        <v>70.95</v>
      </c>
      <c r="T4864" s="1">
        <v>137.94999999999999</v>
      </c>
      <c r="U4864" t="s">
        <v>23</v>
      </c>
      <c r="V4864">
        <f>IF(Table1[[#This Row],[Churn]]="Yes",1,0)</f>
        <v>1</v>
      </c>
      <c r="W4864" t="str">
        <f t="shared" si="75"/>
        <v>New (0-12 Months)</v>
      </c>
    </row>
    <row r="4865" spans="1:23" x14ac:dyDescent="0.25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 s="1">
        <v>20.75</v>
      </c>
      <c r="T4865" s="1">
        <v>1123.1500000000001</v>
      </c>
      <c r="U4865" t="s">
        <v>24</v>
      </c>
      <c r="V4865">
        <f>IF(Table1[[#This Row],[Churn]]="Yes",1,0)</f>
        <v>0</v>
      </c>
      <c r="W4865" t="str">
        <f t="shared" si="75"/>
        <v>Loyal (49-72 Months)</v>
      </c>
    </row>
    <row r="4866" spans="1:23" x14ac:dyDescent="0.25">
      <c r="A4866" t="s">
        <v>4900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 s="1">
        <v>113.15</v>
      </c>
      <c r="T4866" s="1">
        <v>7953.25</v>
      </c>
      <c r="U4866" t="s">
        <v>24</v>
      </c>
      <c r="V4866">
        <f>IF(Table1[[#This Row],[Churn]]="Yes",1,0)</f>
        <v>0</v>
      </c>
      <c r="W4866" t="str">
        <f t="shared" ref="W4866:W4929" si="76">IF(F4866&lt;=12,"New (0-12 Months)",IF(F4866&lt;=24,"Developing (13-24 Months)",IF(F4866&lt;=48,"Established (25-48 Months)","Loyal (49-72 Months)")))</f>
        <v>Loyal (49-72 Months)</v>
      </c>
    </row>
    <row r="4867" spans="1:23" x14ac:dyDescent="0.25">
      <c r="A4867" t="s">
        <v>4901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 s="1">
        <v>48.8</v>
      </c>
      <c r="T4867" s="1">
        <v>349.8</v>
      </c>
      <c r="U4867" t="s">
        <v>24</v>
      </c>
      <c r="V4867">
        <f>IF(Table1[[#This Row],[Churn]]="Yes",1,0)</f>
        <v>0</v>
      </c>
      <c r="W4867" t="str">
        <f t="shared" si="76"/>
        <v>New (0-12 Months)</v>
      </c>
    </row>
    <row r="4868" spans="1:23" x14ac:dyDescent="0.25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 s="1">
        <v>63.05</v>
      </c>
      <c r="T4868" s="1">
        <v>1067.05</v>
      </c>
      <c r="U4868" t="s">
        <v>24</v>
      </c>
      <c r="V4868">
        <f>IF(Table1[[#This Row],[Churn]]="Yes",1,0)</f>
        <v>0</v>
      </c>
      <c r="W4868" t="str">
        <f t="shared" si="76"/>
        <v>Developing (13-24 Months)</v>
      </c>
    </row>
    <row r="4869" spans="1:23" x14ac:dyDescent="0.25">
      <c r="A4869" t="s">
        <v>4903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 s="1">
        <v>100.85</v>
      </c>
      <c r="T4869" s="1">
        <v>3527.3</v>
      </c>
      <c r="U4869" t="s">
        <v>24</v>
      </c>
      <c r="V4869">
        <f>IF(Table1[[#This Row],[Churn]]="Yes",1,0)</f>
        <v>0</v>
      </c>
      <c r="W4869" t="str">
        <f t="shared" si="76"/>
        <v>Established (25-48 Months)</v>
      </c>
    </row>
    <row r="4870" spans="1:23" x14ac:dyDescent="0.25">
      <c r="A4870" t="s">
        <v>4904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 s="1">
        <v>99.5</v>
      </c>
      <c r="T4870" s="1">
        <v>3762</v>
      </c>
      <c r="U4870" t="s">
        <v>23</v>
      </c>
      <c r="V4870">
        <f>IF(Table1[[#This Row],[Churn]]="Yes",1,0)</f>
        <v>1</v>
      </c>
      <c r="W4870" t="str">
        <f t="shared" si="76"/>
        <v>Established (25-48 Months)</v>
      </c>
    </row>
    <row r="4871" spans="1:23" x14ac:dyDescent="0.25">
      <c r="A4871" t="s">
        <v>4905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 s="1">
        <v>80.55</v>
      </c>
      <c r="T4871" s="1">
        <v>1248.9000000000001</v>
      </c>
      <c r="U4871" t="s">
        <v>24</v>
      </c>
      <c r="V4871">
        <f>IF(Table1[[#This Row],[Churn]]="Yes",1,0)</f>
        <v>0</v>
      </c>
      <c r="W4871" t="str">
        <f t="shared" si="76"/>
        <v>Developing (13-24 Months)</v>
      </c>
    </row>
    <row r="4872" spans="1:23" x14ac:dyDescent="0.25">
      <c r="A4872" t="s">
        <v>4906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 s="1">
        <v>64.400000000000006</v>
      </c>
      <c r="T4872" s="1">
        <v>3035.35</v>
      </c>
      <c r="U4872" t="s">
        <v>24</v>
      </c>
      <c r="V4872">
        <f>IF(Table1[[#This Row],[Churn]]="Yes",1,0)</f>
        <v>0</v>
      </c>
      <c r="W4872" t="str">
        <f t="shared" si="76"/>
        <v>Established (25-48 Months)</v>
      </c>
    </row>
    <row r="4873" spans="1:23" x14ac:dyDescent="0.25">
      <c r="A4873" t="s">
        <v>4907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 s="1">
        <v>75.2</v>
      </c>
      <c r="T4873" s="1">
        <v>4300.8</v>
      </c>
      <c r="U4873" t="s">
        <v>24</v>
      </c>
      <c r="V4873">
        <f>IF(Table1[[#This Row],[Churn]]="Yes",1,0)</f>
        <v>0</v>
      </c>
      <c r="W4873" t="str">
        <f t="shared" si="76"/>
        <v>Loyal (49-72 Months)</v>
      </c>
    </row>
    <row r="4874" spans="1:23" x14ac:dyDescent="0.25">
      <c r="A4874" t="s">
        <v>4908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 s="1">
        <v>84.9</v>
      </c>
      <c r="T4874" s="1">
        <v>6065.3</v>
      </c>
      <c r="U4874" t="s">
        <v>24</v>
      </c>
      <c r="V4874">
        <f>IF(Table1[[#This Row],[Churn]]="Yes",1,0)</f>
        <v>0</v>
      </c>
      <c r="W4874" t="str">
        <f t="shared" si="76"/>
        <v>Loyal (49-72 Months)</v>
      </c>
    </row>
    <row r="4875" spans="1:23" x14ac:dyDescent="0.25">
      <c r="A4875" t="s">
        <v>4909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 s="1">
        <v>19.3</v>
      </c>
      <c r="T4875" s="1">
        <v>144.94999999999999</v>
      </c>
      <c r="U4875" t="s">
        <v>24</v>
      </c>
      <c r="V4875">
        <f>IF(Table1[[#This Row],[Churn]]="Yes",1,0)</f>
        <v>0</v>
      </c>
      <c r="W4875" t="str">
        <f t="shared" si="76"/>
        <v>New (0-12 Months)</v>
      </c>
    </row>
    <row r="4876" spans="1:23" x14ac:dyDescent="0.25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 s="1">
        <v>83.9</v>
      </c>
      <c r="T4876" s="1">
        <v>3233.6</v>
      </c>
      <c r="U4876" t="s">
        <v>23</v>
      </c>
      <c r="V4876">
        <f>IF(Table1[[#This Row],[Churn]]="Yes",1,0)</f>
        <v>1</v>
      </c>
      <c r="W4876" t="str">
        <f t="shared" si="76"/>
        <v>Established (25-48 Months)</v>
      </c>
    </row>
    <row r="4877" spans="1:23" x14ac:dyDescent="0.25">
      <c r="A4877" t="s">
        <v>4911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 s="1">
        <v>117.45</v>
      </c>
      <c r="T4877" s="1">
        <v>5438.9</v>
      </c>
      <c r="U4877" t="s">
        <v>23</v>
      </c>
      <c r="V4877">
        <f>IF(Table1[[#This Row],[Churn]]="Yes",1,0)</f>
        <v>1</v>
      </c>
      <c r="W4877" t="str">
        <f t="shared" si="76"/>
        <v>Established (25-48 Months)</v>
      </c>
    </row>
    <row r="4878" spans="1:23" x14ac:dyDescent="0.25">
      <c r="A4878" t="s">
        <v>4912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 s="1">
        <v>104.4</v>
      </c>
      <c r="T4878" s="1">
        <v>1081.45</v>
      </c>
      <c r="U4878" t="s">
        <v>23</v>
      </c>
      <c r="V4878">
        <f>IF(Table1[[#This Row],[Churn]]="Yes",1,0)</f>
        <v>1</v>
      </c>
      <c r="W4878" t="str">
        <f t="shared" si="76"/>
        <v>New (0-12 Months)</v>
      </c>
    </row>
    <row r="4879" spans="1:23" x14ac:dyDescent="0.25">
      <c r="A4879" t="s">
        <v>4913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 s="1">
        <v>74.650000000000006</v>
      </c>
      <c r="T4879" s="1">
        <v>2308.6</v>
      </c>
      <c r="U4879" t="s">
        <v>24</v>
      </c>
      <c r="V4879">
        <f>IF(Table1[[#This Row],[Churn]]="Yes",1,0)</f>
        <v>0</v>
      </c>
      <c r="W4879" t="str">
        <f t="shared" si="76"/>
        <v>Established (25-48 Months)</v>
      </c>
    </row>
    <row r="4880" spans="1:23" x14ac:dyDescent="0.25">
      <c r="A4880" t="s">
        <v>4914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 s="1">
        <v>59.05</v>
      </c>
      <c r="T4880" s="1">
        <v>1882.8</v>
      </c>
      <c r="U4880" t="s">
        <v>24</v>
      </c>
      <c r="V4880">
        <f>IF(Table1[[#This Row],[Churn]]="Yes",1,0)</f>
        <v>0</v>
      </c>
      <c r="W4880" t="str">
        <f t="shared" si="76"/>
        <v>Established (25-48 Months)</v>
      </c>
    </row>
    <row r="4881" spans="1:23" x14ac:dyDescent="0.25">
      <c r="A4881" t="s">
        <v>4915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 s="1">
        <v>69.099999999999994</v>
      </c>
      <c r="T4881" s="1">
        <v>3255.35</v>
      </c>
      <c r="U4881" t="s">
        <v>24</v>
      </c>
      <c r="V4881">
        <f>IF(Table1[[#This Row],[Churn]]="Yes",1,0)</f>
        <v>0</v>
      </c>
      <c r="W4881" t="str">
        <f t="shared" si="76"/>
        <v>Established (25-48 Months)</v>
      </c>
    </row>
    <row r="4882" spans="1:23" x14ac:dyDescent="0.25">
      <c r="A4882" t="s">
        <v>4916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 s="1">
        <v>20.55</v>
      </c>
      <c r="T4882" s="1">
        <v>1067.6500000000001</v>
      </c>
      <c r="U4882" t="s">
        <v>24</v>
      </c>
      <c r="V4882">
        <f>IF(Table1[[#This Row],[Churn]]="Yes",1,0)</f>
        <v>0</v>
      </c>
      <c r="W4882" t="str">
        <f t="shared" si="76"/>
        <v>Loyal (49-72 Months)</v>
      </c>
    </row>
    <row r="4883" spans="1:23" x14ac:dyDescent="0.25">
      <c r="A4883" t="s">
        <v>4917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 s="1">
        <v>76.55</v>
      </c>
      <c r="T4883" s="1">
        <v>2065.4</v>
      </c>
      <c r="U4883" t="s">
        <v>24</v>
      </c>
      <c r="V4883">
        <f>IF(Table1[[#This Row],[Churn]]="Yes",1,0)</f>
        <v>0</v>
      </c>
      <c r="W4883" t="str">
        <f t="shared" si="76"/>
        <v>Established (25-48 Months)</v>
      </c>
    </row>
    <row r="4884" spans="1:23" x14ac:dyDescent="0.25">
      <c r="A4884" t="s">
        <v>4918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 s="1">
        <v>62.5</v>
      </c>
      <c r="T4884" s="1">
        <v>4136.3999999999996</v>
      </c>
      <c r="U4884" t="s">
        <v>24</v>
      </c>
      <c r="V4884">
        <f>IF(Table1[[#This Row],[Churn]]="Yes",1,0)</f>
        <v>0</v>
      </c>
      <c r="W4884" t="str">
        <f t="shared" si="76"/>
        <v>Loyal (49-72 Months)</v>
      </c>
    </row>
    <row r="4885" spans="1:23" x14ac:dyDescent="0.25">
      <c r="A4885" t="s">
        <v>4919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 s="1">
        <v>29.4</v>
      </c>
      <c r="T4885" s="1">
        <v>221.9</v>
      </c>
      <c r="U4885" t="s">
        <v>23</v>
      </c>
      <c r="V4885">
        <f>IF(Table1[[#This Row],[Churn]]="Yes",1,0)</f>
        <v>1</v>
      </c>
      <c r="W4885" t="str">
        <f t="shared" si="76"/>
        <v>New (0-12 Months)</v>
      </c>
    </row>
    <row r="4886" spans="1:23" x14ac:dyDescent="0.25">
      <c r="A4886" t="s">
        <v>4920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 s="1">
        <v>94.9</v>
      </c>
      <c r="T4886" s="1">
        <v>3848</v>
      </c>
      <c r="U4886" t="s">
        <v>24</v>
      </c>
      <c r="V4886">
        <f>IF(Table1[[#This Row],[Churn]]="Yes",1,0)</f>
        <v>0</v>
      </c>
      <c r="W4886" t="str">
        <f t="shared" si="76"/>
        <v>Established (25-48 Months)</v>
      </c>
    </row>
    <row r="4887" spans="1:23" x14ac:dyDescent="0.25">
      <c r="A4887" t="s">
        <v>4921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 s="1">
        <v>111.65</v>
      </c>
      <c r="T4887" s="1">
        <v>8022.85</v>
      </c>
      <c r="U4887" t="s">
        <v>24</v>
      </c>
      <c r="V4887">
        <f>IF(Table1[[#This Row],[Churn]]="Yes",1,0)</f>
        <v>0</v>
      </c>
      <c r="W4887" t="str">
        <f t="shared" si="76"/>
        <v>Loyal (49-72 Months)</v>
      </c>
    </row>
    <row r="4888" spans="1:23" x14ac:dyDescent="0.25">
      <c r="A4888" t="s">
        <v>4922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 s="1">
        <v>19.899999999999999</v>
      </c>
      <c r="T4888" s="1">
        <v>173.15</v>
      </c>
      <c r="U4888" t="s">
        <v>24</v>
      </c>
      <c r="V4888">
        <f>IF(Table1[[#This Row],[Churn]]="Yes",1,0)</f>
        <v>0</v>
      </c>
      <c r="W4888" t="str">
        <f t="shared" si="76"/>
        <v>New (0-12 Months)</v>
      </c>
    </row>
    <row r="4889" spans="1:23" x14ac:dyDescent="0.25">
      <c r="A4889" t="s">
        <v>4923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 s="1">
        <v>20.45</v>
      </c>
      <c r="T4889" s="1">
        <v>781.25</v>
      </c>
      <c r="U4889" t="s">
        <v>24</v>
      </c>
      <c r="V4889">
        <f>IF(Table1[[#This Row],[Churn]]="Yes",1,0)</f>
        <v>0</v>
      </c>
      <c r="W4889" t="str">
        <f t="shared" si="76"/>
        <v>Established (25-48 Months)</v>
      </c>
    </row>
    <row r="4890" spans="1:23" x14ac:dyDescent="0.25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 s="1">
        <v>106.05</v>
      </c>
      <c r="T4890" s="1">
        <v>4510.8</v>
      </c>
      <c r="U4890" t="s">
        <v>24</v>
      </c>
      <c r="V4890">
        <f>IF(Table1[[#This Row],[Churn]]="Yes",1,0)</f>
        <v>0</v>
      </c>
      <c r="W4890" t="str">
        <f t="shared" si="76"/>
        <v>Established (25-48 Months)</v>
      </c>
    </row>
    <row r="4891" spans="1:23" x14ac:dyDescent="0.25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 s="1">
        <v>113.45</v>
      </c>
      <c r="T4891" s="1">
        <v>5317.8</v>
      </c>
      <c r="U4891" t="s">
        <v>24</v>
      </c>
      <c r="V4891">
        <f>IF(Table1[[#This Row],[Churn]]="Yes",1,0)</f>
        <v>0</v>
      </c>
      <c r="W4891" t="str">
        <f t="shared" si="76"/>
        <v>Established (25-48 Months)</v>
      </c>
    </row>
    <row r="4892" spans="1:23" x14ac:dyDescent="0.25">
      <c r="A4892" t="s">
        <v>4926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 s="1">
        <v>92.55</v>
      </c>
      <c r="T4892" s="1">
        <v>4779.45</v>
      </c>
      <c r="U4892" t="s">
        <v>24</v>
      </c>
      <c r="V4892">
        <f>IF(Table1[[#This Row],[Churn]]="Yes",1,0)</f>
        <v>0</v>
      </c>
      <c r="W4892" t="str">
        <f t="shared" si="76"/>
        <v>Loyal (49-72 Months)</v>
      </c>
    </row>
    <row r="4893" spans="1:23" x14ac:dyDescent="0.25">
      <c r="A4893" t="s">
        <v>4927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 s="1">
        <v>65.599999999999994</v>
      </c>
      <c r="T4893" s="1">
        <v>250.1</v>
      </c>
      <c r="U4893" t="s">
        <v>24</v>
      </c>
      <c r="V4893">
        <f>IF(Table1[[#This Row],[Churn]]="Yes",1,0)</f>
        <v>0</v>
      </c>
      <c r="W4893" t="str">
        <f t="shared" si="76"/>
        <v>New (0-12 Months)</v>
      </c>
    </row>
    <row r="4894" spans="1:23" x14ac:dyDescent="0.25">
      <c r="A4894" t="s">
        <v>4928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 s="1">
        <v>84.35</v>
      </c>
      <c r="T4894" s="1">
        <v>1745.2</v>
      </c>
      <c r="U4894" t="s">
        <v>24</v>
      </c>
      <c r="V4894">
        <f>IF(Table1[[#This Row],[Churn]]="Yes",1,0)</f>
        <v>0</v>
      </c>
      <c r="W4894" t="str">
        <f t="shared" si="76"/>
        <v>Developing (13-24 Months)</v>
      </c>
    </row>
    <row r="4895" spans="1:23" x14ac:dyDescent="0.25">
      <c r="A4895" t="s">
        <v>4929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 s="1">
        <v>44.65</v>
      </c>
      <c r="T4895" s="1">
        <v>74.900000000000006</v>
      </c>
      <c r="U4895" t="s">
        <v>23</v>
      </c>
      <c r="V4895">
        <f>IF(Table1[[#This Row],[Churn]]="Yes",1,0)</f>
        <v>1</v>
      </c>
      <c r="W4895" t="str">
        <f t="shared" si="76"/>
        <v>New (0-12 Months)</v>
      </c>
    </row>
    <row r="4896" spans="1:23" x14ac:dyDescent="0.25">
      <c r="A4896" t="s">
        <v>4930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 s="1">
        <v>71.099999999999994</v>
      </c>
      <c r="T4896" s="1">
        <v>4140.1000000000004</v>
      </c>
      <c r="U4896" t="s">
        <v>24</v>
      </c>
      <c r="V4896">
        <f>IF(Table1[[#This Row],[Churn]]="Yes",1,0)</f>
        <v>0</v>
      </c>
      <c r="W4896" t="str">
        <f t="shared" si="76"/>
        <v>Loyal (49-72 Months)</v>
      </c>
    </row>
    <row r="4897" spans="1:23" x14ac:dyDescent="0.25">
      <c r="A4897" t="s">
        <v>4931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 s="1">
        <v>85.15</v>
      </c>
      <c r="T4897" s="1">
        <v>3670.5</v>
      </c>
      <c r="U4897" t="s">
        <v>24</v>
      </c>
      <c r="V4897">
        <f>IF(Table1[[#This Row],[Churn]]="Yes",1,0)</f>
        <v>0</v>
      </c>
      <c r="W4897" t="str">
        <f t="shared" si="76"/>
        <v>Established (25-48 Months)</v>
      </c>
    </row>
    <row r="4898" spans="1:23" x14ac:dyDescent="0.25">
      <c r="A4898" t="s">
        <v>4932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 s="1">
        <v>49.7</v>
      </c>
      <c r="T4898" s="1">
        <v>1167.8</v>
      </c>
      <c r="U4898" t="s">
        <v>24</v>
      </c>
      <c r="V4898">
        <f>IF(Table1[[#This Row],[Churn]]="Yes",1,0)</f>
        <v>0</v>
      </c>
      <c r="W4898" t="str">
        <f t="shared" si="76"/>
        <v>Developing (13-24 Months)</v>
      </c>
    </row>
    <row r="4899" spans="1:23" x14ac:dyDescent="0.25">
      <c r="A4899" t="s">
        <v>4933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 s="1">
        <v>30.2</v>
      </c>
      <c r="T4899" s="1">
        <v>469.65</v>
      </c>
      <c r="U4899" t="s">
        <v>24</v>
      </c>
      <c r="V4899">
        <f>IF(Table1[[#This Row],[Churn]]="Yes",1,0)</f>
        <v>0</v>
      </c>
      <c r="W4899" t="str">
        <f t="shared" si="76"/>
        <v>Developing (13-24 Months)</v>
      </c>
    </row>
    <row r="4900" spans="1:23" x14ac:dyDescent="0.25">
      <c r="A4900" t="s">
        <v>4934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 s="1">
        <v>25.25</v>
      </c>
      <c r="T4900" s="1">
        <v>58.9</v>
      </c>
      <c r="U4900" t="s">
        <v>23</v>
      </c>
      <c r="V4900">
        <f>IF(Table1[[#This Row],[Churn]]="Yes",1,0)</f>
        <v>1</v>
      </c>
      <c r="W4900" t="str">
        <f t="shared" si="76"/>
        <v>New (0-12 Months)</v>
      </c>
    </row>
    <row r="4901" spans="1:23" x14ac:dyDescent="0.25">
      <c r="A4901" t="s">
        <v>4935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 s="1">
        <v>84.05</v>
      </c>
      <c r="T4901" s="1">
        <v>333.55</v>
      </c>
      <c r="U4901" t="s">
        <v>23</v>
      </c>
      <c r="V4901">
        <f>IF(Table1[[#This Row],[Churn]]="Yes",1,0)</f>
        <v>1</v>
      </c>
      <c r="W4901" t="str">
        <f t="shared" si="76"/>
        <v>New (0-12 Months)</v>
      </c>
    </row>
    <row r="4902" spans="1:23" x14ac:dyDescent="0.25">
      <c r="A4902" t="s">
        <v>4936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 s="1">
        <v>85.7</v>
      </c>
      <c r="T4902" s="1">
        <v>3171.15</v>
      </c>
      <c r="U4902" t="s">
        <v>23</v>
      </c>
      <c r="V4902">
        <f>IF(Table1[[#This Row],[Churn]]="Yes",1,0)</f>
        <v>1</v>
      </c>
      <c r="W4902" t="str">
        <f t="shared" si="76"/>
        <v>Established (25-48 Months)</v>
      </c>
    </row>
    <row r="4903" spans="1:23" x14ac:dyDescent="0.25">
      <c r="A4903" t="s">
        <v>4937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 s="1">
        <v>74.7</v>
      </c>
      <c r="T4903" s="1">
        <v>74.7</v>
      </c>
      <c r="U4903" t="s">
        <v>23</v>
      </c>
      <c r="V4903">
        <f>IF(Table1[[#This Row],[Churn]]="Yes",1,0)</f>
        <v>1</v>
      </c>
      <c r="W4903" t="str">
        <f t="shared" si="76"/>
        <v>New (0-12 Months)</v>
      </c>
    </row>
    <row r="4904" spans="1:23" x14ac:dyDescent="0.25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 s="1">
        <v>56.35</v>
      </c>
      <c r="T4904" s="1">
        <v>1381.2</v>
      </c>
      <c r="U4904" t="s">
        <v>24</v>
      </c>
      <c r="V4904">
        <f>IF(Table1[[#This Row],[Churn]]="Yes",1,0)</f>
        <v>0</v>
      </c>
      <c r="W4904" t="str">
        <f t="shared" si="76"/>
        <v>Developing (13-24 Months)</v>
      </c>
    </row>
    <row r="4905" spans="1:23" x14ac:dyDescent="0.25">
      <c r="A4905" t="s">
        <v>4939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 s="1">
        <v>90.8</v>
      </c>
      <c r="T4905" s="1">
        <v>455.5</v>
      </c>
      <c r="U4905" t="s">
        <v>23</v>
      </c>
      <c r="V4905">
        <f>IF(Table1[[#This Row],[Churn]]="Yes",1,0)</f>
        <v>1</v>
      </c>
      <c r="W4905" t="str">
        <f t="shared" si="76"/>
        <v>New (0-12 Months)</v>
      </c>
    </row>
    <row r="4906" spans="1:23" x14ac:dyDescent="0.25">
      <c r="A4906" t="s">
        <v>4940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 s="1">
        <v>107.55</v>
      </c>
      <c r="T4906" s="1">
        <v>3645.5</v>
      </c>
      <c r="U4906" t="s">
        <v>24</v>
      </c>
      <c r="V4906">
        <f>IF(Table1[[#This Row],[Churn]]="Yes",1,0)</f>
        <v>0</v>
      </c>
      <c r="W4906" t="str">
        <f t="shared" si="76"/>
        <v>Established (25-48 Months)</v>
      </c>
    </row>
    <row r="4907" spans="1:23" x14ac:dyDescent="0.25">
      <c r="A4907" t="s">
        <v>4941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 s="1">
        <v>19.850000000000001</v>
      </c>
      <c r="T4907" s="1">
        <v>1158.8499999999999</v>
      </c>
      <c r="U4907" t="s">
        <v>24</v>
      </c>
      <c r="V4907">
        <f>IF(Table1[[#This Row],[Churn]]="Yes",1,0)</f>
        <v>0</v>
      </c>
      <c r="W4907" t="str">
        <f t="shared" si="76"/>
        <v>Loyal (49-72 Months)</v>
      </c>
    </row>
    <row r="4908" spans="1:23" x14ac:dyDescent="0.25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 s="1">
        <v>95.9</v>
      </c>
      <c r="T4908" s="1">
        <v>6954.15</v>
      </c>
      <c r="U4908" t="s">
        <v>24</v>
      </c>
      <c r="V4908">
        <f>IF(Table1[[#This Row],[Churn]]="Yes",1,0)</f>
        <v>0</v>
      </c>
      <c r="W4908" t="str">
        <f t="shared" si="76"/>
        <v>Loyal (49-72 Months)</v>
      </c>
    </row>
    <row r="4909" spans="1:23" x14ac:dyDescent="0.25">
      <c r="A4909" t="s">
        <v>4943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 s="1">
        <v>23.85</v>
      </c>
      <c r="T4909" s="1">
        <v>1672.1</v>
      </c>
      <c r="U4909" t="s">
        <v>24</v>
      </c>
      <c r="V4909">
        <f>IF(Table1[[#This Row],[Churn]]="Yes",1,0)</f>
        <v>0</v>
      </c>
      <c r="W4909" t="str">
        <f t="shared" si="76"/>
        <v>Loyal (49-72 Months)</v>
      </c>
    </row>
    <row r="4910" spans="1:23" x14ac:dyDescent="0.25">
      <c r="A4910" t="s">
        <v>4944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 s="1">
        <v>106.15</v>
      </c>
      <c r="T4910" s="1">
        <v>3152.5</v>
      </c>
      <c r="U4910" t="s">
        <v>23</v>
      </c>
      <c r="V4910">
        <f>IF(Table1[[#This Row],[Churn]]="Yes",1,0)</f>
        <v>1</v>
      </c>
      <c r="W4910" t="str">
        <f t="shared" si="76"/>
        <v>Established (25-48 Months)</v>
      </c>
    </row>
    <row r="4911" spans="1:23" x14ac:dyDescent="0.25">
      <c r="A4911" t="s">
        <v>4945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 s="1">
        <v>83.85</v>
      </c>
      <c r="T4911" s="1">
        <v>4307.1000000000004</v>
      </c>
      <c r="U4911" t="s">
        <v>24</v>
      </c>
      <c r="V4911">
        <f>IF(Table1[[#This Row],[Churn]]="Yes",1,0)</f>
        <v>0</v>
      </c>
      <c r="W4911" t="str">
        <f t="shared" si="76"/>
        <v>Loyal (49-72 Months)</v>
      </c>
    </row>
    <row r="4912" spans="1:23" x14ac:dyDescent="0.25">
      <c r="A4912" t="s">
        <v>4946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 s="1">
        <v>85.35</v>
      </c>
      <c r="T4912" s="1">
        <v>2530.4</v>
      </c>
      <c r="U4912" t="s">
        <v>23</v>
      </c>
      <c r="V4912">
        <f>IF(Table1[[#This Row],[Churn]]="Yes",1,0)</f>
        <v>1</v>
      </c>
      <c r="W4912" t="str">
        <f t="shared" si="76"/>
        <v>Established (25-48 Months)</v>
      </c>
    </row>
    <row r="4913" spans="1:23" x14ac:dyDescent="0.25">
      <c r="A4913" t="s">
        <v>4947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 s="1">
        <v>84.8</v>
      </c>
      <c r="T4913" s="1">
        <v>6141.65</v>
      </c>
      <c r="U4913" t="s">
        <v>24</v>
      </c>
      <c r="V4913">
        <f>IF(Table1[[#This Row],[Churn]]="Yes",1,0)</f>
        <v>0</v>
      </c>
      <c r="W4913" t="str">
        <f t="shared" si="76"/>
        <v>Loyal (49-72 Months)</v>
      </c>
    </row>
    <row r="4914" spans="1:23" x14ac:dyDescent="0.25">
      <c r="A4914" t="s">
        <v>4948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 s="1">
        <v>90.85</v>
      </c>
      <c r="T4914" s="1">
        <v>3186.7</v>
      </c>
      <c r="U4914" t="s">
        <v>23</v>
      </c>
      <c r="V4914">
        <f>IF(Table1[[#This Row],[Churn]]="Yes",1,0)</f>
        <v>1</v>
      </c>
      <c r="W4914" t="str">
        <f t="shared" si="76"/>
        <v>Established (25-48 Months)</v>
      </c>
    </row>
    <row r="4915" spans="1:23" x14ac:dyDescent="0.25">
      <c r="A4915" t="s">
        <v>4949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 s="1">
        <v>76.099999999999994</v>
      </c>
      <c r="T4915" s="1">
        <v>1054.8</v>
      </c>
      <c r="U4915" t="s">
        <v>24</v>
      </c>
      <c r="V4915">
        <f>IF(Table1[[#This Row],[Churn]]="Yes",1,0)</f>
        <v>0</v>
      </c>
      <c r="W4915" t="str">
        <f t="shared" si="76"/>
        <v>Developing (13-24 Months)</v>
      </c>
    </row>
    <row r="4916" spans="1:23" x14ac:dyDescent="0.25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 s="1">
        <v>74.55</v>
      </c>
      <c r="T4916" s="1">
        <v>5430.65</v>
      </c>
      <c r="U4916" t="s">
        <v>24</v>
      </c>
      <c r="V4916">
        <f>IF(Table1[[#This Row],[Churn]]="Yes",1,0)</f>
        <v>0</v>
      </c>
      <c r="W4916" t="str">
        <f t="shared" si="76"/>
        <v>Loyal (49-72 Months)</v>
      </c>
    </row>
    <row r="4917" spans="1:23" x14ac:dyDescent="0.25">
      <c r="A4917" t="s">
        <v>4951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 s="1">
        <v>39.200000000000003</v>
      </c>
      <c r="T4917" s="1">
        <v>849.9</v>
      </c>
      <c r="U4917" t="s">
        <v>24</v>
      </c>
      <c r="V4917">
        <f>IF(Table1[[#This Row],[Churn]]="Yes",1,0)</f>
        <v>0</v>
      </c>
      <c r="W4917" t="str">
        <f t="shared" si="76"/>
        <v>Developing (13-24 Months)</v>
      </c>
    </row>
    <row r="4918" spans="1:23" x14ac:dyDescent="0.25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 s="1">
        <v>79.55</v>
      </c>
      <c r="T4918" s="1">
        <v>151.75</v>
      </c>
      <c r="U4918" t="s">
        <v>24</v>
      </c>
      <c r="V4918">
        <f>IF(Table1[[#This Row],[Churn]]="Yes",1,0)</f>
        <v>0</v>
      </c>
      <c r="W4918" t="str">
        <f t="shared" si="76"/>
        <v>New (0-12 Months)</v>
      </c>
    </row>
    <row r="4919" spans="1:23" x14ac:dyDescent="0.25">
      <c r="A4919" t="s">
        <v>4953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 s="1">
        <v>19.600000000000001</v>
      </c>
      <c r="T4919" s="1">
        <v>299.39999999999998</v>
      </c>
      <c r="U4919" t="s">
        <v>24</v>
      </c>
      <c r="V4919">
        <f>IF(Table1[[#This Row],[Churn]]="Yes",1,0)</f>
        <v>0</v>
      </c>
      <c r="W4919" t="str">
        <f t="shared" si="76"/>
        <v>Developing (13-24 Months)</v>
      </c>
    </row>
    <row r="4920" spans="1:23" x14ac:dyDescent="0.25">
      <c r="A4920" t="s">
        <v>4954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 s="1">
        <v>19.55</v>
      </c>
      <c r="T4920" s="1">
        <v>1086.75</v>
      </c>
      <c r="U4920" t="s">
        <v>24</v>
      </c>
      <c r="V4920">
        <f>IF(Table1[[#This Row],[Churn]]="Yes",1,0)</f>
        <v>0</v>
      </c>
      <c r="W4920" t="str">
        <f t="shared" si="76"/>
        <v>Loyal (49-72 Months)</v>
      </c>
    </row>
    <row r="4921" spans="1:23" x14ac:dyDescent="0.25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 s="1">
        <v>39.15</v>
      </c>
      <c r="T4921" s="1">
        <v>2692.75</v>
      </c>
      <c r="U4921" t="s">
        <v>24</v>
      </c>
      <c r="V4921">
        <f>IF(Table1[[#This Row],[Churn]]="Yes",1,0)</f>
        <v>0</v>
      </c>
      <c r="W4921" t="str">
        <f t="shared" si="76"/>
        <v>Loyal (49-72 Months)</v>
      </c>
    </row>
    <row r="4922" spans="1:23" x14ac:dyDescent="0.25">
      <c r="A4922" t="s">
        <v>4956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 s="1">
        <v>20.100000000000001</v>
      </c>
      <c r="T4922" s="1">
        <v>1389.6</v>
      </c>
      <c r="U4922" t="s">
        <v>24</v>
      </c>
      <c r="V4922">
        <f>IF(Table1[[#This Row],[Churn]]="Yes",1,0)</f>
        <v>0</v>
      </c>
      <c r="W4922" t="str">
        <f t="shared" si="76"/>
        <v>Loyal (49-72 Months)</v>
      </c>
    </row>
    <row r="4923" spans="1:23" x14ac:dyDescent="0.25">
      <c r="A4923" t="s">
        <v>4957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 s="1">
        <v>99.95</v>
      </c>
      <c r="T4923" s="1">
        <v>3767.4</v>
      </c>
      <c r="U4923" t="s">
        <v>24</v>
      </c>
      <c r="V4923">
        <f>IF(Table1[[#This Row],[Churn]]="Yes",1,0)</f>
        <v>0</v>
      </c>
      <c r="W4923" t="str">
        <f t="shared" si="76"/>
        <v>Established (25-48 Months)</v>
      </c>
    </row>
    <row r="4924" spans="1:23" x14ac:dyDescent="0.25">
      <c r="A4924" t="s">
        <v>4958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 s="1">
        <v>59.8</v>
      </c>
      <c r="T4924" s="1">
        <v>3641.5</v>
      </c>
      <c r="U4924" t="s">
        <v>24</v>
      </c>
      <c r="V4924">
        <f>IF(Table1[[#This Row],[Churn]]="Yes",1,0)</f>
        <v>0</v>
      </c>
      <c r="W4924" t="str">
        <f t="shared" si="76"/>
        <v>Loyal (49-72 Months)</v>
      </c>
    </row>
    <row r="4925" spans="1:23" x14ac:dyDescent="0.25">
      <c r="A4925" t="s">
        <v>4959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 s="1">
        <v>49.75</v>
      </c>
      <c r="T4925" s="1">
        <v>2535.5500000000002</v>
      </c>
      <c r="U4925" t="s">
        <v>24</v>
      </c>
      <c r="V4925">
        <f>IF(Table1[[#This Row],[Churn]]="Yes",1,0)</f>
        <v>0</v>
      </c>
      <c r="W4925" t="str">
        <f t="shared" si="76"/>
        <v>Loyal (49-72 Months)</v>
      </c>
    </row>
    <row r="4926" spans="1:23" x14ac:dyDescent="0.25">
      <c r="A4926" t="s">
        <v>4960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 s="1">
        <v>35.75</v>
      </c>
      <c r="T4926" s="1">
        <v>35.75</v>
      </c>
      <c r="U4926" t="s">
        <v>23</v>
      </c>
      <c r="V4926">
        <f>IF(Table1[[#This Row],[Churn]]="Yes",1,0)</f>
        <v>1</v>
      </c>
      <c r="W4926" t="str">
        <f t="shared" si="76"/>
        <v>New (0-12 Months)</v>
      </c>
    </row>
    <row r="4927" spans="1:23" x14ac:dyDescent="0.25">
      <c r="A4927" t="s">
        <v>4961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 s="1">
        <v>108.5</v>
      </c>
      <c r="T4927" s="1">
        <v>6880.85</v>
      </c>
      <c r="U4927" t="s">
        <v>24</v>
      </c>
      <c r="V4927">
        <f>IF(Table1[[#This Row],[Churn]]="Yes",1,0)</f>
        <v>0</v>
      </c>
      <c r="W4927" t="str">
        <f t="shared" si="76"/>
        <v>Loyal (49-72 Months)</v>
      </c>
    </row>
    <row r="4928" spans="1:23" x14ac:dyDescent="0.25">
      <c r="A4928" t="s">
        <v>4962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 s="1">
        <v>60.15</v>
      </c>
      <c r="T4928" s="1">
        <v>3753.2</v>
      </c>
      <c r="U4928" t="s">
        <v>24</v>
      </c>
      <c r="V4928">
        <f>IF(Table1[[#This Row],[Churn]]="Yes",1,0)</f>
        <v>0</v>
      </c>
      <c r="W4928" t="str">
        <f t="shared" si="76"/>
        <v>Loyal (49-72 Months)</v>
      </c>
    </row>
    <row r="4929" spans="1:23" x14ac:dyDescent="0.25">
      <c r="A4929" t="s">
        <v>4963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 s="1">
        <v>19.05</v>
      </c>
      <c r="T4929" s="1">
        <v>637.54999999999995</v>
      </c>
      <c r="U4929" t="s">
        <v>24</v>
      </c>
      <c r="V4929">
        <f>IF(Table1[[#This Row],[Churn]]="Yes",1,0)</f>
        <v>0</v>
      </c>
      <c r="W4929" t="str">
        <f t="shared" si="76"/>
        <v>Established (25-48 Months)</v>
      </c>
    </row>
    <row r="4930" spans="1:23" x14ac:dyDescent="0.25">
      <c r="A4930" t="s">
        <v>4964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 s="1">
        <v>46</v>
      </c>
      <c r="T4930" s="1">
        <v>181.6</v>
      </c>
      <c r="U4930" t="s">
        <v>23</v>
      </c>
      <c r="V4930">
        <f>IF(Table1[[#This Row],[Churn]]="Yes",1,0)</f>
        <v>1</v>
      </c>
      <c r="W4930" t="str">
        <f t="shared" ref="W4930:W4993" si="77">IF(F4930&lt;=12,"New (0-12 Months)",IF(F4930&lt;=24,"Developing (13-24 Months)",IF(F4930&lt;=48,"Established (25-48 Months)","Loyal (49-72 Months)")))</f>
        <v>New (0-12 Months)</v>
      </c>
    </row>
    <row r="4931" spans="1:23" x14ac:dyDescent="0.25">
      <c r="A4931" t="s">
        <v>4965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 s="1">
        <v>84</v>
      </c>
      <c r="T4931" s="1">
        <v>5329.55</v>
      </c>
      <c r="U4931" t="s">
        <v>24</v>
      </c>
      <c r="V4931">
        <f>IF(Table1[[#This Row],[Churn]]="Yes",1,0)</f>
        <v>0</v>
      </c>
      <c r="W4931" t="str">
        <f t="shared" si="77"/>
        <v>Loyal (49-72 Months)</v>
      </c>
    </row>
    <row r="4932" spans="1:23" x14ac:dyDescent="0.25">
      <c r="A4932" t="s">
        <v>4966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 s="1">
        <v>44.55</v>
      </c>
      <c r="T4932" s="1">
        <v>44.55</v>
      </c>
      <c r="U4932" t="s">
        <v>24</v>
      </c>
      <c r="V4932">
        <f>IF(Table1[[#This Row],[Churn]]="Yes",1,0)</f>
        <v>0</v>
      </c>
      <c r="W4932" t="str">
        <f t="shared" si="77"/>
        <v>New (0-12 Months)</v>
      </c>
    </row>
    <row r="4933" spans="1:23" x14ac:dyDescent="0.25">
      <c r="A4933" t="s">
        <v>4967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 s="1">
        <v>103.45</v>
      </c>
      <c r="T4933" s="1">
        <v>1539.8</v>
      </c>
      <c r="U4933" t="s">
        <v>24</v>
      </c>
      <c r="V4933">
        <f>IF(Table1[[#This Row],[Churn]]="Yes",1,0)</f>
        <v>0</v>
      </c>
      <c r="W4933" t="str">
        <f t="shared" si="77"/>
        <v>Developing (13-24 Months)</v>
      </c>
    </row>
    <row r="4934" spans="1:23" x14ac:dyDescent="0.25">
      <c r="A4934" t="s">
        <v>4968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 s="1">
        <v>80.650000000000006</v>
      </c>
      <c r="T4934" s="1">
        <v>2209.75</v>
      </c>
      <c r="U4934" t="s">
        <v>24</v>
      </c>
      <c r="V4934">
        <f>IF(Table1[[#This Row],[Churn]]="Yes",1,0)</f>
        <v>0</v>
      </c>
      <c r="W4934" t="str">
        <f t="shared" si="77"/>
        <v>Established (25-48 Months)</v>
      </c>
    </row>
    <row r="4935" spans="1:23" x14ac:dyDescent="0.25">
      <c r="A4935" t="s">
        <v>4969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 s="1">
        <v>57.2</v>
      </c>
      <c r="T4935" s="1">
        <v>223.75</v>
      </c>
      <c r="U4935" t="s">
        <v>24</v>
      </c>
      <c r="V4935">
        <f>IF(Table1[[#This Row],[Churn]]="Yes",1,0)</f>
        <v>0</v>
      </c>
      <c r="W4935" t="str">
        <f t="shared" si="77"/>
        <v>New (0-12 Months)</v>
      </c>
    </row>
    <row r="4936" spans="1:23" x14ac:dyDescent="0.25">
      <c r="A4936" t="s">
        <v>4970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 s="1">
        <v>110.75</v>
      </c>
      <c r="T4936" s="1">
        <v>7751.7</v>
      </c>
      <c r="U4936" t="s">
        <v>24</v>
      </c>
      <c r="V4936">
        <f>IF(Table1[[#This Row],[Churn]]="Yes",1,0)</f>
        <v>0</v>
      </c>
      <c r="W4936" t="str">
        <f t="shared" si="77"/>
        <v>Loyal (49-72 Months)</v>
      </c>
    </row>
    <row r="4937" spans="1:23" x14ac:dyDescent="0.25">
      <c r="A4937" t="s">
        <v>4971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 s="1">
        <v>24.7</v>
      </c>
      <c r="T4937" s="1">
        <v>1174.3499999999999</v>
      </c>
      <c r="U4937" t="s">
        <v>24</v>
      </c>
      <c r="V4937">
        <f>IF(Table1[[#This Row],[Churn]]="Yes",1,0)</f>
        <v>0</v>
      </c>
      <c r="W4937" t="str">
        <f t="shared" si="77"/>
        <v>Established (25-48 Months)</v>
      </c>
    </row>
    <row r="4938" spans="1:23" x14ac:dyDescent="0.25">
      <c r="A4938" t="s">
        <v>4972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 s="1">
        <v>97.05</v>
      </c>
      <c r="T4938" s="1">
        <v>4385.05</v>
      </c>
      <c r="U4938" t="s">
        <v>24</v>
      </c>
      <c r="V4938">
        <f>IF(Table1[[#This Row],[Churn]]="Yes",1,0)</f>
        <v>0</v>
      </c>
      <c r="W4938" t="str">
        <f t="shared" si="77"/>
        <v>Established (25-48 Months)</v>
      </c>
    </row>
    <row r="4939" spans="1:23" x14ac:dyDescent="0.25">
      <c r="A4939" t="s">
        <v>4973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 s="1">
        <v>76.349999999999994</v>
      </c>
      <c r="T4939" s="1">
        <v>2606.35</v>
      </c>
      <c r="U4939" t="s">
        <v>24</v>
      </c>
      <c r="V4939">
        <f>IF(Table1[[#This Row],[Churn]]="Yes",1,0)</f>
        <v>0</v>
      </c>
      <c r="W4939" t="str">
        <f t="shared" si="77"/>
        <v>Established (25-48 Months)</v>
      </c>
    </row>
    <row r="4940" spans="1:23" x14ac:dyDescent="0.25">
      <c r="A4940" t="s">
        <v>4974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 s="1">
        <v>89.4</v>
      </c>
      <c r="T4940" s="1">
        <v>1539.45</v>
      </c>
      <c r="U4940" t="s">
        <v>23</v>
      </c>
      <c r="V4940">
        <f>IF(Table1[[#This Row],[Churn]]="Yes",1,0)</f>
        <v>1</v>
      </c>
      <c r="W4940" t="str">
        <f t="shared" si="77"/>
        <v>Developing (13-24 Months)</v>
      </c>
    </row>
    <row r="4941" spans="1:23" x14ac:dyDescent="0.25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 s="1">
        <v>18.899999999999999</v>
      </c>
      <c r="T4941" s="1">
        <v>18.899999999999999</v>
      </c>
      <c r="U4941" t="s">
        <v>24</v>
      </c>
      <c r="V4941">
        <f>IF(Table1[[#This Row],[Churn]]="Yes",1,0)</f>
        <v>0</v>
      </c>
      <c r="W4941" t="str">
        <f t="shared" si="77"/>
        <v>New (0-12 Months)</v>
      </c>
    </row>
    <row r="4942" spans="1:23" x14ac:dyDescent="0.25">
      <c r="A4942" t="s">
        <v>4976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 s="1">
        <v>74.45</v>
      </c>
      <c r="T4942" s="1">
        <v>1261.3499999999999</v>
      </c>
      <c r="U4942" t="s">
        <v>24</v>
      </c>
      <c r="V4942">
        <f>IF(Table1[[#This Row],[Churn]]="Yes",1,0)</f>
        <v>0</v>
      </c>
      <c r="W4942" t="str">
        <f t="shared" si="77"/>
        <v>Developing (13-24 Months)</v>
      </c>
    </row>
    <row r="4943" spans="1:23" x14ac:dyDescent="0.25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 s="1">
        <v>19.8</v>
      </c>
      <c r="T4943" s="1">
        <v>58.15</v>
      </c>
      <c r="U4943" t="s">
        <v>23</v>
      </c>
      <c r="V4943">
        <f>IF(Table1[[#This Row],[Churn]]="Yes",1,0)</f>
        <v>1</v>
      </c>
      <c r="W4943" t="str">
        <f t="shared" si="77"/>
        <v>New (0-12 Months)</v>
      </c>
    </row>
    <row r="4944" spans="1:23" x14ac:dyDescent="0.25">
      <c r="A4944" t="s">
        <v>4978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 s="1">
        <v>50.9</v>
      </c>
      <c r="T4944" s="1">
        <v>225.6</v>
      </c>
      <c r="U4944" t="s">
        <v>23</v>
      </c>
      <c r="V4944">
        <f>IF(Table1[[#This Row],[Churn]]="Yes",1,0)</f>
        <v>1</v>
      </c>
      <c r="W4944" t="str">
        <f t="shared" si="77"/>
        <v>New (0-12 Months)</v>
      </c>
    </row>
    <row r="4945" spans="1:23" x14ac:dyDescent="0.25">
      <c r="A4945" t="s">
        <v>4979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 s="1">
        <v>84.4</v>
      </c>
      <c r="T4945" s="1">
        <v>5969.3</v>
      </c>
      <c r="U4945" t="s">
        <v>24</v>
      </c>
      <c r="V4945">
        <f>IF(Table1[[#This Row],[Churn]]="Yes",1,0)</f>
        <v>0</v>
      </c>
      <c r="W4945" t="str">
        <f t="shared" si="77"/>
        <v>Loyal (49-72 Months)</v>
      </c>
    </row>
    <row r="4946" spans="1:23" x14ac:dyDescent="0.25">
      <c r="A4946" t="s">
        <v>4980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 s="1">
        <v>24.4</v>
      </c>
      <c r="T4946" s="1">
        <v>253.9</v>
      </c>
      <c r="U4946" t="s">
        <v>24</v>
      </c>
      <c r="V4946">
        <f>IF(Table1[[#This Row],[Churn]]="Yes",1,0)</f>
        <v>0</v>
      </c>
      <c r="W4946" t="str">
        <f t="shared" si="77"/>
        <v>New (0-12 Months)</v>
      </c>
    </row>
    <row r="4947" spans="1:23" x14ac:dyDescent="0.25">
      <c r="A4947" t="s">
        <v>4981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 s="1">
        <v>20.05</v>
      </c>
      <c r="T4947" s="1">
        <v>400</v>
      </c>
      <c r="U4947" t="s">
        <v>24</v>
      </c>
      <c r="V4947">
        <f>IF(Table1[[#This Row],[Churn]]="Yes",1,0)</f>
        <v>0</v>
      </c>
      <c r="W4947" t="str">
        <f t="shared" si="77"/>
        <v>Developing (13-24 Months)</v>
      </c>
    </row>
    <row r="4948" spans="1:23" x14ac:dyDescent="0.25">
      <c r="A4948" t="s">
        <v>4982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 s="1">
        <v>81</v>
      </c>
      <c r="T4948" s="1">
        <v>340.85</v>
      </c>
      <c r="U4948" t="s">
        <v>23</v>
      </c>
      <c r="V4948">
        <f>IF(Table1[[#This Row],[Churn]]="Yes",1,0)</f>
        <v>1</v>
      </c>
      <c r="W4948" t="str">
        <f t="shared" si="77"/>
        <v>New (0-12 Months)</v>
      </c>
    </row>
    <row r="4949" spans="1:23" x14ac:dyDescent="0.25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 s="1">
        <v>98.35</v>
      </c>
      <c r="T4949" s="1">
        <v>2515.3000000000002</v>
      </c>
      <c r="U4949" t="s">
        <v>23</v>
      </c>
      <c r="V4949">
        <f>IF(Table1[[#This Row],[Churn]]="Yes",1,0)</f>
        <v>1</v>
      </c>
      <c r="W4949" t="str">
        <f t="shared" si="77"/>
        <v>Established (25-48 Months)</v>
      </c>
    </row>
    <row r="4950" spans="1:23" x14ac:dyDescent="0.25">
      <c r="A4950" t="s">
        <v>4984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 s="1">
        <v>55.5</v>
      </c>
      <c r="T4950" s="1">
        <v>227.35</v>
      </c>
      <c r="U4950" t="s">
        <v>24</v>
      </c>
      <c r="V4950">
        <f>IF(Table1[[#This Row],[Churn]]="Yes",1,0)</f>
        <v>0</v>
      </c>
      <c r="W4950" t="str">
        <f t="shared" si="77"/>
        <v>New (0-12 Months)</v>
      </c>
    </row>
    <row r="4951" spans="1:23" x14ac:dyDescent="0.25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 s="1">
        <v>51</v>
      </c>
      <c r="T4951" s="1">
        <v>305.95</v>
      </c>
      <c r="U4951" t="s">
        <v>23</v>
      </c>
      <c r="V4951">
        <f>IF(Table1[[#This Row],[Churn]]="Yes",1,0)</f>
        <v>1</v>
      </c>
      <c r="W4951" t="str">
        <f t="shared" si="77"/>
        <v>New (0-12 Months)</v>
      </c>
    </row>
    <row r="4952" spans="1:23" x14ac:dyDescent="0.25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 s="1">
        <v>91.65</v>
      </c>
      <c r="T4952" s="1">
        <v>365.4</v>
      </c>
      <c r="U4952" t="s">
        <v>23</v>
      </c>
      <c r="V4952">
        <f>IF(Table1[[#This Row],[Churn]]="Yes",1,0)</f>
        <v>1</v>
      </c>
      <c r="W4952" t="str">
        <f t="shared" si="77"/>
        <v>New (0-12 Months)</v>
      </c>
    </row>
    <row r="4953" spans="1:23" x14ac:dyDescent="0.25">
      <c r="A4953" t="s">
        <v>4987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 s="1">
        <v>84.3</v>
      </c>
      <c r="T4953" s="1">
        <v>2357.75</v>
      </c>
      <c r="U4953" t="s">
        <v>24</v>
      </c>
      <c r="V4953">
        <f>IF(Table1[[#This Row],[Churn]]="Yes",1,0)</f>
        <v>0</v>
      </c>
      <c r="W4953" t="str">
        <f t="shared" si="77"/>
        <v>Established (25-48 Months)</v>
      </c>
    </row>
    <row r="4954" spans="1:23" x14ac:dyDescent="0.25">
      <c r="A4954" t="s">
        <v>4988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 s="1">
        <v>100.2</v>
      </c>
      <c r="T4954" s="1">
        <v>198.5</v>
      </c>
      <c r="U4954" t="s">
        <v>24</v>
      </c>
      <c r="V4954">
        <f>IF(Table1[[#This Row],[Churn]]="Yes",1,0)</f>
        <v>0</v>
      </c>
      <c r="W4954" t="str">
        <f t="shared" si="77"/>
        <v>New (0-12 Months)</v>
      </c>
    </row>
    <row r="4955" spans="1:23" x14ac:dyDescent="0.25">
      <c r="A4955" t="s">
        <v>4989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 s="1">
        <v>19.399999999999999</v>
      </c>
      <c r="T4955" s="1">
        <v>554.25</v>
      </c>
      <c r="U4955" t="s">
        <v>24</v>
      </c>
      <c r="V4955">
        <f>IF(Table1[[#This Row],[Churn]]="Yes",1,0)</f>
        <v>0</v>
      </c>
      <c r="W4955" t="str">
        <f t="shared" si="77"/>
        <v>Established (25-48 Months)</v>
      </c>
    </row>
    <row r="4956" spans="1:23" x14ac:dyDescent="0.25">
      <c r="A4956" t="s">
        <v>4990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 s="1">
        <v>90.85</v>
      </c>
      <c r="T4956" s="1">
        <v>90.85</v>
      </c>
      <c r="U4956" t="s">
        <v>23</v>
      </c>
      <c r="V4956">
        <f>IF(Table1[[#This Row],[Churn]]="Yes",1,0)</f>
        <v>1</v>
      </c>
      <c r="W4956" t="str">
        <f t="shared" si="77"/>
        <v>New (0-12 Months)</v>
      </c>
    </row>
    <row r="4957" spans="1:23" x14ac:dyDescent="0.25">
      <c r="A4957" t="s">
        <v>4991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 s="1">
        <v>69.400000000000006</v>
      </c>
      <c r="T4957" s="1">
        <v>69.400000000000006</v>
      </c>
      <c r="U4957" t="s">
        <v>23</v>
      </c>
      <c r="V4957">
        <f>IF(Table1[[#This Row],[Churn]]="Yes",1,0)</f>
        <v>1</v>
      </c>
      <c r="W4957" t="str">
        <f t="shared" si="77"/>
        <v>New (0-12 Months)</v>
      </c>
    </row>
    <row r="4958" spans="1:23" x14ac:dyDescent="0.25">
      <c r="A4958" t="s">
        <v>4992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 s="1">
        <v>94.45</v>
      </c>
      <c r="T4958" s="1">
        <v>742.95</v>
      </c>
      <c r="U4958" t="s">
        <v>23</v>
      </c>
      <c r="V4958">
        <f>IF(Table1[[#This Row],[Churn]]="Yes",1,0)</f>
        <v>1</v>
      </c>
      <c r="W4958" t="str">
        <f t="shared" si="77"/>
        <v>New (0-12 Months)</v>
      </c>
    </row>
    <row r="4959" spans="1:23" x14ac:dyDescent="0.25">
      <c r="A4959" t="s">
        <v>4993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 s="1">
        <v>20.399999999999999</v>
      </c>
      <c r="T4959" s="1">
        <v>251.65</v>
      </c>
      <c r="U4959" t="s">
        <v>24</v>
      </c>
      <c r="V4959">
        <f>IF(Table1[[#This Row],[Churn]]="Yes",1,0)</f>
        <v>0</v>
      </c>
      <c r="W4959" t="str">
        <f t="shared" si="77"/>
        <v>Developing (13-24 Months)</v>
      </c>
    </row>
    <row r="4960" spans="1:23" x14ac:dyDescent="0.25">
      <c r="A4960" t="s">
        <v>4994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 s="1">
        <v>94.75</v>
      </c>
      <c r="T4960" s="1">
        <v>5597.65</v>
      </c>
      <c r="U4960" t="s">
        <v>24</v>
      </c>
      <c r="V4960">
        <f>IF(Table1[[#This Row],[Churn]]="Yes",1,0)</f>
        <v>0</v>
      </c>
      <c r="W4960" t="str">
        <f t="shared" si="77"/>
        <v>Loyal (49-72 Months)</v>
      </c>
    </row>
    <row r="4961" spans="1:23" x14ac:dyDescent="0.25">
      <c r="A4961" t="s">
        <v>4995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 s="1">
        <v>20.149999999999999</v>
      </c>
      <c r="T4961" s="1">
        <v>20.149999999999999</v>
      </c>
      <c r="U4961" t="s">
        <v>23</v>
      </c>
      <c r="V4961">
        <f>IF(Table1[[#This Row],[Churn]]="Yes",1,0)</f>
        <v>1</v>
      </c>
      <c r="W4961" t="str">
        <f t="shared" si="77"/>
        <v>New (0-12 Months)</v>
      </c>
    </row>
    <row r="4962" spans="1:23" x14ac:dyDescent="0.25">
      <c r="A4962" t="s">
        <v>4996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 s="1">
        <v>95.7</v>
      </c>
      <c r="T4962" s="1">
        <v>4816.7</v>
      </c>
      <c r="U4962" t="s">
        <v>23</v>
      </c>
      <c r="V4962">
        <f>IF(Table1[[#This Row],[Churn]]="Yes",1,0)</f>
        <v>1</v>
      </c>
      <c r="W4962" t="str">
        <f t="shared" si="77"/>
        <v>Loyal (49-72 Months)</v>
      </c>
    </row>
    <row r="4963" spans="1:23" x14ac:dyDescent="0.25">
      <c r="A4963" t="s">
        <v>4997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 s="1">
        <v>44.35</v>
      </c>
      <c r="T4963" s="1">
        <v>768.05</v>
      </c>
      <c r="U4963" t="s">
        <v>24</v>
      </c>
      <c r="V4963">
        <f>IF(Table1[[#This Row],[Churn]]="Yes",1,0)</f>
        <v>0</v>
      </c>
      <c r="W4963" t="str">
        <f t="shared" si="77"/>
        <v>Developing (13-24 Months)</v>
      </c>
    </row>
    <row r="4964" spans="1:23" x14ac:dyDescent="0.25">
      <c r="A4964" t="s">
        <v>4998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 s="1">
        <v>74.55</v>
      </c>
      <c r="T4964" s="1">
        <v>1215.8</v>
      </c>
      <c r="U4964" t="s">
        <v>24</v>
      </c>
      <c r="V4964">
        <f>IF(Table1[[#This Row],[Churn]]="Yes",1,0)</f>
        <v>0</v>
      </c>
      <c r="W4964" t="str">
        <f t="shared" si="77"/>
        <v>Developing (13-24 Months)</v>
      </c>
    </row>
    <row r="4965" spans="1:23" x14ac:dyDescent="0.25">
      <c r="A4965" t="s">
        <v>4999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 s="1">
        <v>73.599999999999994</v>
      </c>
      <c r="T4965" s="1">
        <v>3522.65</v>
      </c>
      <c r="U4965" t="s">
        <v>24</v>
      </c>
      <c r="V4965">
        <f>IF(Table1[[#This Row],[Churn]]="Yes",1,0)</f>
        <v>0</v>
      </c>
      <c r="W4965" t="str">
        <f t="shared" si="77"/>
        <v>Established (25-48 Months)</v>
      </c>
    </row>
    <row r="4966" spans="1:23" x14ac:dyDescent="0.25">
      <c r="A4966" t="s">
        <v>5000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 s="1">
        <v>74.95</v>
      </c>
      <c r="T4966" s="1">
        <v>1834.95</v>
      </c>
      <c r="U4966" t="s">
        <v>23</v>
      </c>
      <c r="V4966">
        <f>IF(Table1[[#This Row],[Churn]]="Yes",1,0)</f>
        <v>1</v>
      </c>
      <c r="W4966" t="str">
        <f t="shared" si="77"/>
        <v>Established (25-48 Months)</v>
      </c>
    </row>
    <row r="4967" spans="1:23" x14ac:dyDescent="0.25">
      <c r="A4967" t="s">
        <v>5001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 s="1">
        <v>47.95</v>
      </c>
      <c r="T4967" s="1">
        <v>305.10000000000002</v>
      </c>
      <c r="U4967" t="s">
        <v>23</v>
      </c>
      <c r="V4967">
        <f>IF(Table1[[#This Row],[Churn]]="Yes",1,0)</f>
        <v>1</v>
      </c>
      <c r="W4967" t="str">
        <f t="shared" si="77"/>
        <v>New (0-12 Months)</v>
      </c>
    </row>
    <row r="4968" spans="1:23" x14ac:dyDescent="0.25">
      <c r="A4968" t="s">
        <v>5002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 s="1">
        <v>50.1</v>
      </c>
      <c r="T4968" s="1">
        <v>910.45</v>
      </c>
      <c r="U4968" t="s">
        <v>24</v>
      </c>
      <c r="V4968">
        <f>IF(Table1[[#This Row],[Churn]]="Yes",1,0)</f>
        <v>0</v>
      </c>
      <c r="W4968" t="str">
        <f t="shared" si="77"/>
        <v>Developing (13-24 Months)</v>
      </c>
    </row>
    <row r="4969" spans="1:23" x14ac:dyDescent="0.25">
      <c r="A4969" t="s">
        <v>5003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 s="1">
        <v>63.6</v>
      </c>
      <c r="T4969" s="1">
        <v>155.65</v>
      </c>
      <c r="U4969" t="s">
        <v>23</v>
      </c>
      <c r="V4969">
        <f>IF(Table1[[#This Row],[Churn]]="Yes",1,0)</f>
        <v>1</v>
      </c>
      <c r="W4969" t="str">
        <f t="shared" si="77"/>
        <v>New (0-12 Months)</v>
      </c>
    </row>
    <row r="4970" spans="1:23" x14ac:dyDescent="0.25">
      <c r="A4970" t="s">
        <v>5004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 s="1">
        <v>53</v>
      </c>
      <c r="T4970" s="1">
        <v>3656.25</v>
      </c>
      <c r="U4970" t="s">
        <v>24</v>
      </c>
      <c r="V4970">
        <f>IF(Table1[[#This Row],[Churn]]="Yes",1,0)</f>
        <v>0</v>
      </c>
      <c r="W4970" t="str">
        <f t="shared" si="77"/>
        <v>Loyal (49-72 Months)</v>
      </c>
    </row>
    <row r="4971" spans="1:23" x14ac:dyDescent="0.25">
      <c r="A4971" t="s">
        <v>5005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 s="1">
        <v>19.850000000000001</v>
      </c>
      <c r="T4971" s="1">
        <v>52</v>
      </c>
      <c r="U4971" t="s">
        <v>24</v>
      </c>
      <c r="V4971">
        <f>IF(Table1[[#This Row],[Churn]]="Yes",1,0)</f>
        <v>0</v>
      </c>
      <c r="W4971" t="str">
        <f t="shared" si="77"/>
        <v>New (0-12 Months)</v>
      </c>
    </row>
    <row r="4972" spans="1:23" x14ac:dyDescent="0.25">
      <c r="A4972" t="s">
        <v>5006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 s="1">
        <v>24.35</v>
      </c>
      <c r="T4972" s="1">
        <v>150.85</v>
      </c>
      <c r="U4972" t="s">
        <v>24</v>
      </c>
      <c r="V4972">
        <f>IF(Table1[[#This Row],[Churn]]="Yes",1,0)</f>
        <v>0</v>
      </c>
      <c r="W4972" t="str">
        <f t="shared" si="77"/>
        <v>New (0-12 Months)</v>
      </c>
    </row>
    <row r="4973" spans="1:23" x14ac:dyDescent="0.25">
      <c r="A4973" t="s">
        <v>5007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 s="1">
        <v>19.55</v>
      </c>
      <c r="T4973" s="1">
        <v>389.25</v>
      </c>
      <c r="U4973" t="s">
        <v>24</v>
      </c>
      <c r="V4973">
        <f>IF(Table1[[#This Row],[Churn]]="Yes",1,0)</f>
        <v>0</v>
      </c>
      <c r="W4973" t="str">
        <f t="shared" si="77"/>
        <v>Developing (13-24 Months)</v>
      </c>
    </row>
    <row r="4974" spans="1:23" x14ac:dyDescent="0.25">
      <c r="A4974" t="s">
        <v>5008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 s="1">
        <v>25.05</v>
      </c>
      <c r="T4974" s="1">
        <v>1873.7</v>
      </c>
      <c r="U4974" t="s">
        <v>24</v>
      </c>
      <c r="V4974">
        <f>IF(Table1[[#This Row],[Churn]]="Yes",1,0)</f>
        <v>0</v>
      </c>
      <c r="W4974" t="str">
        <f t="shared" si="77"/>
        <v>Loyal (49-72 Months)</v>
      </c>
    </row>
    <row r="4975" spans="1:23" x14ac:dyDescent="0.25">
      <c r="A4975" t="s">
        <v>5009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 s="1">
        <v>93.8</v>
      </c>
      <c r="T4975" s="1">
        <v>1261</v>
      </c>
      <c r="U4975" t="s">
        <v>24</v>
      </c>
      <c r="V4975">
        <f>IF(Table1[[#This Row],[Churn]]="Yes",1,0)</f>
        <v>0</v>
      </c>
      <c r="W4975" t="str">
        <f t="shared" si="77"/>
        <v>Developing (13-24 Months)</v>
      </c>
    </row>
    <row r="4976" spans="1:23" x14ac:dyDescent="0.25">
      <c r="A4976" t="s">
        <v>5010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 s="1">
        <v>36.85</v>
      </c>
      <c r="T4976" s="1">
        <v>108.7</v>
      </c>
      <c r="U4976" t="s">
        <v>23</v>
      </c>
      <c r="V4976">
        <f>IF(Table1[[#This Row],[Churn]]="Yes",1,0)</f>
        <v>1</v>
      </c>
      <c r="W4976" t="str">
        <f t="shared" si="77"/>
        <v>New (0-12 Months)</v>
      </c>
    </row>
    <row r="4977" spans="1:23" x14ac:dyDescent="0.25">
      <c r="A4977" t="s">
        <v>5011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 s="1">
        <v>103.75</v>
      </c>
      <c r="T4977" s="1">
        <v>7346.2</v>
      </c>
      <c r="U4977" t="s">
        <v>24</v>
      </c>
      <c r="V4977">
        <f>IF(Table1[[#This Row],[Churn]]="Yes",1,0)</f>
        <v>0</v>
      </c>
      <c r="W4977" t="str">
        <f t="shared" si="77"/>
        <v>Loyal (49-72 Months)</v>
      </c>
    </row>
    <row r="4978" spans="1:23" x14ac:dyDescent="0.25">
      <c r="A4978" t="s">
        <v>5012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 s="1">
        <v>56.75</v>
      </c>
      <c r="T4978" s="1">
        <v>3708.4</v>
      </c>
      <c r="U4978" t="s">
        <v>24</v>
      </c>
      <c r="V4978">
        <f>IF(Table1[[#This Row],[Churn]]="Yes",1,0)</f>
        <v>0</v>
      </c>
      <c r="W4978" t="str">
        <f t="shared" si="77"/>
        <v>Loyal (49-72 Months)</v>
      </c>
    </row>
    <row r="4979" spans="1:23" x14ac:dyDescent="0.25">
      <c r="A4979" t="s">
        <v>5013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 s="1">
        <v>20.8</v>
      </c>
      <c r="T4979" s="1">
        <v>469.65</v>
      </c>
      <c r="U4979" t="s">
        <v>24</v>
      </c>
      <c r="V4979">
        <f>IF(Table1[[#This Row],[Churn]]="Yes",1,0)</f>
        <v>0</v>
      </c>
      <c r="W4979" t="str">
        <f t="shared" si="77"/>
        <v>Developing (13-24 Months)</v>
      </c>
    </row>
    <row r="4980" spans="1:23" x14ac:dyDescent="0.25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 s="1">
        <v>44.1</v>
      </c>
      <c r="T4980" s="1">
        <v>44.1</v>
      </c>
      <c r="U4980" t="s">
        <v>23</v>
      </c>
      <c r="V4980">
        <f>IF(Table1[[#This Row],[Churn]]="Yes",1,0)</f>
        <v>1</v>
      </c>
      <c r="W4980" t="str">
        <f t="shared" si="77"/>
        <v>New (0-12 Months)</v>
      </c>
    </row>
    <row r="4981" spans="1:23" x14ac:dyDescent="0.25">
      <c r="A4981" t="s">
        <v>5015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 s="1">
        <v>24.45</v>
      </c>
      <c r="T4981" s="1">
        <v>1385.85</v>
      </c>
      <c r="U4981" t="s">
        <v>24</v>
      </c>
      <c r="V4981">
        <f>IF(Table1[[#This Row],[Churn]]="Yes",1,0)</f>
        <v>0</v>
      </c>
      <c r="W4981" t="str">
        <f t="shared" si="77"/>
        <v>Loyal (49-72 Months)</v>
      </c>
    </row>
    <row r="4982" spans="1:23" x14ac:dyDescent="0.25">
      <c r="A4982" t="s">
        <v>5016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 s="1">
        <v>25.6</v>
      </c>
      <c r="T4982" s="1">
        <v>548.79999999999995</v>
      </c>
      <c r="U4982" t="s">
        <v>24</v>
      </c>
      <c r="V4982">
        <f>IF(Table1[[#This Row],[Churn]]="Yes",1,0)</f>
        <v>0</v>
      </c>
      <c r="W4982" t="str">
        <f t="shared" si="77"/>
        <v>Developing (13-24 Months)</v>
      </c>
    </row>
    <row r="4983" spans="1:23" x14ac:dyDescent="0.25">
      <c r="A4983" t="s">
        <v>5017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 s="1">
        <v>50.75</v>
      </c>
      <c r="T4983" s="1">
        <v>712.75</v>
      </c>
      <c r="U4983" t="s">
        <v>23</v>
      </c>
      <c r="V4983">
        <f>IF(Table1[[#This Row],[Churn]]="Yes",1,0)</f>
        <v>1</v>
      </c>
      <c r="W4983" t="str">
        <f t="shared" si="77"/>
        <v>Developing (13-24 Months)</v>
      </c>
    </row>
    <row r="4984" spans="1:23" x14ac:dyDescent="0.25">
      <c r="A4984" t="s">
        <v>5018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 s="1">
        <v>104.4</v>
      </c>
      <c r="T4984" s="1">
        <v>6405</v>
      </c>
      <c r="U4984" t="s">
        <v>23</v>
      </c>
      <c r="V4984">
        <f>IF(Table1[[#This Row],[Churn]]="Yes",1,0)</f>
        <v>1</v>
      </c>
      <c r="W4984" t="str">
        <f t="shared" si="77"/>
        <v>Loyal (49-72 Months)</v>
      </c>
    </row>
    <row r="4985" spans="1:23" x14ac:dyDescent="0.25">
      <c r="A4985" t="s">
        <v>5019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 s="1">
        <v>39.299999999999997</v>
      </c>
      <c r="T4985" s="1">
        <v>1637.4</v>
      </c>
      <c r="U4985" t="s">
        <v>23</v>
      </c>
      <c r="V4985">
        <f>IF(Table1[[#This Row],[Churn]]="Yes",1,0)</f>
        <v>1</v>
      </c>
      <c r="W4985" t="str">
        <f t="shared" si="77"/>
        <v>Established (25-48 Months)</v>
      </c>
    </row>
    <row r="4986" spans="1:23" x14ac:dyDescent="0.25">
      <c r="A4986" t="s">
        <v>5020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 s="1">
        <v>59.65</v>
      </c>
      <c r="T4986" s="1">
        <v>2536.5500000000002</v>
      </c>
      <c r="U4986" t="s">
        <v>24</v>
      </c>
      <c r="V4986">
        <f>IF(Table1[[#This Row],[Churn]]="Yes",1,0)</f>
        <v>0</v>
      </c>
      <c r="W4986" t="str">
        <f t="shared" si="77"/>
        <v>Established (25-48 Months)</v>
      </c>
    </row>
    <row r="4987" spans="1:23" x14ac:dyDescent="0.25">
      <c r="A4987" t="s">
        <v>5021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 s="1">
        <v>83.3</v>
      </c>
      <c r="T4987" s="1">
        <v>6042.7</v>
      </c>
      <c r="U4987" t="s">
        <v>24</v>
      </c>
      <c r="V4987">
        <f>IF(Table1[[#This Row],[Churn]]="Yes",1,0)</f>
        <v>0</v>
      </c>
      <c r="W4987" t="str">
        <f t="shared" si="77"/>
        <v>Loyal (49-72 Months)</v>
      </c>
    </row>
    <row r="4988" spans="1:23" x14ac:dyDescent="0.25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 s="1">
        <v>79.55</v>
      </c>
      <c r="T4988" s="1">
        <v>958.25</v>
      </c>
      <c r="U4988" t="s">
        <v>24</v>
      </c>
      <c r="V4988">
        <f>IF(Table1[[#This Row],[Churn]]="Yes",1,0)</f>
        <v>0</v>
      </c>
      <c r="W4988" t="str">
        <f t="shared" si="77"/>
        <v>New (0-12 Months)</v>
      </c>
    </row>
    <row r="4989" spans="1:23" x14ac:dyDescent="0.25">
      <c r="A4989" t="s">
        <v>5023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 s="1">
        <v>24.45</v>
      </c>
      <c r="T4989" s="1">
        <v>1730.65</v>
      </c>
      <c r="U4989" t="s">
        <v>24</v>
      </c>
      <c r="V4989">
        <f>IF(Table1[[#This Row],[Churn]]="Yes",1,0)</f>
        <v>0</v>
      </c>
      <c r="W4989" t="str">
        <f t="shared" si="77"/>
        <v>Loyal (49-72 Months)</v>
      </c>
    </row>
    <row r="4990" spans="1:23" x14ac:dyDescent="0.25">
      <c r="A4990" t="s">
        <v>5024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 s="1">
        <v>19.2</v>
      </c>
      <c r="T4990" s="1">
        <v>459.6</v>
      </c>
      <c r="U4990" t="s">
        <v>24</v>
      </c>
      <c r="V4990">
        <f>IF(Table1[[#This Row],[Churn]]="Yes",1,0)</f>
        <v>0</v>
      </c>
      <c r="W4990" t="str">
        <f t="shared" si="77"/>
        <v>Established (25-48 Months)</v>
      </c>
    </row>
    <row r="4991" spans="1:23" x14ac:dyDescent="0.25">
      <c r="A4991" t="s">
        <v>5025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 s="1">
        <v>29.8</v>
      </c>
      <c r="T4991" s="1">
        <v>201.95</v>
      </c>
      <c r="U4991" t="s">
        <v>24</v>
      </c>
      <c r="V4991">
        <f>IF(Table1[[#This Row],[Churn]]="Yes",1,0)</f>
        <v>0</v>
      </c>
      <c r="W4991" t="str">
        <f t="shared" si="77"/>
        <v>New (0-12 Months)</v>
      </c>
    </row>
    <row r="4992" spans="1:23" x14ac:dyDescent="0.25">
      <c r="A4992" t="s">
        <v>5026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 s="1">
        <v>45.5</v>
      </c>
      <c r="T4992" s="1">
        <v>285.2</v>
      </c>
      <c r="U4992" t="s">
        <v>24</v>
      </c>
      <c r="V4992">
        <f>IF(Table1[[#This Row],[Churn]]="Yes",1,0)</f>
        <v>0</v>
      </c>
      <c r="W4992" t="str">
        <f t="shared" si="77"/>
        <v>New (0-12 Months)</v>
      </c>
    </row>
    <row r="4993" spans="1:23" x14ac:dyDescent="0.25">
      <c r="A4993" t="s">
        <v>5027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 s="1">
        <v>106.45</v>
      </c>
      <c r="T4993" s="1">
        <v>6145.85</v>
      </c>
      <c r="U4993" t="s">
        <v>23</v>
      </c>
      <c r="V4993">
        <f>IF(Table1[[#This Row],[Churn]]="Yes",1,0)</f>
        <v>1</v>
      </c>
      <c r="W4993" t="str">
        <f t="shared" si="77"/>
        <v>Loyal (49-72 Months)</v>
      </c>
    </row>
    <row r="4994" spans="1:23" x14ac:dyDescent="0.25">
      <c r="A4994" t="s">
        <v>5028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 s="1">
        <v>30.05</v>
      </c>
      <c r="T4994" s="1">
        <v>1529.45</v>
      </c>
      <c r="U4994" t="s">
        <v>24</v>
      </c>
      <c r="V4994">
        <f>IF(Table1[[#This Row],[Churn]]="Yes",1,0)</f>
        <v>0</v>
      </c>
      <c r="W4994" t="str">
        <f t="shared" ref="W4994:W5057" si="78">IF(F4994&lt;=12,"New (0-12 Months)",IF(F4994&lt;=24,"Developing (13-24 Months)",IF(F4994&lt;=48,"Established (25-48 Months)","Loyal (49-72 Months)")))</f>
        <v>Loyal (49-72 Months)</v>
      </c>
    </row>
    <row r="4995" spans="1:23" x14ac:dyDescent="0.25">
      <c r="A4995" t="s">
        <v>5029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 s="1">
        <v>65.650000000000006</v>
      </c>
      <c r="T4995" s="1">
        <v>4664.5</v>
      </c>
      <c r="U4995" t="s">
        <v>24</v>
      </c>
      <c r="V4995">
        <f>IF(Table1[[#This Row],[Churn]]="Yes",1,0)</f>
        <v>0</v>
      </c>
      <c r="W4995" t="str">
        <f t="shared" si="78"/>
        <v>Loyal (49-72 Months)</v>
      </c>
    </row>
    <row r="4996" spans="1:23" x14ac:dyDescent="0.25">
      <c r="A4996" t="s">
        <v>5030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 s="1">
        <v>96.05</v>
      </c>
      <c r="T4996" s="1">
        <v>1740.7</v>
      </c>
      <c r="U4996" t="s">
        <v>23</v>
      </c>
      <c r="V4996">
        <f>IF(Table1[[#This Row],[Churn]]="Yes",1,0)</f>
        <v>1</v>
      </c>
      <c r="W4996" t="str">
        <f t="shared" si="78"/>
        <v>Developing (13-24 Months)</v>
      </c>
    </row>
    <row r="4997" spans="1:23" x14ac:dyDescent="0.25">
      <c r="A4997" t="s">
        <v>5031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 s="1">
        <v>75.099999999999994</v>
      </c>
      <c r="T4997" s="1">
        <v>552.95000000000005</v>
      </c>
      <c r="U4997" t="s">
        <v>23</v>
      </c>
      <c r="V4997">
        <f>IF(Table1[[#This Row],[Churn]]="Yes",1,0)</f>
        <v>1</v>
      </c>
      <c r="W4997" t="str">
        <f t="shared" si="78"/>
        <v>New (0-12 Months)</v>
      </c>
    </row>
    <row r="4998" spans="1:23" x14ac:dyDescent="0.25">
      <c r="A4998" t="s">
        <v>5032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 s="1">
        <v>74.05</v>
      </c>
      <c r="T4998" s="1">
        <v>3496.3</v>
      </c>
      <c r="U4998" t="s">
        <v>24</v>
      </c>
      <c r="V4998">
        <f>IF(Table1[[#This Row],[Churn]]="Yes",1,0)</f>
        <v>0</v>
      </c>
      <c r="W4998" t="str">
        <f t="shared" si="78"/>
        <v>Established (25-48 Months)</v>
      </c>
    </row>
    <row r="4999" spans="1:23" x14ac:dyDescent="0.25">
      <c r="A4999" t="s">
        <v>5033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 s="1">
        <v>44.7</v>
      </c>
      <c r="T4999" s="1">
        <v>93.7</v>
      </c>
      <c r="U4999" t="s">
        <v>23</v>
      </c>
      <c r="V4999">
        <f>IF(Table1[[#This Row],[Churn]]="Yes",1,0)</f>
        <v>1</v>
      </c>
      <c r="W4999" t="str">
        <f t="shared" si="78"/>
        <v>New (0-12 Months)</v>
      </c>
    </row>
    <row r="5000" spans="1:23" x14ac:dyDescent="0.25">
      <c r="A5000" t="s">
        <v>5034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 s="1">
        <v>110.75</v>
      </c>
      <c r="T5000" s="1">
        <v>7053.35</v>
      </c>
      <c r="U5000" t="s">
        <v>24</v>
      </c>
      <c r="V5000">
        <f>IF(Table1[[#This Row],[Churn]]="Yes",1,0)</f>
        <v>0</v>
      </c>
      <c r="W5000" t="str">
        <f t="shared" si="78"/>
        <v>Loyal (49-72 Months)</v>
      </c>
    </row>
    <row r="5001" spans="1:23" x14ac:dyDescent="0.25">
      <c r="A5001" t="s">
        <v>5035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 s="1">
        <v>19.7</v>
      </c>
      <c r="T5001" s="1">
        <v>301.55</v>
      </c>
      <c r="U5001" t="s">
        <v>24</v>
      </c>
      <c r="V5001">
        <f>IF(Table1[[#This Row],[Churn]]="Yes",1,0)</f>
        <v>0</v>
      </c>
      <c r="W5001" t="str">
        <f t="shared" si="78"/>
        <v>Developing (13-24 Months)</v>
      </c>
    </row>
    <row r="5002" spans="1:23" x14ac:dyDescent="0.25">
      <c r="A5002" t="s">
        <v>5036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 s="1">
        <v>49.5</v>
      </c>
      <c r="T5002" s="1">
        <v>312.7</v>
      </c>
      <c r="U5002" t="s">
        <v>24</v>
      </c>
      <c r="V5002">
        <f>IF(Table1[[#This Row],[Churn]]="Yes",1,0)</f>
        <v>0</v>
      </c>
      <c r="W5002" t="str">
        <f t="shared" si="78"/>
        <v>New (0-12 Months)</v>
      </c>
    </row>
    <row r="5003" spans="1:23" x14ac:dyDescent="0.25">
      <c r="A5003" t="s">
        <v>5037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 s="1">
        <v>55</v>
      </c>
      <c r="T5003" s="1">
        <v>1046.5</v>
      </c>
      <c r="U5003" t="s">
        <v>23</v>
      </c>
      <c r="V5003">
        <f>IF(Table1[[#This Row],[Churn]]="Yes",1,0)</f>
        <v>1</v>
      </c>
      <c r="W5003" t="str">
        <f t="shared" si="78"/>
        <v>Developing (13-24 Months)</v>
      </c>
    </row>
    <row r="5004" spans="1:23" x14ac:dyDescent="0.25">
      <c r="A5004" t="s">
        <v>5038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 s="1">
        <v>43.95</v>
      </c>
      <c r="T5004" s="1">
        <v>2960.1</v>
      </c>
      <c r="U5004" t="s">
        <v>24</v>
      </c>
      <c r="V5004">
        <f>IF(Table1[[#This Row],[Churn]]="Yes",1,0)</f>
        <v>0</v>
      </c>
      <c r="W5004" t="str">
        <f t="shared" si="78"/>
        <v>Loyal (49-72 Months)</v>
      </c>
    </row>
    <row r="5005" spans="1:23" x14ac:dyDescent="0.25">
      <c r="A5005" t="s">
        <v>5039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 s="1">
        <v>74.349999999999994</v>
      </c>
      <c r="T5005" s="1">
        <v>834.2</v>
      </c>
      <c r="U5005" t="s">
        <v>23</v>
      </c>
      <c r="V5005">
        <f>IF(Table1[[#This Row],[Churn]]="Yes",1,0)</f>
        <v>1</v>
      </c>
      <c r="W5005" t="str">
        <f t="shared" si="78"/>
        <v>New (0-12 Months)</v>
      </c>
    </row>
    <row r="5006" spans="1:23" x14ac:dyDescent="0.25">
      <c r="A5006" t="s">
        <v>5040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 s="1">
        <v>111.15</v>
      </c>
      <c r="T5006" s="1">
        <v>6953.4</v>
      </c>
      <c r="U5006" t="s">
        <v>24</v>
      </c>
      <c r="V5006">
        <f>IF(Table1[[#This Row],[Churn]]="Yes",1,0)</f>
        <v>0</v>
      </c>
      <c r="W5006" t="str">
        <f t="shared" si="78"/>
        <v>Loyal (49-72 Months)</v>
      </c>
    </row>
    <row r="5007" spans="1:23" x14ac:dyDescent="0.25">
      <c r="A5007" t="s">
        <v>5041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 s="1">
        <v>104.7</v>
      </c>
      <c r="T5007" s="1">
        <v>4134.8500000000004</v>
      </c>
      <c r="U5007" t="s">
        <v>23</v>
      </c>
      <c r="V5007">
        <f>IF(Table1[[#This Row],[Churn]]="Yes",1,0)</f>
        <v>1</v>
      </c>
      <c r="W5007" t="str">
        <f t="shared" si="78"/>
        <v>Established (25-48 Months)</v>
      </c>
    </row>
    <row r="5008" spans="1:23" x14ac:dyDescent="0.25">
      <c r="A5008" t="s">
        <v>5042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 s="1">
        <v>55.7</v>
      </c>
      <c r="T5008" s="1">
        <v>899.8</v>
      </c>
      <c r="U5008" t="s">
        <v>23</v>
      </c>
      <c r="V5008">
        <f>IF(Table1[[#This Row],[Churn]]="Yes",1,0)</f>
        <v>1</v>
      </c>
      <c r="W5008" t="str">
        <f t="shared" si="78"/>
        <v>Developing (13-24 Months)</v>
      </c>
    </row>
    <row r="5009" spans="1:23" x14ac:dyDescent="0.25">
      <c r="A5009" t="s">
        <v>5043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 s="1">
        <v>20.6</v>
      </c>
      <c r="T5009" s="1">
        <v>541.5</v>
      </c>
      <c r="U5009" t="s">
        <v>24</v>
      </c>
      <c r="V5009">
        <f>IF(Table1[[#This Row],[Churn]]="Yes",1,0)</f>
        <v>0</v>
      </c>
      <c r="W5009" t="str">
        <f t="shared" si="78"/>
        <v>Established (25-48 Months)</v>
      </c>
    </row>
    <row r="5010" spans="1:23" x14ac:dyDescent="0.25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 s="1">
        <v>19.649999999999999</v>
      </c>
      <c r="T5010" s="1">
        <v>116.85</v>
      </c>
      <c r="U5010" t="s">
        <v>24</v>
      </c>
      <c r="V5010">
        <f>IF(Table1[[#This Row],[Churn]]="Yes",1,0)</f>
        <v>0</v>
      </c>
      <c r="W5010" t="str">
        <f t="shared" si="78"/>
        <v>New (0-12 Months)</v>
      </c>
    </row>
    <row r="5011" spans="1:23" x14ac:dyDescent="0.25">
      <c r="A5011" t="s">
        <v>5045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 s="1">
        <v>115.8</v>
      </c>
      <c r="T5011" s="1">
        <v>7942.15</v>
      </c>
      <c r="U5011" t="s">
        <v>24</v>
      </c>
      <c r="V5011">
        <f>IF(Table1[[#This Row],[Churn]]="Yes",1,0)</f>
        <v>0</v>
      </c>
      <c r="W5011" t="str">
        <f t="shared" si="78"/>
        <v>Loyal (49-72 Months)</v>
      </c>
    </row>
    <row r="5012" spans="1:23" x14ac:dyDescent="0.25">
      <c r="A5012" t="s">
        <v>5046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 s="1">
        <v>88.65</v>
      </c>
      <c r="T5012" s="1">
        <v>5321.25</v>
      </c>
      <c r="U5012" t="s">
        <v>24</v>
      </c>
      <c r="V5012">
        <f>IF(Table1[[#This Row],[Churn]]="Yes",1,0)</f>
        <v>0</v>
      </c>
      <c r="W5012" t="str">
        <f t="shared" si="78"/>
        <v>Loyal (49-72 Months)</v>
      </c>
    </row>
    <row r="5013" spans="1:23" x14ac:dyDescent="0.25">
      <c r="A5013" t="s">
        <v>5047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 s="1">
        <v>94.5</v>
      </c>
      <c r="T5013" s="1">
        <v>4156.8</v>
      </c>
      <c r="U5013" t="s">
        <v>24</v>
      </c>
      <c r="V5013">
        <f>IF(Table1[[#This Row],[Churn]]="Yes",1,0)</f>
        <v>0</v>
      </c>
      <c r="W5013" t="str">
        <f t="shared" si="78"/>
        <v>Established (25-48 Months)</v>
      </c>
    </row>
    <row r="5014" spans="1:23" x14ac:dyDescent="0.25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 s="1">
        <v>20.100000000000001</v>
      </c>
      <c r="T5014" s="1">
        <v>223.6</v>
      </c>
      <c r="U5014" t="s">
        <v>24</v>
      </c>
      <c r="V5014">
        <f>IF(Table1[[#This Row],[Churn]]="Yes",1,0)</f>
        <v>0</v>
      </c>
      <c r="W5014" t="str">
        <f t="shared" si="78"/>
        <v>New (0-12 Months)</v>
      </c>
    </row>
    <row r="5015" spans="1:23" x14ac:dyDescent="0.25">
      <c r="A5015" t="s">
        <v>5049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 s="1">
        <v>34.65</v>
      </c>
      <c r="T5015" s="1">
        <v>768.45</v>
      </c>
      <c r="U5015" t="s">
        <v>24</v>
      </c>
      <c r="V5015">
        <f>IF(Table1[[#This Row],[Churn]]="Yes",1,0)</f>
        <v>0</v>
      </c>
      <c r="W5015" t="str">
        <f t="shared" si="78"/>
        <v>Developing (13-24 Months)</v>
      </c>
    </row>
    <row r="5016" spans="1:23" x14ac:dyDescent="0.25">
      <c r="A5016" t="s">
        <v>5050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 s="1">
        <v>52.3</v>
      </c>
      <c r="T5016" s="1">
        <v>3765.05</v>
      </c>
      <c r="U5016" t="s">
        <v>24</v>
      </c>
      <c r="V5016">
        <f>IF(Table1[[#This Row],[Churn]]="Yes",1,0)</f>
        <v>0</v>
      </c>
      <c r="W5016" t="str">
        <f t="shared" si="78"/>
        <v>Loyal (49-72 Months)</v>
      </c>
    </row>
    <row r="5017" spans="1:23" x14ac:dyDescent="0.25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 s="1">
        <v>65</v>
      </c>
      <c r="T5017" s="1">
        <v>2157.5</v>
      </c>
      <c r="U5017" t="s">
        <v>24</v>
      </c>
      <c r="V5017">
        <f>IF(Table1[[#This Row],[Churn]]="Yes",1,0)</f>
        <v>0</v>
      </c>
      <c r="W5017" t="str">
        <f t="shared" si="78"/>
        <v>Established (25-48 Months)</v>
      </c>
    </row>
    <row r="5018" spans="1:23" x14ac:dyDescent="0.25">
      <c r="A5018" t="s">
        <v>5052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 s="1">
        <v>19.850000000000001</v>
      </c>
      <c r="T5018" s="1">
        <v>108.05</v>
      </c>
      <c r="U5018" t="s">
        <v>23</v>
      </c>
      <c r="V5018">
        <f>IF(Table1[[#This Row],[Churn]]="Yes",1,0)</f>
        <v>1</v>
      </c>
      <c r="W5018" t="str">
        <f t="shared" si="78"/>
        <v>New (0-12 Months)</v>
      </c>
    </row>
    <row r="5019" spans="1:23" x14ac:dyDescent="0.25">
      <c r="A5019" t="s">
        <v>5053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 s="1">
        <v>35.450000000000003</v>
      </c>
      <c r="T5019" s="1">
        <v>1391.65</v>
      </c>
      <c r="U5019" t="s">
        <v>24</v>
      </c>
      <c r="V5019">
        <f>IF(Table1[[#This Row],[Churn]]="Yes",1,0)</f>
        <v>0</v>
      </c>
      <c r="W5019" t="str">
        <f t="shared" si="78"/>
        <v>Established (25-48 Months)</v>
      </c>
    </row>
    <row r="5020" spans="1:23" x14ac:dyDescent="0.25">
      <c r="A5020" t="s">
        <v>5054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 s="1">
        <v>19.7</v>
      </c>
      <c r="T5020" s="1">
        <v>1379.8</v>
      </c>
      <c r="U5020" t="s">
        <v>24</v>
      </c>
      <c r="V5020">
        <f>IF(Table1[[#This Row],[Churn]]="Yes",1,0)</f>
        <v>0</v>
      </c>
      <c r="W5020" t="str">
        <f t="shared" si="78"/>
        <v>Loyal (49-72 Months)</v>
      </c>
    </row>
    <row r="5021" spans="1:23" x14ac:dyDescent="0.25">
      <c r="A5021" t="s">
        <v>5055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 s="1">
        <v>95.6</v>
      </c>
      <c r="T5021" s="1">
        <v>1273.3</v>
      </c>
      <c r="U5021" t="s">
        <v>24</v>
      </c>
      <c r="V5021">
        <f>IF(Table1[[#This Row],[Churn]]="Yes",1,0)</f>
        <v>0</v>
      </c>
      <c r="W5021" t="str">
        <f t="shared" si="78"/>
        <v>Developing (13-24 Months)</v>
      </c>
    </row>
    <row r="5022" spans="1:23" x14ac:dyDescent="0.25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 s="1">
        <v>19.850000000000001</v>
      </c>
      <c r="T5022" s="1">
        <v>810.45</v>
      </c>
      <c r="U5022" t="s">
        <v>24</v>
      </c>
      <c r="V5022">
        <f>IF(Table1[[#This Row],[Churn]]="Yes",1,0)</f>
        <v>0</v>
      </c>
      <c r="W5022" t="str">
        <f t="shared" si="78"/>
        <v>Established (25-48 Months)</v>
      </c>
    </row>
    <row r="5023" spans="1:23" x14ac:dyDescent="0.25">
      <c r="A5023" t="s">
        <v>5057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 s="1">
        <v>81.849999999999994</v>
      </c>
      <c r="T5023" s="1">
        <v>1810.85</v>
      </c>
      <c r="U5023" t="s">
        <v>24</v>
      </c>
      <c r="V5023">
        <f>IF(Table1[[#This Row],[Churn]]="Yes",1,0)</f>
        <v>0</v>
      </c>
      <c r="W5023" t="str">
        <f t="shared" si="78"/>
        <v>Developing (13-24 Months)</v>
      </c>
    </row>
    <row r="5024" spans="1:23" x14ac:dyDescent="0.25">
      <c r="A5024" t="s">
        <v>5058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 s="1">
        <v>109.3</v>
      </c>
      <c r="T5024" s="1">
        <v>7782.85</v>
      </c>
      <c r="U5024" t="s">
        <v>24</v>
      </c>
      <c r="V5024">
        <f>IF(Table1[[#This Row],[Churn]]="Yes",1,0)</f>
        <v>0</v>
      </c>
      <c r="W5024" t="str">
        <f t="shared" si="78"/>
        <v>Loyal (49-72 Months)</v>
      </c>
    </row>
    <row r="5025" spans="1:23" x14ac:dyDescent="0.25">
      <c r="A5025" t="s">
        <v>5059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 s="1">
        <v>70.3</v>
      </c>
      <c r="T5025" s="1">
        <v>70.3</v>
      </c>
      <c r="U5025" t="s">
        <v>23</v>
      </c>
      <c r="V5025">
        <f>IF(Table1[[#This Row],[Churn]]="Yes",1,0)</f>
        <v>1</v>
      </c>
      <c r="W5025" t="str">
        <f t="shared" si="78"/>
        <v>New (0-12 Months)</v>
      </c>
    </row>
    <row r="5026" spans="1:23" x14ac:dyDescent="0.25">
      <c r="A5026" t="s">
        <v>5060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 s="1">
        <v>25.4</v>
      </c>
      <c r="T5026" s="1">
        <v>1797.1</v>
      </c>
      <c r="U5026" t="s">
        <v>24</v>
      </c>
      <c r="V5026">
        <f>IF(Table1[[#This Row],[Churn]]="Yes",1,0)</f>
        <v>0</v>
      </c>
      <c r="W5026" t="str">
        <f t="shared" si="78"/>
        <v>Loyal (49-72 Months)</v>
      </c>
    </row>
    <row r="5027" spans="1:23" x14ac:dyDescent="0.25">
      <c r="A5027" t="s">
        <v>5061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 s="1">
        <v>69.8</v>
      </c>
      <c r="T5027" s="1">
        <v>377.85</v>
      </c>
      <c r="U5027" t="s">
        <v>24</v>
      </c>
      <c r="V5027">
        <f>IF(Table1[[#This Row],[Churn]]="Yes",1,0)</f>
        <v>0</v>
      </c>
      <c r="W5027" t="str">
        <f t="shared" si="78"/>
        <v>New (0-12 Months)</v>
      </c>
    </row>
    <row r="5028" spans="1:23" x14ac:dyDescent="0.25">
      <c r="A5028" t="s">
        <v>5062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 s="1">
        <v>20</v>
      </c>
      <c r="T5028" s="1">
        <v>445.3</v>
      </c>
      <c r="U5028" t="s">
        <v>24</v>
      </c>
      <c r="V5028">
        <f>IF(Table1[[#This Row],[Churn]]="Yes",1,0)</f>
        <v>0</v>
      </c>
      <c r="W5028" t="str">
        <f t="shared" si="78"/>
        <v>Developing (13-24 Months)</v>
      </c>
    </row>
    <row r="5029" spans="1:23" x14ac:dyDescent="0.25">
      <c r="A5029" t="s">
        <v>5063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 s="1">
        <v>85.55</v>
      </c>
      <c r="T5029" s="1">
        <v>851.75</v>
      </c>
      <c r="U5029" t="s">
        <v>23</v>
      </c>
      <c r="V5029">
        <f>IF(Table1[[#This Row],[Churn]]="Yes",1,0)</f>
        <v>1</v>
      </c>
      <c r="W5029" t="str">
        <f t="shared" si="78"/>
        <v>New (0-12 Months)</v>
      </c>
    </row>
    <row r="5030" spans="1:23" x14ac:dyDescent="0.25">
      <c r="A5030" t="s">
        <v>5064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 s="1">
        <v>109.9</v>
      </c>
      <c r="T5030" s="1">
        <v>7624.2</v>
      </c>
      <c r="U5030" t="s">
        <v>24</v>
      </c>
      <c r="V5030">
        <f>IF(Table1[[#This Row],[Churn]]="Yes",1,0)</f>
        <v>0</v>
      </c>
      <c r="W5030" t="str">
        <f t="shared" si="78"/>
        <v>Loyal (49-72 Months)</v>
      </c>
    </row>
    <row r="5031" spans="1:23" x14ac:dyDescent="0.25">
      <c r="A5031" t="s">
        <v>5065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 s="1">
        <v>50.3</v>
      </c>
      <c r="T5031" s="1">
        <v>355.1</v>
      </c>
      <c r="U5031" t="s">
        <v>24</v>
      </c>
      <c r="V5031">
        <f>IF(Table1[[#This Row],[Churn]]="Yes",1,0)</f>
        <v>0</v>
      </c>
      <c r="W5031" t="str">
        <f t="shared" si="78"/>
        <v>New (0-12 Months)</v>
      </c>
    </row>
    <row r="5032" spans="1:23" x14ac:dyDescent="0.25">
      <c r="A5032" t="s">
        <v>5066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 s="1">
        <v>94.5</v>
      </c>
      <c r="T5032" s="1">
        <v>575.45000000000005</v>
      </c>
      <c r="U5032" t="s">
        <v>23</v>
      </c>
      <c r="V5032">
        <f>IF(Table1[[#This Row],[Churn]]="Yes",1,0)</f>
        <v>1</v>
      </c>
      <c r="W5032" t="str">
        <f t="shared" si="78"/>
        <v>New (0-12 Months)</v>
      </c>
    </row>
    <row r="5033" spans="1:23" x14ac:dyDescent="0.25">
      <c r="A5033" t="s">
        <v>5067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 s="1">
        <v>101.5</v>
      </c>
      <c r="T5033" s="1">
        <v>906.85</v>
      </c>
      <c r="U5033" t="s">
        <v>24</v>
      </c>
      <c r="V5033">
        <f>IF(Table1[[#This Row],[Churn]]="Yes",1,0)</f>
        <v>0</v>
      </c>
      <c r="W5033" t="str">
        <f t="shared" si="78"/>
        <v>New (0-12 Months)</v>
      </c>
    </row>
    <row r="5034" spans="1:23" x14ac:dyDescent="0.25">
      <c r="A5034" t="s">
        <v>5068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 s="1">
        <v>89.15</v>
      </c>
      <c r="T5034" s="1">
        <v>1057.55</v>
      </c>
      <c r="U5034" t="s">
        <v>24</v>
      </c>
      <c r="V5034">
        <f>IF(Table1[[#This Row],[Churn]]="Yes",1,0)</f>
        <v>0</v>
      </c>
      <c r="W5034" t="str">
        <f t="shared" si="78"/>
        <v>New (0-12 Months)</v>
      </c>
    </row>
    <row r="5035" spans="1:23" x14ac:dyDescent="0.25">
      <c r="A5035" t="s">
        <v>5069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 s="1">
        <v>19.399999999999999</v>
      </c>
      <c r="T5035" s="1">
        <v>19.399999999999999</v>
      </c>
      <c r="U5035" t="s">
        <v>24</v>
      </c>
      <c r="V5035">
        <f>IF(Table1[[#This Row],[Churn]]="Yes",1,0)</f>
        <v>0</v>
      </c>
      <c r="W5035" t="str">
        <f t="shared" si="78"/>
        <v>New (0-12 Months)</v>
      </c>
    </row>
    <row r="5036" spans="1:23" x14ac:dyDescent="0.25">
      <c r="A5036" t="s">
        <v>5070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 s="1">
        <v>29.9</v>
      </c>
      <c r="T5036" s="1">
        <v>1388.75</v>
      </c>
      <c r="U5036" t="s">
        <v>24</v>
      </c>
      <c r="V5036">
        <f>IF(Table1[[#This Row],[Churn]]="Yes",1,0)</f>
        <v>0</v>
      </c>
      <c r="W5036" t="str">
        <f t="shared" si="78"/>
        <v>Established (25-48 Months)</v>
      </c>
    </row>
    <row r="5037" spans="1:23" x14ac:dyDescent="0.25">
      <c r="A5037" t="s">
        <v>5071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 s="1">
        <v>78.8</v>
      </c>
      <c r="T5037" s="1">
        <v>1641.3</v>
      </c>
      <c r="U5037" t="s">
        <v>24</v>
      </c>
      <c r="V5037">
        <f>IF(Table1[[#This Row],[Churn]]="Yes",1,0)</f>
        <v>0</v>
      </c>
      <c r="W5037" t="str">
        <f t="shared" si="78"/>
        <v>Developing (13-24 Months)</v>
      </c>
    </row>
    <row r="5038" spans="1:23" x14ac:dyDescent="0.25">
      <c r="A5038" t="s">
        <v>5072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 s="1">
        <v>85.35</v>
      </c>
      <c r="T5038" s="1">
        <v>1375.15</v>
      </c>
      <c r="U5038" t="s">
        <v>23</v>
      </c>
      <c r="V5038">
        <f>IF(Table1[[#This Row],[Churn]]="Yes",1,0)</f>
        <v>1</v>
      </c>
      <c r="W5038" t="str">
        <f t="shared" si="78"/>
        <v>Developing (13-24 Months)</v>
      </c>
    </row>
    <row r="5039" spans="1:23" x14ac:dyDescent="0.25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 s="1">
        <v>79.650000000000006</v>
      </c>
      <c r="T5039" s="1">
        <v>152.69999999999999</v>
      </c>
      <c r="U5039" t="s">
        <v>23</v>
      </c>
      <c r="V5039">
        <f>IF(Table1[[#This Row],[Churn]]="Yes",1,0)</f>
        <v>1</v>
      </c>
      <c r="W5039" t="str">
        <f t="shared" si="78"/>
        <v>New (0-12 Months)</v>
      </c>
    </row>
    <row r="5040" spans="1:23" x14ac:dyDescent="0.25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 s="1">
        <v>19.3</v>
      </c>
      <c r="T5040" s="1">
        <v>185.2</v>
      </c>
      <c r="U5040" t="s">
        <v>24</v>
      </c>
      <c r="V5040">
        <f>IF(Table1[[#This Row],[Churn]]="Yes",1,0)</f>
        <v>0</v>
      </c>
      <c r="W5040" t="str">
        <f t="shared" si="78"/>
        <v>New (0-12 Months)</v>
      </c>
    </row>
    <row r="5041" spans="1:23" x14ac:dyDescent="0.25">
      <c r="A5041" t="s">
        <v>5075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 s="1">
        <v>79.599999999999994</v>
      </c>
      <c r="T5041" s="1">
        <v>195.05</v>
      </c>
      <c r="U5041" t="s">
        <v>23</v>
      </c>
      <c r="V5041">
        <f>IF(Table1[[#This Row],[Churn]]="Yes",1,0)</f>
        <v>1</v>
      </c>
      <c r="W5041" t="str">
        <f t="shared" si="78"/>
        <v>New (0-12 Months)</v>
      </c>
    </row>
    <row r="5042" spans="1:23" x14ac:dyDescent="0.25">
      <c r="A5042" t="s">
        <v>5076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 s="1">
        <v>96.8</v>
      </c>
      <c r="T5042" s="1">
        <v>1826.7</v>
      </c>
      <c r="U5042" t="s">
        <v>24</v>
      </c>
      <c r="V5042">
        <f>IF(Table1[[#This Row],[Churn]]="Yes",1,0)</f>
        <v>0</v>
      </c>
      <c r="W5042" t="str">
        <f t="shared" si="78"/>
        <v>Developing (13-24 Months)</v>
      </c>
    </row>
    <row r="5043" spans="1:23" x14ac:dyDescent="0.25">
      <c r="A5043" t="s">
        <v>5077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 s="1">
        <v>20.65</v>
      </c>
      <c r="T5043" s="1">
        <v>417.5</v>
      </c>
      <c r="U5043" t="s">
        <v>24</v>
      </c>
      <c r="V5043">
        <f>IF(Table1[[#This Row],[Churn]]="Yes",1,0)</f>
        <v>0</v>
      </c>
      <c r="W5043" t="str">
        <f t="shared" si="78"/>
        <v>Developing (13-24 Months)</v>
      </c>
    </row>
    <row r="5044" spans="1:23" x14ac:dyDescent="0.25">
      <c r="A5044" t="s">
        <v>5078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 s="1">
        <v>19.8</v>
      </c>
      <c r="T5044" s="1">
        <v>344.5</v>
      </c>
      <c r="U5044" t="s">
        <v>24</v>
      </c>
      <c r="V5044">
        <f>IF(Table1[[#This Row],[Churn]]="Yes",1,0)</f>
        <v>0</v>
      </c>
      <c r="W5044" t="str">
        <f t="shared" si="78"/>
        <v>Developing (13-24 Months)</v>
      </c>
    </row>
    <row r="5045" spans="1:23" x14ac:dyDescent="0.25">
      <c r="A5045" t="s">
        <v>5079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 s="1">
        <v>90.6</v>
      </c>
      <c r="T5045" s="1">
        <v>1660</v>
      </c>
      <c r="U5045" t="s">
        <v>23</v>
      </c>
      <c r="V5045">
        <f>IF(Table1[[#This Row],[Churn]]="Yes",1,0)</f>
        <v>1</v>
      </c>
      <c r="W5045" t="str">
        <f t="shared" si="78"/>
        <v>Developing (13-24 Months)</v>
      </c>
    </row>
    <row r="5046" spans="1:23" x14ac:dyDescent="0.25">
      <c r="A5046" t="s">
        <v>5080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 s="1">
        <v>104.6</v>
      </c>
      <c r="T5046" s="1">
        <v>2180.5500000000002</v>
      </c>
      <c r="U5046" t="s">
        <v>24</v>
      </c>
      <c r="V5046">
        <f>IF(Table1[[#This Row],[Churn]]="Yes",1,0)</f>
        <v>0</v>
      </c>
      <c r="W5046" t="str">
        <f t="shared" si="78"/>
        <v>Developing (13-24 Months)</v>
      </c>
    </row>
    <row r="5047" spans="1:23" x14ac:dyDescent="0.25">
      <c r="A5047" t="s">
        <v>5081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 s="1">
        <v>80.05</v>
      </c>
      <c r="T5047" s="1">
        <v>2835.9</v>
      </c>
      <c r="U5047" t="s">
        <v>24</v>
      </c>
      <c r="V5047">
        <f>IF(Table1[[#This Row],[Churn]]="Yes",1,0)</f>
        <v>0</v>
      </c>
      <c r="W5047" t="str">
        <f t="shared" si="78"/>
        <v>Established (25-48 Months)</v>
      </c>
    </row>
    <row r="5048" spans="1:23" x14ac:dyDescent="0.25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 s="1">
        <v>45.15</v>
      </c>
      <c r="T5048" s="1">
        <v>45.15</v>
      </c>
      <c r="U5048" t="s">
        <v>24</v>
      </c>
      <c r="V5048">
        <f>IF(Table1[[#This Row],[Churn]]="Yes",1,0)</f>
        <v>0</v>
      </c>
      <c r="W5048" t="str">
        <f t="shared" si="78"/>
        <v>New (0-12 Months)</v>
      </c>
    </row>
    <row r="5049" spans="1:23" x14ac:dyDescent="0.25">
      <c r="A5049" t="s">
        <v>5083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 s="1">
        <v>73.150000000000006</v>
      </c>
      <c r="T5049" s="1">
        <v>2730.85</v>
      </c>
      <c r="U5049" t="s">
        <v>24</v>
      </c>
      <c r="V5049">
        <f>IF(Table1[[#This Row],[Churn]]="Yes",1,0)</f>
        <v>0</v>
      </c>
      <c r="W5049" t="str">
        <f t="shared" si="78"/>
        <v>Established (25-48 Months)</v>
      </c>
    </row>
    <row r="5050" spans="1:23" x14ac:dyDescent="0.25">
      <c r="A5050" t="s">
        <v>5084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 s="1">
        <v>99.1</v>
      </c>
      <c r="T5050" s="1">
        <v>5437.1</v>
      </c>
      <c r="U5050" t="s">
        <v>24</v>
      </c>
      <c r="V5050">
        <f>IF(Table1[[#This Row],[Churn]]="Yes",1,0)</f>
        <v>0</v>
      </c>
      <c r="W5050" t="str">
        <f t="shared" si="78"/>
        <v>Loyal (49-72 Months)</v>
      </c>
    </row>
    <row r="5051" spans="1:23" x14ac:dyDescent="0.25">
      <c r="A5051" t="s">
        <v>5085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 s="1">
        <v>20.2</v>
      </c>
      <c r="T5051" s="1">
        <v>20.2</v>
      </c>
      <c r="U5051" t="s">
        <v>23</v>
      </c>
      <c r="V5051">
        <f>IF(Table1[[#This Row],[Churn]]="Yes",1,0)</f>
        <v>1</v>
      </c>
      <c r="W5051" t="str">
        <f t="shared" si="78"/>
        <v>New (0-12 Months)</v>
      </c>
    </row>
    <row r="5052" spans="1:23" x14ac:dyDescent="0.25">
      <c r="A5052" t="s">
        <v>5086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 s="1">
        <v>106.05</v>
      </c>
      <c r="T5052" s="1">
        <v>6981.35</v>
      </c>
      <c r="U5052" t="s">
        <v>23</v>
      </c>
      <c r="V5052">
        <f>IF(Table1[[#This Row],[Churn]]="Yes",1,0)</f>
        <v>1</v>
      </c>
      <c r="W5052" t="str">
        <f t="shared" si="78"/>
        <v>Loyal (49-72 Months)</v>
      </c>
    </row>
    <row r="5053" spans="1:23" x14ac:dyDescent="0.25">
      <c r="A5053" t="s">
        <v>5087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 s="1">
        <v>105.35</v>
      </c>
      <c r="T5053" s="1">
        <v>5794.45</v>
      </c>
      <c r="U5053" t="s">
        <v>24</v>
      </c>
      <c r="V5053">
        <f>IF(Table1[[#This Row],[Churn]]="Yes",1,0)</f>
        <v>0</v>
      </c>
      <c r="W5053" t="str">
        <f t="shared" si="78"/>
        <v>Loyal (49-72 Months)</v>
      </c>
    </row>
    <row r="5054" spans="1:23" x14ac:dyDescent="0.25">
      <c r="A5054" t="s">
        <v>5088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 s="1">
        <v>45.65</v>
      </c>
      <c r="T5054" s="1">
        <v>747.2</v>
      </c>
      <c r="U5054" t="s">
        <v>24</v>
      </c>
      <c r="V5054">
        <f>IF(Table1[[#This Row],[Churn]]="Yes",1,0)</f>
        <v>0</v>
      </c>
      <c r="W5054" t="str">
        <f t="shared" si="78"/>
        <v>Developing (13-24 Months)</v>
      </c>
    </row>
    <row r="5055" spans="1:23" x14ac:dyDescent="0.25">
      <c r="A5055" t="s">
        <v>5089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 s="1">
        <v>79.95</v>
      </c>
      <c r="T5055" s="1">
        <v>1267.95</v>
      </c>
      <c r="U5055" t="s">
        <v>24</v>
      </c>
      <c r="V5055">
        <f>IF(Table1[[#This Row],[Churn]]="Yes",1,0)</f>
        <v>0</v>
      </c>
      <c r="W5055" t="str">
        <f t="shared" si="78"/>
        <v>Developing (13-24 Months)</v>
      </c>
    </row>
    <row r="5056" spans="1:23" x14ac:dyDescent="0.25">
      <c r="A5056" t="s">
        <v>5090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 s="1">
        <v>54.45</v>
      </c>
      <c r="T5056" s="1">
        <v>3674.95</v>
      </c>
      <c r="U5056" t="s">
        <v>24</v>
      </c>
      <c r="V5056">
        <f>IF(Table1[[#This Row],[Churn]]="Yes",1,0)</f>
        <v>0</v>
      </c>
      <c r="W5056" t="str">
        <f t="shared" si="78"/>
        <v>Loyal (49-72 Months)</v>
      </c>
    </row>
    <row r="5057" spans="1:23" x14ac:dyDescent="0.25">
      <c r="A5057" t="s">
        <v>5091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 s="1">
        <v>25.1</v>
      </c>
      <c r="T5057" s="1">
        <v>1275.5999999999999</v>
      </c>
      <c r="U5057" t="s">
        <v>24</v>
      </c>
      <c r="V5057">
        <f>IF(Table1[[#This Row],[Churn]]="Yes",1,0)</f>
        <v>0</v>
      </c>
      <c r="W5057" t="str">
        <f t="shared" si="78"/>
        <v>Loyal (49-72 Months)</v>
      </c>
    </row>
    <row r="5058" spans="1:23" x14ac:dyDescent="0.25">
      <c r="A5058" t="s">
        <v>5092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 s="1">
        <v>84.7</v>
      </c>
      <c r="T5058" s="1">
        <v>5893.9</v>
      </c>
      <c r="U5058" t="s">
        <v>24</v>
      </c>
      <c r="V5058">
        <f>IF(Table1[[#This Row],[Churn]]="Yes",1,0)</f>
        <v>0</v>
      </c>
      <c r="W5058" t="str">
        <f t="shared" ref="W5058:W5121" si="79">IF(F5058&lt;=12,"New (0-12 Months)",IF(F5058&lt;=24,"Developing (13-24 Months)",IF(F5058&lt;=48,"Established (25-48 Months)","Loyal (49-72 Months)")))</f>
        <v>Loyal (49-72 Months)</v>
      </c>
    </row>
    <row r="5059" spans="1:23" x14ac:dyDescent="0.25">
      <c r="A5059" t="s">
        <v>5093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 s="1">
        <v>75.849999999999994</v>
      </c>
      <c r="T5059" s="1">
        <v>724.65</v>
      </c>
      <c r="U5059" t="s">
        <v>24</v>
      </c>
      <c r="V5059">
        <f>IF(Table1[[#This Row],[Churn]]="Yes",1,0)</f>
        <v>0</v>
      </c>
      <c r="W5059" t="str">
        <f t="shared" si="79"/>
        <v>New (0-12 Months)</v>
      </c>
    </row>
    <row r="5060" spans="1:23" x14ac:dyDescent="0.25">
      <c r="A5060" t="s">
        <v>5094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 s="1">
        <v>48.8</v>
      </c>
      <c r="T5060" s="1">
        <v>1536.75</v>
      </c>
      <c r="U5060" t="s">
        <v>24</v>
      </c>
      <c r="V5060">
        <f>IF(Table1[[#This Row],[Churn]]="Yes",1,0)</f>
        <v>0</v>
      </c>
      <c r="W5060" t="str">
        <f t="shared" si="79"/>
        <v>Established (25-48 Months)</v>
      </c>
    </row>
    <row r="5061" spans="1:23" x14ac:dyDescent="0.25">
      <c r="A5061" t="s">
        <v>5095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 s="1">
        <v>99.15</v>
      </c>
      <c r="T5061" s="1">
        <v>3615.6</v>
      </c>
      <c r="U5061" t="s">
        <v>23</v>
      </c>
      <c r="V5061">
        <f>IF(Table1[[#This Row],[Churn]]="Yes",1,0)</f>
        <v>1</v>
      </c>
      <c r="W5061" t="str">
        <f t="shared" si="79"/>
        <v>Established (25-48 Months)</v>
      </c>
    </row>
    <row r="5062" spans="1:23" x14ac:dyDescent="0.25">
      <c r="A5062" t="s">
        <v>5096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 s="1">
        <v>35.200000000000003</v>
      </c>
      <c r="T5062" s="1">
        <v>607.29999999999995</v>
      </c>
      <c r="U5062" t="s">
        <v>24</v>
      </c>
      <c r="V5062">
        <f>IF(Table1[[#This Row],[Churn]]="Yes",1,0)</f>
        <v>0</v>
      </c>
      <c r="W5062" t="str">
        <f t="shared" si="79"/>
        <v>Developing (13-24 Months)</v>
      </c>
    </row>
    <row r="5063" spans="1:23" x14ac:dyDescent="0.25">
      <c r="A5063" t="s">
        <v>5097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 s="1">
        <v>76.25</v>
      </c>
      <c r="T5063" s="1">
        <v>4154.55</v>
      </c>
      <c r="U5063" t="s">
        <v>24</v>
      </c>
      <c r="V5063">
        <f>IF(Table1[[#This Row],[Churn]]="Yes",1,0)</f>
        <v>0</v>
      </c>
      <c r="W5063" t="str">
        <f t="shared" si="79"/>
        <v>Loyal (49-72 Months)</v>
      </c>
    </row>
    <row r="5064" spans="1:23" x14ac:dyDescent="0.25">
      <c r="A5064" t="s">
        <v>5098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 s="1">
        <v>55.9</v>
      </c>
      <c r="T5064" s="1">
        <v>2184.35</v>
      </c>
      <c r="U5064" t="s">
        <v>23</v>
      </c>
      <c r="V5064">
        <f>IF(Table1[[#This Row],[Churn]]="Yes",1,0)</f>
        <v>1</v>
      </c>
      <c r="W5064" t="str">
        <f t="shared" si="79"/>
        <v>Established (25-48 Months)</v>
      </c>
    </row>
    <row r="5065" spans="1:23" x14ac:dyDescent="0.25">
      <c r="A5065" t="s">
        <v>5099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 s="1">
        <v>82.35</v>
      </c>
      <c r="T5065" s="1">
        <v>1852.85</v>
      </c>
      <c r="U5065" t="s">
        <v>23</v>
      </c>
      <c r="V5065">
        <f>IF(Table1[[#This Row],[Churn]]="Yes",1,0)</f>
        <v>1</v>
      </c>
      <c r="W5065" t="str">
        <f t="shared" si="79"/>
        <v>Developing (13-24 Months)</v>
      </c>
    </row>
    <row r="5066" spans="1:23" x14ac:dyDescent="0.25">
      <c r="A5066" t="s">
        <v>5100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 s="1">
        <v>40.4</v>
      </c>
      <c r="T5066" s="1">
        <v>77.150000000000006</v>
      </c>
      <c r="U5066" t="s">
        <v>23</v>
      </c>
      <c r="V5066">
        <f>IF(Table1[[#This Row],[Churn]]="Yes",1,0)</f>
        <v>1</v>
      </c>
      <c r="W5066" t="str">
        <f t="shared" si="79"/>
        <v>New (0-12 Months)</v>
      </c>
    </row>
    <row r="5067" spans="1:23" x14ac:dyDescent="0.25">
      <c r="A5067" t="s">
        <v>5101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 s="1">
        <v>24.9</v>
      </c>
      <c r="T5067" s="1">
        <v>847.8</v>
      </c>
      <c r="U5067" t="s">
        <v>24</v>
      </c>
      <c r="V5067">
        <f>IF(Table1[[#This Row],[Churn]]="Yes",1,0)</f>
        <v>0</v>
      </c>
      <c r="W5067" t="str">
        <f t="shared" si="79"/>
        <v>Established (25-48 Months)</v>
      </c>
    </row>
    <row r="5068" spans="1:23" x14ac:dyDescent="0.25">
      <c r="A5068" t="s">
        <v>5102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 s="1">
        <v>54.3</v>
      </c>
      <c r="T5068" s="1">
        <v>2390.4499999999998</v>
      </c>
      <c r="U5068" t="s">
        <v>24</v>
      </c>
      <c r="V5068">
        <f>IF(Table1[[#This Row],[Churn]]="Yes",1,0)</f>
        <v>0</v>
      </c>
      <c r="W5068" t="str">
        <f t="shared" si="79"/>
        <v>Established (25-48 Months)</v>
      </c>
    </row>
    <row r="5069" spans="1:23" x14ac:dyDescent="0.25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 s="1">
        <v>66.3</v>
      </c>
      <c r="T5069" s="1">
        <v>1923.5</v>
      </c>
      <c r="U5069" t="s">
        <v>24</v>
      </c>
      <c r="V5069">
        <f>IF(Table1[[#This Row],[Churn]]="Yes",1,0)</f>
        <v>0</v>
      </c>
      <c r="W5069" t="str">
        <f t="shared" si="79"/>
        <v>Established (25-48 Months)</v>
      </c>
    </row>
    <row r="5070" spans="1:23" x14ac:dyDescent="0.25">
      <c r="A5070" t="s">
        <v>5104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 s="1">
        <v>20.9</v>
      </c>
      <c r="T5070" s="1">
        <v>1493.2</v>
      </c>
      <c r="U5070" t="s">
        <v>24</v>
      </c>
      <c r="V5070">
        <f>IF(Table1[[#This Row],[Churn]]="Yes",1,0)</f>
        <v>0</v>
      </c>
      <c r="W5070" t="str">
        <f t="shared" si="79"/>
        <v>Loyal (49-72 Months)</v>
      </c>
    </row>
    <row r="5071" spans="1:23" x14ac:dyDescent="0.25">
      <c r="A5071" t="s">
        <v>5105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 s="1">
        <v>75.349999999999994</v>
      </c>
      <c r="T5071" s="1">
        <v>338.1</v>
      </c>
      <c r="U5071" t="s">
        <v>23</v>
      </c>
      <c r="V5071">
        <f>IF(Table1[[#This Row],[Churn]]="Yes",1,0)</f>
        <v>1</v>
      </c>
      <c r="W5071" t="str">
        <f t="shared" si="79"/>
        <v>New (0-12 Months)</v>
      </c>
    </row>
    <row r="5072" spans="1:23" x14ac:dyDescent="0.25">
      <c r="A5072" t="s">
        <v>5106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 s="1">
        <v>85.15</v>
      </c>
      <c r="T5072" s="1">
        <v>3030.6</v>
      </c>
      <c r="U5072" t="s">
        <v>23</v>
      </c>
      <c r="V5072">
        <f>IF(Table1[[#This Row],[Churn]]="Yes",1,0)</f>
        <v>1</v>
      </c>
      <c r="W5072" t="str">
        <f t="shared" si="79"/>
        <v>Established (25-48 Months)</v>
      </c>
    </row>
    <row r="5073" spans="1:23" x14ac:dyDescent="0.25">
      <c r="A5073" t="s">
        <v>5107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 s="1">
        <v>75.349999999999994</v>
      </c>
      <c r="T5073" s="1">
        <v>75.349999999999994</v>
      </c>
      <c r="U5073" t="s">
        <v>24</v>
      </c>
      <c r="V5073">
        <f>IF(Table1[[#This Row],[Churn]]="Yes",1,0)</f>
        <v>0</v>
      </c>
      <c r="W5073" t="str">
        <f t="shared" si="79"/>
        <v>New (0-12 Months)</v>
      </c>
    </row>
    <row r="5074" spans="1:23" x14ac:dyDescent="0.25">
      <c r="A5074" t="s">
        <v>5108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 s="1">
        <v>104.45</v>
      </c>
      <c r="T5074" s="1">
        <v>2184.85</v>
      </c>
      <c r="U5074" t="s">
        <v>24</v>
      </c>
      <c r="V5074">
        <f>IF(Table1[[#This Row],[Churn]]="Yes",1,0)</f>
        <v>0</v>
      </c>
      <c r="W5074" t="str">
        <f t="shared" si="79"/>
        <v>Developing (13-24 Months)</v>
      </c>
    </row>
    <row r="5075" spans="1:23" x14ac:dyDescent="0.25">
      <c r="A5075" t="s">
        <v>5109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 s="1">
        <v>49.45</v>
      </c>
      <c r="T5075" s="1">
        <v>1031.4000000000001</v>
      </c>
      <c r="U5075" t="s">
        <v>24</v>
      </c>
      <c r="V5075">
        <f>IF(Table1[[#This Row],[Churn]]="Yes",1,0)</f>
        <v>0</v>
      </c>
      <c r="W5075" t="str">
        <f t="shared" si="79"/>
        <v>Developing (13-24 Months)</v>
      </c>
    </row>
    <row r="5076" spans="1:23" x14ac:dyDescent="0.25">
      <c r="A5076" t="s">
        <v>5110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 s="1">
        <v>19.45</v>
      </c>
      <c r="T5076" s="1">
        <v>921.3</v>
      </c>
      <c r="U5076" t="s">
        <v>24</v>
      </c>
      <c r="V5076">
        <f>IF(Table1[[#This Row],[Churn]]="Yes",1,0)</f>
        <v>0</v>
      </c>
      <c r="W5076" t="str">
        <f t="shared" si="79"/>
        <v>Loyal (49-72 Months)</v>
      </c>
    </row>
    <row r="5077" spans="1:23" x14ac:dyDescent="0.25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 s="1">
        <v>92.15</v>
      </c>
      <c r="T5077" s="1">
        <v>3875.4</v>
      </c>
      <c r="U5077" t="s">
        <v>24</v>
      </c>
      <c r="V5077">
        <f>IF(Table1[[#This Row],[Churn]]="Yes",1,0)</f>
        <v>0</v>
      </c>
      <c r="W5077" t="str">
        <f t="shared" si="79"/>
        <v>Established (25-48 Months)</v>
      </c>
    </row>
    <row r="5078" spans="1:23" x14ac:dyDescent="0.25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 s="1">
        <v>93.8</v>
      </c>
      <c r="T5078" s="1">
        <v>3124.5</v>
      </c>
      <c r="U5078" t="s">
        <v>23</v>
      </c>
      <c r="V5078">
        <f>IF(Table1[[#This Row],[Churn]]="Yes",1,0)</f>
        <v>1</v>
      </c>
      <c r="W5078" t="str">
        <f t="shared" si="79"/>
        <v>Established (25-48 Months)</v>
      </c>
    </row>
    <row r="5079" spans="1:23" x14ac:dyDescent="0.25">
      <c r="A5079" t="s">
        <v>5113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 s="1">
        <v>19.850000000000001</v>
      </c>
      <c r="T5079" s="1">
        <v>144.15</v>
      </c>
      <c r="U5079" t="s">
        <v>24</v>
      </c>
      <c r="V5079">
        <f>IF(Table1[[#This Row],[Churn]]="Yes",1,0)</f>
        <v>0</v>
      </c>
      <c r="W5079" t="str">
        <f t="shared" si="79"/>
        <v>New (0-12 Months)</v>
      </c>
    </row>
    <row r="5080" spans="1:23" x14ac:dyDescent="0.25">
      <c r="A5080" t="s">
        <v>5114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 s="1">
        <v>100.25</v>
      </c>
      <c r="T5080" s="1">
        <v>6689</v>
      </c>
      <c r="U5080" t="s">
        <v>24</v>
      </c>
      <c r="V5080">
        <f>IF(Table1[[#This Row],[Churn]]="Yes",1,0)</f>
        <v>0</v>
      </c>
      <c r="W5080" t="str">
        <f t="shared" si="79"/>
        <v>Loyal (49-72 Months)</v>
      </c>
    </row>
    <row r="5081" spans="1:23" x14ac:dyDescent="0.25">
      <c r="A5081" t="s">
        <v>5115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 s="1">
        <v>95.7</v>
      </c>
      <c r="T5081" s="1">
        <v>1451.1</v>
      </c>
      <c r="U5081" t="s">
        <v>24</v>
      </c>
      <c r="V5081">
        <f>IF(Table1[[#This Row],[Churn]]="Yes",1,0)</f>
        <v>0</v>
      </c>
      <c r="W5081" t="str">
        <f t="shared" si="79"/>
        <v>Developing (13-24 Months)</v>
      </c>
    </row>
    <row r="5082" spans="1:23" x14ac:dyDescent="0.25">
      <c r="A5082" t="s">
        <v>5116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 s="1">
        <v>93.15</v>
      </c>
      <c r="T5082" s="1">
        <v>6368.2</v>
      </c>
      <c r="U5082" t="s">
        <v>24</v>
      </c>
      <c r="V5082">
        <f>IF(Table1[[#This Row],[Churn]]="Yes",1,0)</f>
        <v>0</v>
      </c>
      <c r="W5082" t="str">
        <f t="shared" si="79"/>
        <v>Loyal (49-72 Months)</v>
      </c>
    </row>
    <row r="5083" spans="1:23" x14ac:dyDescent="0.25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 s="1">
        <v>69.7</v>
      </c>
      <c r="T5083" s="1">
        <v>3729.6</v>
      </c>
      <c r="U5083" t="s">
        <v>24</v>
      </c>
      <c r="V5083">
        <f>IF(Table1[[#This Row],[Churn]]="Yes",1,0)</f>
        <v>0</v>
      </c>
      <c r="W5083" t="str">
        <f t="shared" si="79"/>
        <v>Loyal (49-72 Months)</v>
      </c>
    </row>
    <row r="5084" spans="1:23" x14ac:dyDescent="0.25">
      <c r="A5084" t="s">
        <v>5118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 s="1">
        <v>19.8</v>
      </c>
      <c r="T5084" s="1">
        <v>350.1</v>
      </c>
      <c r="U5084" t="s">
        <v>24</v>
      </c>
      <c r="V5084">
        <f>IF(Table1[[#This Row],[Churn]]="Yes",1,0)</f>
        <v>0</v>
      </c>
      <c r="W5084" t="str">
        <f t="shared" si="79"/>
        <v>Developing (13-24 Months)</v>
      </c>
    </row>
    <row r="5085" spans="1:23" x14ac:dyDescent="0.25">
      <c r="A5085" t="s">
        <v>5119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 s="1">
        <v>71.349999999999994</v>
      </c>
      <c r="T5085" s="1">
        <v>2847.2</v>
      </c>
      <c r="U5085" t="s">
        <v>24</v>
      </c>
      <c r="V5085">
        <f>IF(Table1[[#This Row],[Churn]]="Yes",1,0)</f>
        <v>0</v>
      </c>
      <c r="W5085" t="str">
        <f t="shared" si="79"/>
        <v>Established (25-48 Months)</v>
      </c>
    </row>
    <row r="5086" spans="1:23" x14ac:dyDescent="0.25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 s="1">
        <v>20.75</v>
      </c>
      <c r="T5086" s="1">
        <v>452.35</v>
      </c>
      <c r="U5086" t="s">
        <v>24</v>
      </c>
      <c r="V5086">
        <f>IF(Table1[[#This Row],[Churn]]="Yes",1,0)</f>
        <v>0</v>
      </c>
      <c r="W5086" t="str">
        <f t="shared" si="79"/>
        <v>Developing (13-24 Months)</v>
      </c>
    </row>
    <row r="5087" spans="1:23" x14ac:dyDescent="0.25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 s="1">
        <v>40.6</v>
      </c>
      <c r="T5087" s="1">
        <v>1494.5</v>
      </c>
      <c r="U5087" t="s">
        <v>24</v>
      </c>
      <c r="V5087">
        <f>IF(Table1[[#This Row],[Churn]]="Yes",1,0)</f>
        <v>0</v>
      </c>
      <c r="W5087" t="str">
        <f t="shared" si="79"/>
        <v>Established (25-48 Months)</v>
      </c>
    </row>
    <row r="5088" spans="1:23" x14ac:dyDescent="0.25">
      <c r="A5088" t="s">
        <v>5122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 s="1">
        <v>20.399999999999999</v>
      </c>
      <c r="T5088" s="1">
        <v>930.45</v>
      </c>
      <c r="U5088" t="s">
        <v>23</v>
      </c>
      <c r="V5088">
        <f>IF(Table1[[#This Row],[Churn]]="Yes",1,0)</f>
        <v>1</v>
      </c>
      <c r="W5088" t="str">
        <f t="shared" si="79"/>
        <v>Established (25-48 Months)</v>
      </c>
    </row>
    <row r="5089" spans="1:23" x14ac:dyDescent="0.25">
      <c r="A5089" t="s">
        <v>5123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 s="1">
        <v>20.350000000000001</v>
      </c>
      <c r="T5089" s="1">
        <v>41.85</v>
      </c>
      <c r="U5089" t="s">
        <v>24</v>
      </c>
      <c r="V5089">
        <f>IF(Table1[[#This Row],[Churn]]="Yes",1,0)</f>
        <v>0</v>
      </c>
      <c r="W5089" t="str">
        <f t="shared" si="79"/>
        <v>New (0-12 Months)</v>
      </c>
    </row>
    <row r="5090" spans="1:23" x14ac:dyDescent="0.25">
      <c r="A5090" t="s">
        <v>5124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 s="1">
        <v>19.75</v>
      </c>
      <c r="T5090" s="1">
        <v>1272.05</v>
      </c>
      <c r="U5090" t="s">
        <v>24</v>
      </c>
      <c r="V5090">
        <f>IF(Table1[[#This Row],[Churn]]="Yes",1,0)</f>
        <v>0</v>
      </c>
      <c r="W5090" t="str">
        <f t="shared" si="79"/>
        <v>Loyal (49-72 Months)</v>
      </c>
    </row>
    <row r="5091" spans="1:23" x14ac:dyDescent="0.25">
      <c r="A5091" t="s">
        <v>5125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 s="1">
        <v>54.4</v>
      </c>
      <c r="T5091" s="1">
        <v>475.1</v>
      </c>
      <c r="U5091" t="s">
        <v>24</v>
      </c>
      <c r="V5091">
        <f>IF(Table1[[#This Row],[Churn]]="Yes",1,0)</f>
        <v>0</v>
      </c>
      <c r="W5091" t="str">
        <f t="shared" si="79"/>
        <v>New (0-12 Months)</v>
      </c>
    </row>
    <row r="5092" spans="1:23" x14ac:dyDescent="0.25">
      <c r="A5092" t="s">
        <v>5126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 s="1">
        <v>94.7</v>
      </c>
      <c r="T5092" s="1">
        <v>673.1</v>
      </c>
      <c r="U5092" t="s">
        <v>23</v>
      </c>
      <c r="V5092">
        <f>IF(Table1[[#This Row],[Churn]]="Yes",1,0)</f>
        <v>1</v>
      </c>
      <c r="W5092" t="str">
        <f t="shared" si="79"/>
        <v>New (0-12 Months)</v>
      </c>
    </row>
    <row r="5093" spans="1:23" x14ac:dyDescent="0.25">
      <c r="A5093" t="s">
        <v>5127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 s="1">
        <v>30.5</v>
      </c>
      <c r="T5093" s="1">
        <v>208.7</v>
      </c>
      <c r="U5093" t="s">
        <v>23</v>
      </c>
      <c r="V5093">
        <f>IF(Table1[[#This Row],[Churn]]="Yes",1,0)</f>
        <v>1</v>
      </c>
      <c r="W5093" t="str">
        <f t="shared" si="79"/>
        <v>New (0-12 Months)</v>
      </c>
    </row>
    <row r="5094" spans="1:23" x14ac:dyDescent="0.25">
      <c r="A5094" t="s">
        <v>5128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 s="1">
        <v>20.45</v>
      </c>
      <c r="T5094" s="1">
        <v>150.75</v>
      </c>
      <c r="U5094" t="s">
        <v>24</v>
      </c>
      <c r="V5094">
        <f>IF(Table1[[#This Row],[Churn]]="Yes",1,0)</f>
        <v>0</v>
      </c>
      <c r="W5094" t="str">
        <f t="shared" si="79"/>
        <v>New (0-12 Months)</v>
      </c>
    </row>
    <row r="5095" spans="1:23" x14ac:dyDescent="0.25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 s="1">
        <v>66.150000000000006</v>
      </c>
      <c r="T5095" s="1">
        <v>3199</v>
      </c>
      <c r="U5095" t="s">
        <v>24</v>
      </c>
      <c r="V5095">
        <f>IF(Table1[[#This Row],[Churn]]="Yes",1,0)</f>
        <v>0</v>
      </c>
      <c r="W5095" t="str">
        <f t="shared" si="79"/>
        <v>Loyal (49-72 Months)</v>
      </c>
    </row>
    <row r="5096" spans="1:23" x14ac:dyDescent="0.25">
      <c r="A5096" t="s">
        <v>5130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 s="1">
        <v>89.85</v>
      </c>
      <c r="T5096" s="1">
        <v>5844.65</v>
      </c>
      <c r="U5096" t="s">
        <v>24</v>
      </c>
      <c r="V5096">
        <f>IF(Table1[[#This Row],[Churn]]="Yes",1,0)</f>
        <v>0</v>
      </c>
      <c r="W5096" t="str">
        <f t="shared" si="79"/>
        <v>Loyal (49-72 Months)</v>
      </c>
    </row>
    <row r="5097" spans="1:23" x14ac:dyDescent="0.25">
      <c r="A5097" t="s">
        <v>5131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 s="1">
        <v>45.05</v>
      </c>
      <c r="T5097" s="1">
        <v>2462.6</v>
      </c>
      <c r="U5097" t="s">
        <v>24</v>
      </c>
      <c r="V5097">
        <f>IF(Table1[[#This Row],[Churn]]="Yes",1,0)</f>
        <v>0</v>
      </c>
      <c r="W5097" t="str">
        <f t="shared" si="79"/>
        <v>Loyal (49-72 Months)</v>
      </c>
    </row>
    <row r="5098" spans="1:23" x14ac:dyDescent="0.25">
      <c r="A5098" t="s">
        <v>5132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 s="1">
        <v>86.85</v>
      </c>
      <c r="T5098" s="1">
        <v>6263.8</v>
      </c>
      <c r="U5098" t="s">
        <v>24</v>
      </c>
      <c r="V5098">
        <f>IF(Table1[[#This Row],[Churn]]="Yes",1,0)</f>
        <v>0</v>
      </c>
      <c r="W5098" t="str">
        <f t="shared" si="79"/>
        <v>Loyal (49-72 Months)</v>
      </c>
    </row>
    <row r="5099" spans="1:23" x14ac:dyDescent="0.25">
      <c r="A5099" t="s">
        <v>5133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 s="1">
        <v>96.75</v>
      </c>
      <c r="T5099" s="1">
        <v>3403.4</v>
      </c>
      <c r="U5099" t="s">
        <v>24</v>
      </c>
      <c r="V5099">
        <f>IF(Table1[[#This Row],[Churn]]="Yes",1,0)</f>
        <v>0</v>
      </c>
      <c r="W5099" t="str">
        <f t="shared" si="79"/>
        <v>Established (25-48 Months)</v>
      </c>
    </row>
    <row r="5100" spans="1:23" x14ac:dyDescent="0.25">
      <c r="A5100" t="s">
        <v>5134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 s="1">
        <v>77</v>
      </c>
      <c r="T5100" s="1">
        <v>237.75</v>
      </c>
      <c r="U5100" t="s">
        <v>23</v>
      </c>
      <c r="V5100">
        <f>IF(Table1[[#This Row],[Churn]]="Yes",1,0)</f>
        <v>1</v>
      </c>
      <c r="W5100" t="str">
        <f t="shared" si="79"/>
        <v>New (0-12 Months)</v>
      </c>
    </row>
    <row r="5101" spans="1:23" x14ac:dyDescent="0.25">
      <c r="A5101" t="s">
        <v>5135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 s="1">
        <v>20.100000000000001</v>
      </c>
      <c r="T5101" s="1">
        <v>221.35</v>
      </c>
      <c r="U5101" t="s">
        <v>23</v>
      </c>
      <c r="V5101">
        <f>IF(Table1[[#This Row],[Churn]]="Yes",1,0)</f>
        <v>1</v>
      </c>
      <c r="W5101" t="str">
        <f t="shared" si="79"/>
        <v>New (0-12 Months)</v>
      </c>
    </row>
    <row r="5102" spans="1:23" x14ac:dyDescent="0.25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 s="1">
        <v>75.3</v>
      </c>
      <c r="T5102" s="1">
        <v>75.3</v>
      </c>
      <c r="U5102" t="s">
        <v>23</v>
      </c>
      <c r="V5102">
        <f>IF(Table1[[#This Row],[Churn]]="Yes",1,0)</f>
        <v>1</v>
      </c>
      <c r="W5102" t="str">
        <f t="shared" si="79"/>
        <v>New (0-12 Months)</v>
      </c>
    </row>
    <row r="5103" spans="1:23" x14ac:dyDescent="0.25">
      <c r="A5103" t="s">
        <v>5137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 s="1">
        <v>106.65</v>
      </c>
      <c r="T5103" s="1">
        <v>1672.1</v>
      </c>
      <c r="U5103" t="s">
        <v>24</v>
      </c>
      <c r="V5103">
        <f>IF(Table1[[#This Row],[Churn]]="Yes",1,0)</f>
        <v>0</v>
      </c>
      <c r="W5103" t="str">
        <f t="shared" si="79"/>
        <v>Developing (13-24 Months)</v>
      </c>
    </row>
    <row r="5104" spans="1:23" x14ac:dyDescent="0.25">
      <c r="A5104" t="s">
        <v>5138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 s="1">
        <v>110.15</v>
      </c>
      <c r="T5104" s="1">
        <v>7881.2</v>
      </c>
      <c r="U5104" t="s">
        <v>24</v>
      </c>
      <c r="V5104">
        <f>IF(Table1[[#This Row],[Churn]]="Yes",1,0)</f>
        <v>0</v>
      </c>
      <c r="W5104" t="str">
        <f t="shared" si="79"/>
        <v>Loyal (49-72 Months)</v>
      </c>
    </row>
    <row r="5105" spans="1:23" x14ac:dyDescent="0.25">
      <c r="A5105" t="s">
        <v>5139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 s="1">
        <v>82.85</v>
      </c>
      <c r="T5105" s="1">
        <v>2320.8000000000002</v>
      </c>
      <c r="U5105" t="s">
        <v>24</v>
      </c>
      <c r="V5105">
        <f>IF(Table1[[#This Row],[Churn]]="Yes",1,0)</f>
        <v>0</v>
      </c>
      <c r="W5105" t="str">
        <f t="shared" si="79"/>
        <v>Established (25-48 Months)</v>
      </c>
    </row>
    <row r="5106" spans="1:23" x14ac:dyDescent="0.25">
      <c r="A5106" t="s">
        <v>5140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 s="1">
        <v>20.100000000000001</v>
      </c>
      <c r="T5106" s="1">
        <v>370.5</v>
      </c>
      <c r="U5106" t="s">
        <v>24</v>
      </c>
      <c r="V5106">
        <f>IF(Table1[[#This Row],[Churn]]="Yes",1,0)</f>
        <v>0</v>
      </c>
      <c r="W5106" t="str">
        <f t="shared" si="79"/>
        <v>Developing (13-24 Months)</v>
      </c>
    </row>
    <row r="5107" spans="1:23" x14ac:dyDescent="0.25">
      <c r="A5107" t="s">
        <v>5141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 s="1">
        <v>99.2</v>
      </c>
      <c r="T5107" s="1">
        <v>4062.2</v>
      </c>
      <c r="U5107" t="s">
        <v>23</v>
      </c>
      <c r="V5107">
        <f>IF(Table1[[#This Row],[Churn]]="Yes",1,0)</f>
        <v>1</v>
      </c>
      <c r="W5107" t="str">
        <f t="shared" si="79"/>
        <v>Established (25-48 Months)</v>
      </c>
    </row>
    <row r="5108" spans="1:23" x14ac:dyDescent="0.25">
      <c r="A5108" t="s">
        <v>5142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 s="1">
        <v>59.45</v>
      </c>
      <c r="T5108" s="1">
        <v>3043.7</v>
      </c>
      <c r="U5108" t="s">
        <v>24</v>
      </c>
      <c r="V5108">
        <f>IF(Table1[[#This Row],[Churn]]="Yes",1,0)</f>
        <v>0</v>
      </c>
      <c r="W5108" t="str">
        <f t="shared" si="79"/>
        <v>Loyal (49-72 Months)</v>
      </c>
    </row>
    <row r="5109" spans="1:23" x14ac:dyDescent="0.25">
      <c r="A5109" t="s">
        <v>5143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 s="1">
        <v>58.6</v>
      </c>
      <c r="T5109" s="1">
        <v>2723.4</v>
      </c>
      <c r="U5109" t="s">
        <v>24</v>
      </c>
      <c r="V5109">
        <f>IF(Table1[[#This Row],[Churn]]="Yes",1,0)</f>
        <v>0</v>
      </c>
      <c r="W5109" t="str">
        <f t="shared" si="79"/>
        <v>Established (25-48 Months)</v>
      </c>
    </row>
    <row r="5110" spans="1:23" x14ac:dyDescent="0.25">
      <c r="A5110" t="s">
        <v>5144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 s="1">
        <v>49.7</v>
      </c>
      <c r="T5110" s="1">
        <v>1081.25</v>
      </c>
      <c r="U5110" t="s">
        <v>24</v>
      </c>
      <c r="V5110">
        <f>IF(Table1[[#This Row],[Churn]]="Yes",1,0)</f>
        <v>0</v>
      </c>
      <c r="W5110" t="str">
        <f t="shared" si="79"/>
        <v>Developing (13-24 Months)</v>
      </c>
    </row>
    <row r="5111" spans="1:23" x14ac:dyDescent="0.25">
      <c r="A5111" t="s">
        <v>5145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 s="1">
        <v>65.849999999999994</v>
      </c>
      <c r="T5111" s="1">
        <v>4097.05</v>
      </c>
      <c r="U5111" t="s">
        <v>24</v>
      </c>
      <c r="V5111">
        <f>IF(Table1[[#This Row],[Churn]]="Yes",1,0)</f>
        <v>0</v>
      </c>
      <c r="W5111" t="str">
        <f t="shared" si="79"/>
        <v>Loyal (49-72 Months)</v>
      </c>
    </row>
    <row r="5112" spans="1:23" x14ac:dyDescent="0.25">
      <c r="A5112" t="s">
        <v>5146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 s="1">
        <v>73.5</v>
      </c>
      <c r="T5112" s="1">
        <v>632.20000000000005</v>
      </c>
      <c r="U5112" t="s">
        <v>24</v>
      </c>
      <c r="V5112">
        <f>IF(Table1[[#This Row],[Churn]]="Yes",1,0)</f>
        <v>0</v>
      </c>
      <c r="W5112" t="str">
        <f t="shared" si="79"/>
        <v>New (0-12 Months)</v>
      </c>
    </row>
    <row r="5113" spans="1:23" x14ac:dyDescent="0.25">
      <c r="A5113" t="s">
        <v>5147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 s="1">
        <v>85.5</v>
      </c>
      <c r="T5113" s="1">
        <v>4042.3</v>
      </c>
      <c r="U5113" t="s">
        <v>23</v>
      </c>
      <c r="V5113">
        <f>IF(Table1[[#This Row],[Churn]]="Yes",1,0)</f>
        <v>1</v>
      </c>
      <c r="W5113" t="str">
        <f t="shared" si="79"/>
        <v>Established (25-48 Months)</v>
      </c>
    </row>
    <row r="5114" spans="1:23" x14ac:dyDescent="0.25">
      <c r="A5114" t="s">
        <v>5148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 s="1">
        <v>20.05</v>
      </c>
      <c r="T5114" s="1">
        <v>164.85</v>
      </c>
      <c r="U5114" t="s">
        <v>23</v>
      </c>
      <c r="V5114">
        <f>IF(Table1[[#This Row],[Churn]]="Yes",1,0)</f>
        <v>1</v>
      </c>
      <c r="W5114" t="str">
        <f t="shared" si="79"/>
        <v>New (0-12 Months)</v>
      </c>
    </row>
    <row r="5115" spans="1:23" x14ac:dyDescent="0.25">
      <c r="A5115" t="s">
        <v>5149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 s="1">
        <v>113.65</v>
      </c>
      <c r="T5115" s="1">
        <v>8166.8</v>
      </c>
      <c r="U5115" t="s">
        <v>24</v>
      </c>
      <c r="V5115">
        <f>IF(Table1[[#This Row],[Churn]]="Yes",1,0)</f>
        <v>0</v>
      </c>
      <c r="W5115" t="str">
        <f t="shared" si="79"/>
        <v>Loyal (49-72 Months)</v>
      </c>
    </row>
    <row r="5116" spans="1:23" x14ac:dyDescent="0.25">
      <c r="A5116" t="s">
        <v>5150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 s="1">
        <v>83.4</v>
      </c>
      <c r="T5116" s="1">
        <v>4113.7</v>
      </c>
      <c r="U5116" t="s">
        <v>24</v>
      </c>
      <c r="V5116">
        <f>IF(Table1[[#This Row],[Churn]]="Yes",1,0)</f>
        <v>0</v>
      </c>
      <c r="W5116" t="str">
        <f t="shared" si="79"/>
        <v>Loyal (49-72 Months)</v>
      </c>
    </row>
    <row r="5117" spans="1:23" x14ac:dyDescent="0.25">
      <c r="A5117" t="s">
        <v>5151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 s="1">
        <v>65.650000000000006</v>
      </c>
      <c r="T5117" s="1">
        <v>3047.15</v>
      </c>
      <c r="U5117" t="s">
        <v>24</v>
      </c>
      <c r="V5117">
        <f>IF(Table1[[#This Row],[Churn]]="Yes",1,0)</f>
        <v>0</v>
      </c>
      <c r="W5117" t="str">
        <f t="shared" si="79"/>
        <v>Established (25-48 Months)</v>
      </c>
    </row>
    <row r="5118" spans="1:23" x14ac:dyDescent="0.25">
      <c r="A5118" t="s">
        <v>5152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 s="1">
        <v>70.400000000000006</v>
      </c>
      <c r="T5118" s="1">
        <v>70.400000000000006</v>
      </c>
      <c r="U5118" t="s">
        <v>23</v>
      </c>
      <c r="V5118">
        <f>IF(Table1[[#This Row],[Churn]]="Yes",1,0)</f>
        <v>1</v>
      </c>
      <c r="W5118" t="str">
        <f t="shared" si="79"/>
        <v>New (0-12 Months)</v>
      </c>
    </row>
    <row r="5119" spans="1:23" x14ac:dyDescent="0.25">
      <c r="A5119" t="s">
        <v>5153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 s="1">
        <v>61.35</v>
      </c>
      <c r="T5119" s="1">
        <v>4193.3999999999996</v>
      </c>
      <c r="U5119" t="s">
        <v>24</v>
      </c>
      <c r="V5119">
        <f>IF(Table1[[#This Row],[Churn]]="Yes",1,0)</f>
        <v>0</v>
      </c>
      <c r="W5119" t="str">
        <f t="shared" si="79"/>
        <v>Loyal (49-72 Months)</v>
      </c>
    </row>
    <row r="5120" spans="1:23" x14ac:dyDescent="0.25">
      <c r="A5120" t="s">
        <v>5154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 s="1">
        <v>85.9</v>
      </c>
      <c r="T5120" s="1">
        <v>3729.75</v>
      </c>
      <c r="U5120" t="s">
        <v>24</v>
      </c>
      <c r="V5120">
        <f>IF(Table1[[#This Row],[Churn]]="Yes",1,0)</f>
        <v>0</v>
      </c>
      <c r="W5120" t="str">
        <f t="shared" si="79"/>
        <v>Established (25-48 Months)</v>
      </c>
    </row>
    <row r="5121" spans="1:23" x14ac:dyDescent="0.25">
      <c r="A5121" t="s">
        <v>5155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 s="1">
        <v>75.650000000000006</v>
      </c>
      <c r="T5121" s="1">
        <v>399.45</v>
      </c>
      <c r="U5121" t="s">
        <v>24</v>
      </c>
      <c r="V5121">
        <f>IF(Table1[[#This Row],[Churn]]="Yes",1,0)</f>
        <v>0</v>
      </c>
      <c r="W5121" t="str">
        <f t="shared" si="79"/>
        <v>New (0-12 Months)</v>
      </c>
    </row>
    <row r="5122" spans="1:23" x14ac:dyDescent="0.25">
      <c r="A5122" t="s">
        <v>5156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 s="1">
        <v>49.75</v>
      </c>
      <c r="T5122" s="1">
        <v>331.3</v>
      </c>
      <c r="U5122" t="s">
        <v>23</v>
      </c>
      <c r="V5122">
        <f>IF(Table1[[#This Row],[Churn]]="Yes",1,0)</f>
        <v>1</v>
      </c>
      <c r="W5122" t="str">
        <f t="shared" ref="W5122:W5185" si="80">IF(F5122&lt;=12,"New (0-12 Months)",IF(F5122&lt;=24,"Developing (13-24 Months)",IF(F5122&lt;=48,"Established (25-48 Months)","Loyal (49-72 Months)")))</f>
        <v>New (0-12 Months)</v>
      </c>
    </row>
    <row r="5123" spans="1:23" x14ac:dyDescent="0.25">
      <c r="A5123" t="s">
        <v>5157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 s="1">
        <v>70.900000000000006</v>
      </c>
      <c r="T5123" s="1">
        <v>1964.6</v>
      </c>
      <c r="U5123" t="s">
        <v>24</v>
      </c>
      <c r="V5123">
        <f>IF(Table1[[#This Row],[Churn]]="Yes",1,0)</f>
        <v>0</v>
      </c>
      <c r="W5123" t="str">
        <f t="shared" si="80"/>
        <v>Established (25-48 Months)</v>
      </c>
    </row>
    <row r="5124" spans="1:23" x14ac:dyDescent="0.25">
      <c r="A5124" t="s">
        <v>5158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 s="1">
        <v>49.85</v>
      </c>
      <c r="T5124" s="1">
        <v>1336.15</v>
      </c>
      <c r="U5124" t="s">
        <v>24</v>
      </c>
      <c r="V5124">
        <f>IF(Table1[[#This Row],[Churn]]="Yes",1,0)</f>
        <v>0</v>
      </c>
      <c r="W5124" t="str">
        <f t="shared" si="80"/>
        <v>Established (25-48 Months)</v>
      </c>
    </row>
    <row r="5125" spans="1:23" x14ac:dyDescent="0.25">
      <c r="A5125" t="s">
        <v>5159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 s="1">
        <v>75.3</v>
      </c>
      <c r="T5125" s="1">
        <v>1147.45</v>
      </c>
      <c r="U5125" t="s">
        <v>23</v>
      </c>
      <c r="V5125">
        <f>IF(Table1[[#This Row],[Churn]]="Yes",1,0)</f>
        <v>1</v>
      </c>
      <c r="W5125" t="str">
        <f t="shared" si="80"/>
        <v>Developing (13-24 Months)</v>
      </c>
    </row>
    <row r="5126" spans="1:23" x14ac:dyDescent="0.25">
      <c r="A5126" t="s">
        <v>5160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 s="1">
        <v>20.100000000000001</v>
      </c>
      <c r="T5126" s="1">
        <v>486.05</v>
      </c>
      <c r="U5126" t="s">
        <v>24</v>
      </c>
      <c r="V5126">
        <f>IF(Table1[[#This Row],[Churn]]="Yes",1,0)</f>
        <v>0</v>
      </c>
      <c r="W5126" t="str">
        <f t="shared" si="80"/>
        <v>Established (25-48 Months)</v>
      </c>
    </row>
    <row r="5127" spans="1:23" x14ac:dyDescent="0.25">
      <c r="A5127" t="s">
        <v>5161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 s="1">
        <v>94</v>
      </c>
      <c r="T5127" s="1">
        <v>1078.9000000000001</v>
      </c>
      <c r="U5127" t="s">
        <v>23</v>
      </c>
      <c r="V5127">
        <f>IF(Table1[[#This Row],[Churn]]="Yes",1,0)</f>
        <v>1</v>
      </c>
      <c r="W5127" t="str">
        <f t="shared" si="80"/>
        <v>New (0-12 Months)</v>
      </c>
    </row>
    <row r="5128" spans="1:23" x14ac:dyDescent="0.25">
      <c r="A5128" t="s">
        <v>5162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 s="1">
        <v>103.05</v>
      </c>
      <c r="T5128" s="1">
        <v>5925.75</v>
      </c>
      <c r="U5128" t="s">
        <v>24</v>
      </c>
      <c r="V5128">
        <f>IF(Table1[[#This Row],[Churn]]="Yes",1,0)</f>
        <v>0</v>
      </c>
      <c r="W5128" t="str">
        <f t="shared" si="80"/>
        <v>Loyal (49-72 Months)</v>
      </c>
    </row>
    <row r="5129" spans="1:23" x14ac:dyDescent="0.25">
      <c r="A5129" t="s">
        <v>5163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 s="1">
        <v>118.35</v>
      </c>
      <c r="T5129" s="1">
        <v>7804.15</v>
      </c>
      <c r="U5129" t="s">
        <v>23</v>
      </c>
      <c r="V5129">
        <f>IF(Table1[[#This Row],[Churn]]="Yes",1,0)</f>
        <v>1</v>
      </c>
      <c r="W5129" t="str">
        <f t="shared" si="80"/>
        <v>Loyal (49-72 Months)</v>
      </c>
    </row>
    <row r="5130" spans="1:23" x14ac:dyDescent="0.25">
      <c r="A5130" t="s">
        <v>5164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 s="1">
        <v>99.7</v>
      </c>
      <c r="T5130" s="1">
        <v>4747.2</v>
      </c>
      <c r="U5130" t="s">
        <v>24</v>
      </c>
      <c r="V5130">
        <f>IF(Table1[[#This Row],[Churn]]="Yes",1,0)</f>
        <v>0</v>
      </c>
      <c r="W5130" t="str">
        <f t="shared" si="80"/>
        <v>Established (25-48 Months)</v>
      </c>
    </row>
    <row r="5131" spans="1:23" x14ac:dyDescent="0.25">
      <c r="A5131" t="s">
        <v>5165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 s="1">
        <v>81.900000000000006</v>
      </c>
      <c r="T5131" s="1">
        <v>1028.9000000000001</v>
      </c>
      <c r="U5131" t="s">
        <v>24</v>
      </c>
      <c r="V5131">
        <f>IF(Table1[[#This Row],[Churn]]="Yes",1,0)</f>
        <v>0</v>
      </c>
      <c r="W5131" t="str">
        <f t="shared" si="80"/>
        <v>Developing (13-24 Months)</v>
      </c>
    </row>
    <row r="5132" spans="1:23" x14ac:dyDescent="0.25">
      <c r="A5132" t="s">
        <v>5166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 s="1">
        <v>30.45</v>
      </c>
      <c r="T5132" s="1">
        <v>226.45</v>
      </c>
      <c r="U5132" t="s">
        <v>23</v>
      </c>
      <c r="V5132">
        <f>IF(Table1[[#This Row],[Churn]]="Yes",1,0)</f>
        <v>1</v>
      </c>
      <c r="W5132" t="str">
        <f t="shared" si="80"/>
        <v>New (0-12 Months)</v>
      </c>
    </row>
    <row r="5133" spans="1:23" x14ac:dyDescent="0.25">
      <c r="A5133" t="s">
        <v>5167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 s="1">
        <v>96.1</v>
      </c>
      <c r="T5133" s="1">
        <v>4364.1000000000004</v>
      </c>
      <c r="U5133" t="s">
        <v>23</v>
      </c>
      <c r="V5133">
        <f>IF(Table1[[#This Row],[Churn]]="Yes",1,0)</f>
        <v>1</v>
      </c>
      <c r="W5133" t="str">
        <f t="shared" si="80"/>
        <v>Established (25-48 Months)</v>
      </c>
    </row>
    <row r="5134" spans="1:23" x14ac:dyDescent="0.25">
      <c r="A5134" t="s">
        <v>5168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 s="1">
        <v>66.2</v>
      </c>
      <c r="T5134" s="1">
        <v>4692.55</v>
      </c>
      <c r="U5134" t="s">
        <v>24</v>
      </c>
      <c r="V5134">
        <f>IF(Table1[[#This Row],[Churn]]="Yes",1,0)</f>
        <v>0</v>
      </c>
      <c r="W5134" t="str">
        <f t="shared" si="80"/>
        <v>Loyal (49-72 Months)</v>
      </c>
    </row>
    <row r="5135" spans="1:23" x14ac:dyDescent="0.25">
      <c r="A5135" t="s">
        <v>5169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 s="1">
        <v>104.25</v>
      </c>
      <c r="T5135" s="1">
        <v>2433.9</v>
      </c>
      <c r="U5135" t="s">
        <v>23</v>
      </c>
      <c r="V5135">
        <f>IF(Table1[[#This Row],[Churn]]="Yes",1,0)</f>
        <v>1</v>
      </c>
      <c r="W5135" t="str">
        <f t="shared" si="80"/>
        <v>Developing (13-24 Months)</v>
      </c>
    </row>
    <row r="5136" spans="1:23" x14ac:dyDescent="0.25">
      <c r="A5136" t="s">
        <v>5170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 s="1">
        <v>80.2</v>
      </c>
      <c r="T5136" s="1">
        <v>1217.25</v>
      </c>
      <c r="U5136" t="s">
        <v>23</v>
      </c>
      <c r="V5136">
        <f>IF(Table1[[#This Row],[Churn]]="Yes",1,0)</f>
        <v>1</v>
      </c>
      <c r="W5136" t="str">
        <f t="shared" si="80"/>
        <v>Developing (13-24 Months)</v>
      </c>
    </row>
    <row r="5137" spans="1:23" x14ac:dyDescent="0.25">
      <c r="A5137" t="s">
        <v>5171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 s="1">
        <v>19.75</v>
      </c>
      <c r="T5137" s="1">
        <v>19.75</v>
      </c>
      <c r="U5137" t="s">
        <v>24</v>
      </c>
      <c r="V5137">
        <f>IF(Table1[[#This Row],[Churn]]="Yes",1,0)</f>
        <v>0</v>
      </c>
      <c r="W5137" t="str">
        <f t="shared" si="80"/>
        <v>New (0-12 Months)</v>
      </c>
    </row>
    <row r="5138" spans="1:23" x14ac:dyDescent="0.25">
      <c r="A5138" t="s">
        <v>5172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 s="1">
        <v>72.599999999999994</v>
      </c>
      <c r="T5138" s="1">
        <v>154.30000000000001</v>
      </c>
      <c r="U5138" t="s">
        <v>24</v>
      </c>
      <c r="V5138">
        <f>IF(Table1[[#This Row],[Churn]]="Yes",1,0)</f>
        <v>0</v>
      </c>
      <c r="W5138" t="str">
        <f t="shared" si="80"/>
        <v>New (0-12 Months)</v>
      </c>
    </row>
    <row r="5139" spans="1:23" x14ac:dyDescent="0.25">
      <c r="A5139" t="s">
        <v>5173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 s="1">
        <v>116.5</v>
      </c>
      <c r="T5139" s="1">
        <v>6382.55</v>
      </c>
      <c r="U5139" t="s">
        <v>24</v>
      </c>
      <c r="V5139">
        <f>IF(Table1[[#This Row],[Churn]]="Yes",1,0)</f>
        <v>0</v>
      </c>
      <c r="W5139" t="str">
        <f t="shared" si="80"/>
        <v>Loyal (49-72 Months)</v>
      </c>
    </row>
    <row r="5140" spans="1:23" x14ac:dyDescent="0.25">
      <c r="A5140" t="s">
        <v>5174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 s="1">
        <v>106.8</v>
      </c>
      <c r="T5140" s="1">
        <v>7623.2</v>
      </c>
      <c r="U5140" t="s">
        <v>24</v>
      </c>
      <c r="V5140">
        <f>IF(Table1[[#This Row],[Churn]]="Yes",1,0)</f>
        <v>0</v>
      </c>
      <c r="W5140" t="str">
        <f t="shared" si="80"/>
        <v>Loyal (49-72 Months)</v>
      </c>
    </row>
    <row r="5141" spans="1:23" x14ac:dyDescent="0.25">
      <c r="A5141" t="s">
        <v>5175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 s="1">
        <v>24.95</v>
      </c>
      <c r="T5141" s="1">
        <v>1261.45</v>
      </c>
      <c r="U5141" t="s">
        <v>24</v>
      </c>
      <c r="V5141">
        <f>IF(Table1[[#This Row],[Churn]]="Yes",1,0)</f>
        <v>0</v>
      </c>
      <c r="W5141" t="str">
        <f t="shared" si="80"/>
        <v>Loyal (49-72 Months)</v>
      </c>
    </row>
    <row r="5142" spans="1:23" x14ac:dyDescent="0.25">
      <c r="A5142" t="s">
        <v>5176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 s="1">
        <v>89.25</v>
      </c>
      <c r="T5142" s="1">
        <v>89.25</v>
      </c>
      <c r="U5142" t="s">
        <v>24</v>
      </c>
      <c r="V5142">
        <f>IF(Table1[[#This Row],[Churn]]="Yes",1,0)</f>
        <v>0</v>
      </c>
      <c r="W5142" t="str">
        <f t="shared" si="80"/>
        <v>New (0-12 Months)</v>
      </c>
    </row>
    <row r="5143" spans="1:23" x14ac:dyDescent="0.25">
      <c r="A5143" t="s">
        <v>5177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 s="1">
        <v>19.25</v>
      </c>
      <c r="T5143" s="1">
        <v>86.05</v>
      </c>
      <c r="U5143" t="s">
        <v>24</v>
      </c>
      <c r="V5143">
        <f>IF(Table1[[#This Row],[Churn]]="Yes",1,0)</f>
        <v>0</v>
      </c>
      <c r="W5143" t="str">
        <f t="shared" si="80"/>
        <v>New (0-12 Months)</v>
      </c>
    </row>
    <row r="5144" spans="1:23" x14ac:dyDescent="0.25">
      <c r="A5144" t="s">
        <v>5178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 s="1">
        <v>104.55</v>
      </c>
      <c r="T5144" s="1">
        <v>6779.05</v>
      </c>
      <c r="U5144" t="s">
        <v>24</v>
      </c>
      <c r="V5144">
        <f>IF(Table1[[#This Row],[Churn]]="Yes",1,0)</f>
        <v>0</v>
      </c>
      <c r="W5144" t="str">
        <f t="shared" si="80"/>
        <v>Loyal (49-72 Months)</v>
      </c>
    </row>
    <row r="5145" spans="1:23" x14ac:dyDescent="0.25">
      <c r="A5145" t="s">
        <v>5179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 s="1">
        <v>87.2</v>
      </c>
      <c r="T5145" s="1">
        <v>4345</v>
      </c>
      <c r="U5145" t="s">
        <v>24</v>
      </c>
      <c r="V5145">
        <f>IF(Table1[[#This Row],[Churn]]="Yes",1,0)</f>
        <v>0</v>
      </c>
      <c r="W5145" t="str">
        <f t="shared" si="80"/>
        <v>Loyal (49-72 Months)</v>
      </c>
    </row>
    <row r="5146" spans="1:23" x14ac:dyDescent="0.25">
      <c r="A5146" t="s">
        <v>5180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 s="1">
        <v>30.75</v>
      </c>
      <c r="T5146" s="1">
        <v>82.85</v>
      </c>
      <c r="U5146" t="s">
        <v>24</v>
      </c>
      <c r="V5146">
        <f>IF(Table1[[#This Row],[Churn]]="Yes",1,0)</f>
        <v>0</v>
      </c>
      <c r="W5146" t="str">
        <f t="shared" si="80"/>
        <v>New (0-12 Months)</v>
      </c>
    </row>
    <row r="5147" spans="1:23" x14ac:dyDescent="0.25">
      <c r="A5147" t="s">
        <v>5181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 s="1">
        <v>25.7</v>
      </c>
      <c r="T5147" s="1">
        <v>1714.55</v>
      </c>
      <c r="U5147" t="s">
        <v>24</v>
      </c>
      <c r="V5147">
        <f>IF(Table1[[#This Row],[Churn]]="Yes",1,0)</f>
        <v>0</v>
      </c>
      <c r="W5147" t="str">
        <f t="shared" si="80"/>
        <v>Loyal (49-72 Months)</v>
      </c>
    </row>
    <row r="5148" spans="1:23" x14ac:dyDescent="0.25">
      <c r="A5148" t="s">
        <v>5182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 s="1">
        <v>86.2</v>
      </c>
      <c r="T5148" s="1">
        <v>893.2</v>
      </c>
      <c r="U5148" t="s">
        <v>24</v>
      </c>
      <c r="V5148">
        <f>IF(Table1[[#This Row],[Churn]]="Yes",1,0)</f>
        <v>0</v>
      </c>
      <c r="W5148" t="str">
        <f t="shared" si="80"/>
        <v>New (0-12 Months)</v>
      </c>
    </row>
    <row r="5149" spans="1:23" x14ac:dyDescent="0.25">
      <c r="A5149" t="s">
        <v>5183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 s="1">
        <v>30.1</v>
      </c>
      <c r="T5149" s="1">
        <v>810.85</v>
      </c>
      <c r="U5149" t="s">
        <v>24</v>
      </c>
      <c r="V5149">
        <f>IF(Table1[[#This Row],[Churn]]="Yes",1,0)</f>
        <v>0</v>
      </c>
      <c r="W5149" t="str">
        <f t="shared" si="80"/>
        <v>Established (25-48 Months)</v>
      </c>
    </row>
    <row r="5150" spans="1:23" x14ac:dyDescent="0.25">
      <c r="A5150" t="s">
        <v>5184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 s="1">
        <v>99.35</v>
      </c>
      <c r="T5150" s="1">
        <v>6347.55</v>
      </c>
      <c r="U5150" t="s">
        <v>24</v>
      </c>
      <c r="V5150">
        <f>IF(Table1[[#This Row],[Churn]]="Yes",1,0)</f>
        <v>0</v>
      </c>
      <c r="W5150" t="str">
        <f t="shared" si="80"/>
        <v>Loyal (49-72 Months)</v>
      </c>
    </row>
    <row r="5151" spans="1:23" x14ac:dyDescent="0.25">
      <c r="A5151" t="s">
        <v>5185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 s="1">
        <v>19.2</v>
      </c>
      <c r="T5151" s="1">
        <v>1123.6500000000001</v>
      </c>
      <c r="U5151" t="s">
        <v>24</v>
      </c>
      <c r="V5151">
        <f>IF(Table1[[#This Row],[Churn]]="Yes",1,0)</f>
        <v>0</v>
      </c>
      <c r="W5151" t="str">
        <f t="shared" si="80"/>
        <v>Loyal (49-72 Months)</v>
      </c>
    </row>
    <row r="5152" spans="1:23" x14ac:dyDescent="0.25">
      <c r="A5152" t="s">
        <v>5186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 s="1">
        <v>20.100000000000001</v>
      </c>
      <c r="T5152" s="1">
        <v>43.15</v>
      </c>
      <c r="U5152" t="s">
        <v>24</v>
      </c>
      <c r="V5152">
        <f>IF(Table1[[#This Row],[Churn]]="Yes",1,0)</f>
        <v>0</v>
      </c>
      <c r="W5152" t="str">
        <f t="shared" si="80"/>
        <v>New (0-12 Months)</v>
      </c>
    </row>
    <row r="5153" spans="1:23" x14ac:dyDescent="0.25">
      <c r="A5153" t="s">
        <v>5187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 s="1">
        <v>20.350000000000001</v>
      </c>
      <c r="T5153" s="1">
        <v>35.1</v>
      </c>
      <c r="U5153" t="s">
        <v>24</v>
      </c>
      <c r="V5153">
        <f>IF(Table1[[#This Row],[Churn]]="Yes",1,0)</f>
        <v>0</v>
      </c>
      <c r="W5153" t="str">
        <f t="shared" si="80"/>
        <v>New (0-12 Months)</v>
      </c>
    </row>
    <row r="5154" spans="1:23" x14ac:dyDescent="0.25">
      <c r="A5154" t="s">
        <v>5188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 s="1">
        <v>25.65</v>
      </c>
      <c r="T5154" s="1">
        <v>1388</v>
      </c>
      <c r="U5154" t="s">
        <v>24</v>
      </c>
      <c r="V5154">
        <f>IF(Table1[[#This Row],[Churn]]="Yes",1,0)</f>
        <v>0</v>
      </c>
      <c r="W5154" t="str">
        <f t="shared" si="80"/>
        <v>Loyal (49-72 Months)</v>
      </c>
    </row>
    <row r="5155" spans="1:23" x14ac:dyDescent="0.25">
      <c r="A5155" t="s">
        <v>5189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 s="1">
        <v>94.55</v>
      </c>
      <c r="T5155" s="1">
        <v>3851.45</v>
      </c>
      <c r="U5155" t="s">
        <v>24</v>
      </c>
      <c r="V5155">
        <f>IF(Table1[[#This Row],[Churn]]="Yes",1,0)</f>
        <v>0</v>
      </c>
      <c r="W5155" t="str">
        <f t="shared" si="80"/>
        <v>Established (25-48 Months)</v>
      </c>
    </row>
    <row r="5156" spans="1:23" x14ac:dyDescent="0.25">
      <c r="A5156" t="s">
        <v>5190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 s="1">
        <v>104.2</v>
      </c>
      <c r="T5156" s="1">
        <v>1743.5</v>
      </c>
      <c r="U5156" t="s">
        <v>23</v>
      </c>
      <c r="V5156">
        <f>IF(Table1[[#This Row],[Churn]]="Yes",1,0)</f>
        <v>1</v>
      </c>
      <c r="W5156" t="str">
        <f t="shared" si="80"/>
        <v>Developing (13-24 Months)</v>
      </c>
    </row>
    <row r="5157" spans="1:23" x14ac:dyDescent="0.25">
      <c r="A5157" t="s">
        <v>5191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 s="1">
        <v>94.4</v>
      </c>
      <c r="T5157" s="1">
        <v>2638.1</v>
      </c>
      <c r="U5157" t="s">
        <v>24</v>
      </c>
      <c r="V5157">
        <f>IF(Table1[[#This Row],[Churn]]="Yes",1,0)</f>
        <v>0</v>
      </c>
      <c r="W5157" t="str">
        <f t="shared" si="80"/>
        <v>Established (25-48 Months)</v>
      </c>
    </row>
    <row r="5158" spans="1:23" x14ac:dyDescent="0.25">
      <c r="A5158" t="s">
        <v>5192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 s="1">
        <v>56.1</v>
      </c>
      <c r="T5158" s="1">
        <v>946.95</v>
      </c>
      <c r="U5158" t="s">
        <v>24</v>
      </c>
      <c r="V5158">
        <f>IF(Table1[[#This Row],[Churn]]="Yes",1,0)</f>
        <v>0</v>
      </c>
      <c r="W5158" t="str">
        <f t="shared" si="80"/>
        <v>Developing (13-24 Months)</v>
      </c>
    </row>
    <row r="5159" spans="1:23" x14ac:dyDescent="0.25">
      <c r="A5159" t="s">
        <v>5193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 s="1">
        <v>68.25</v>
      </c>
      <c r="T5159" s="1">
        <v>1114.8499999999999</v>
      </c>
      <c r="U5159" t="s">
        <v>24</v>
      </c>
      <c r="V5159">
        <f>IF(Table1[[#This Row],[Churn]]="Yes",1,0)</f>
        <v>0</v>
      </c>
      <c r="W5159" t="str">
        <f t="shared" si="80"/>
        <v>Developing (13-24 Months)</v>
      </c>
    </row>
    <row r="5160" spans="1:23" x14ac:dyDescent="0.25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 s="1">
        <v>24.75</v>
      </c>
      <c r="T5160" s="1">
        <v>1777.6</v>
      </c>
      <c r="U5160" t="s">
        <v>24</v>
      </c>
      <c r="V5160">
        <f>IF(Table1[[#This Row],[Churn]]="Yes",1,0)</f>
        <v>0</v>
      </c>
      <c r="W5160" t="str">
        <f t="shared" si="80"/>
        <v>Loyal (49-72 Months)</v>
      </c>
    </row>
    <row r="5161" spans="1:23" x14ac:dyDescent="0.25">
      <c r="A5161" t="s">
        <v>5195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 s="1">
        <v>76.25</v>
      </c>
      <c r="T5161" s="1">
        <v>684.85</v>
      </c>
      <c r="U5161" t="s">
        <v>24</v>
      </c>
      <c r="V5161">
        <f>IF(Table1[[#This Row],[Churn]]="Yes",1,0)</f>
        <v>0</v>
      </c>
      <c r="W5161" t="str">
        <f t="shared" si="80"/>
        <v>New (0-12 Months)</v>
      </c>
    </row>
    <row r="5162" spans="1:23" x14ac:dyDescent="0.25">
      <c r="A5162" t="s">
        <v>5196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 s="1">
        <v>74.349999999999994</v>
      </c>
      <c r="T5162" s="1">
        <v>74.349999999999994</v>
      </c>
      <c r="U5162" t="s">
        <v>24</v>
      </c>
      <c r="V5162">
        <f>IF(Table1[[#This Row],[Churn]]="Yes",1,0)</f>
        <v>0</v>
      </c>
      <c r="W5162" t="str">
        <f t="shared" si="80"/>
        <v>New (0-12 Months)</v>
      </c>
    </row>
    <row r="5163" spans="1:23" x14ac:dyDescent="0.25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 s="1">
        <v>54.15</v>
      </c>
      <c r="T5163" s="1">
        <v>1312.45</v>
      </c>
      <c r="U5163" t="s">
        <v>24</v>
      </c>
      <c r="V5163">
        <f>IF(Table1[[#This Row],[Churn]]="Yes",1,0)</f>
        <v>0</v>
      </c>
      <c r="W5163" t="str">
        <f t="shared" si="80"/>
        <v>Developing (13-24 Months)</v>
      </c>
    </row>
    <row r="5164" spans="1:23" x14ac:dyDescent="0.25">
      <c r="A5164" t="s">
        <v>5198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 s="1">
        <v>19.45</v>
      </c>
      <c r="T5164" s="1">
        <v>159.19999999999999</v>
      </c>
      <c r="U5164" t="s">
        <v>24</v>
      </c>
      <c r="V5164">
        <f>IF(Table1[[#This Row],[Churn]]="Yes",1,0)</f>
        <v>0</v>
      </c>
      <c r="W5164" t="str">
        <f t="shared" si="80"/>
        <v>New (0-12 Months)</v>
      </c>
    </row>
    <row r="5165" spans="1:23" x14ac:dyDescent="0.25">
      <c r="A5165" t="s">
        <v>5199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 s="1">
        <v>34.950000000000003</v>
      </c>
      <c r="T5165" s="1">
        <v>610.20000000000005</v>
      </c>
      <c r="U5165" t="s">
        <v>24</v>
      </c>
      <c r="V5165">
        <f>IF(Table1[[#This Row],[Churn]]="Yes",1,0)</f>
        <v>0</v>
      </c>
      <c r="W5165" t="str">
        <f t="shared" si="80"/>
        <v>Developing (13-24 Months)</v>
      </c>
    </row>
    <row r="5166" spans="1:23" x14ac:dyDescent="0.25">
      <c r="A5166" t="s">
        <v>5200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 s="1">
        <v>53.65</v>
      </c>
      <c r="T5166" s="1">
        <v>404.35</v>
      </c>
      <c r="U5166" t="s">
        <v>24</v>
      </c>
      <c r="V5166">
        <f>IF(Table1[[#This Row],[Churn]]="Yes",1,0)</f>
        <v>0</v>
      </c>
      <c r="W5166" t="str">
        <f t="shared" si="80"/>
        <v>New (0-12 Months)</v>
      </c>
    </row>
    <row r="5167" spans="1:23" x14ac:dyDescent="0.25">
      <c r="A5167" t="s">
        <v>5201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 s="1">
        <v>69.650000000000006</v>
      </c>
      <c r="T5167" s="1">
        <v>69.650000000000006</v>
      </c>
      <c r="U5167" t="s">
        <v>23</v>
      </c>
      <c r="V5167">
        <f>IF(Table1[[#This Row],[Churn]]="Yes",1,0)</f>
        <v>1</v>
      </c>
      <c r="W5167" t="str">
        <f t="shared" si="80"/>
        <v>New (0-12 Months)</v>
      </c>
    </row>
    <row r="5168" spans="1:23" x14ac:dyDescent="0.25">
      <c r="A5168" t="s">
        <v>5202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 s="1">
        <v>104</v>
      </c>
      <c r="T5168" s="1">
        <v>6363.45</v>
      </c>
      <c r="U5168" t="s">
        <v>24</v>
      </c>
      <c r="V5168">
        <f>IF(Table1[[#This Row],[Churn]]="Yes",1,0)</f>
        <v>0</v>
      </c>
      <c r="W5168" t="str">
        <f t="shared" si="80"/>
        <v>Loyal (49-72 Months)</v>
      </c>
    </row>
    <row r="5169" spans="1:23" x14ac:dyDescent="0.25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 s="1">
        <v>70.349999999999994</v>
      </c>
      <c r="T5169" s="1">
        <v>4124.6499999999996</v>
      </c>
      <c r="U5169" t="s">
        <v>24</v>
      </c>
      <c r="V5169">
        <f>IF(Table1[[#This Row],[Churn]]="Yes",1,0)</f>
        <v>0</v>
      </c>
      <c r="W5169" t="str">
        <f t="shared" si="80"/>
        <v>Loyal (49-72 Months)</v>
      </c>
    </row>
    <row r="5170" spans="1:23" x14ac:dyDescent="0.25">
      <c r="A5170" t="s">
        <v>5204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 s="1">
        <v>80.8</v>
      </c>
      <c r="T5170" s="1">
        <v>713.1</v>
      </c>
      <c r="U5170" t="s">
        <v>23</v>
      </c>
      <c r="V5170">
        <f>IF(Table1[[#This Row],[Churn]]="Yes",1,0)</f>
        <v>1</v>
      </c>
      <c r="W5170" t="str">
        <f t="shared" si="80"/>
        <v>New (0-12 Months)</v>
      </c>
    </row>
    <row r="5171" spans="1:23" x14ac:dyDescent="0.25">
      <c r="A5171" t="s">
        <v>5205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 s="1">
        <v>64.849999999999994</v>
      </c>
      <c r="T5171" s="1">
        <v>950.75</v>
      </c>
      <c r="U5171" t="s">
        <v>24</v>
      </c>
      <c r="V5171">
        <f>IF(Table1[[#This Row],[Churn]]="Yes",1,0)</f>
        <v>0</v>
      </c>
      <c r="W5171" t="str">
        <f t="shared" si="80"/>
        <v>Developing (13-24 Months)</v>
      </c>
    </row>
    <row r="5172" spans="1:23" x14ac:dyDescent="0.25">
      <c r="A5172" t="s">
        <v>5206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 s="1">
        <v>19.649999999999999</v>
      </c>
      <c r="T5172" s="1">
        <v>19.649999999999999</v>
      </c>
      <c r="U5172" t="s">
        <v>24</v>
      </c>
      <c r="V5172">
        <f>IF(Table1[[#This Row],[Churn]]="Yes",1,0)</f>
        <v>0</v>
      </c>
      <c r="W5172" t="str">
        <f t="shared" si="80"/>
        <v>New (0-12 Months)</v>
      </c>
    </row>
    <row r="5173" spans="1:23" x14ac:dyDescent="0.25">
      <c r="A5173" t="s">
        <v>5207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 s="1">
        <v>45.9</v>
      </c>
      <c r="T5173" s="1">
        <v>505.95</v>
      </c>
      <c r="U5173" t="s">
        <v>24</v>
      </c>
      <c r="V5173">
        <f>IF(Table1[[#This Row],[Churn]]="Yes",1,0)</f>
        <v>0</v>
      </c>
      <c r="W5173" t="str">
        <f t="shared" si="80"/>
        <v>New (0-12 Months)</v>
      </c>
    </row>
    <row r="5174" spans="1:23" x14ac:dyDescent="0.25">
      <c r="A5174" t="s">
        <v>5208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 s="1">
        <v>20</v>
      </c>
      <c r="T5174" s="1">
        <v>1149.6500000000001</v>
      </c>
      <c r="U5174" t="s">
        <v>24</v>
      </c>
      <c r="V5174">
        <f>IF(Table1[[#This Row],[Churn]]="Yes",1,0)</f>
        <v>0</v>
      </c>
      <c r="W5174" t="str">
        <f t="shared" si="80"/>
        <v>Loyal (49-72 Months)</v>
      </c>
    </row>
    <row r="5175" spans="1:23" x14ac:dyDescent="0.25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 s="1">
        <v>44.8</v>
      </c>
      <c r="T5175" s="1">
        <v>169.65</v>
      </c>
      <c r="U5175" t="s">
        <v>24</v>
      </c>
      <c r="V5175">
        <f>IF(Table1[[#This Row],[Churn]]="Yes",1,0)</f>
        <v>0</v>
      </c>
      <c r="W5175" t="str">
        <f t="shared" si="80"/>
        <v>New (0-12 Months)</v>
      </c>
    </row>
    <row r="5176" spans="1:23" x14ac:dyDescent="0.25">
      <c r="A5176" t="s">
        <v>5210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 s="1">
        <v>80.3</v>
      </c>
      <c r="T5176" s="1">
        <v>526.70000000000005</v>
      </c>
      <c r="U5176" t="s">
        <v>23</v>
      </c>
      <c r="V5176">
        <f>IF(Table1[[#This Row],[Churn]]="Yes",1,0)</f>
        <v>1</v>
      </c>
      <c r="W5176" t="str">
        <f t="shared" si="80"/>
        <v>New (0-12 Months)</v>
      </c>
    </row>
    <row r="5177" spans="1:23" x14ac:dyDescent="0.25">
      <c r="A5177" t="s">
        <v>5211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 s="1">
        <v>20.350000000000001</v>
      </c>
      <c r="T5177" s="1">
        <v>393.15</v>
      </c>
      <c r="U5177" t="s">
        <v>24</v>
      </c>
      <c r="V5177">
        <f>IF(Table1[[#This Row],[Churn]]="Yes",1,0)</f>
        <v>0</v>
      </c>
      <c r="W5177" t="str">
        <f t="shared" si="80"/>
        <v>Developing (13-24 Months)</v>
      </c>
    </row>
    <row r="5178" spans="1:23" x14ac:dyDescent="0.25">
      <c r="A5178" t="s">
        <v>5212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 s="1">
        <v>45.8</v>
      </c>
      <c r="T5178" s="1">
        <v>1147</v>
      </c>
      <c r="U5178" t="s">
        <v>24</v>
      </c>
      <c r="V5178">
        <f>IF(Table1[[#This Row],[Churn]]="Yes",1,0)</f>
        <v>0</v>
      </c>
      <c r="W5178" t="str">
        <f t="shared" si="80"/>
        <v>Established (25-48 Months)</v>
      </c>
    </row>
    <row r="5179" spans="1:23" x14ac:dyDescent="0.25">
      <c r="A5179" t="s">
        <v>5213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 s="1">
        <v>84.1</v>
      </c>
      <c r="T5179" s="1">
        <v>3021.6</v>
      </c>
      <c r="U5179" t="s">
        <v>23</v>
      </c>
      <c r="V5179">
        <f>IF(Table1[[#This Row],[Churn]]="Yes",1,0)</f>
        <v>1</v>
      </c>
      <c r="W5179" t="str">
        <f t="shared" si="80"/>
        <v>Established (25-48 Months)</v>
      </c>
    </row>
    <row r="5180" spans="1:23" x14ac:dyDescent="0.25">
      <c r="A5180" t="s">
        <v>5214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 s="1">
        <v>108.95</v>
      </c>
      <c r="T5180" s="1">
        <v>5718.2</v>
      </c>
      <c r="U5180" t="s">
        <v>24</v>
      </c>
      <c r="V5180">
        <f>IF(Table1[[#This Row],[Churn]]="Yes",1,0)</f>
        <v>0</v>
      </c>
      <c r="W5180" t="str">
        <f t="shared" si="80"/>
        <v>Loyal (49-72 Months)</v>
      </c>
    </row>
    <row r="5181" spans="1:23" x14ac:dyDescent="0.25">
      <c r="A5181" t="s">
        <v>5215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 s="1">
        <v>69.349999999999994</v>
      </c>
      <c r="T5181" s="1">
        <v>191.35</v>
      </c>
      <c r="U5181" t="s">
        <v>23</v>
      </c>
      <c r="V5181">
        <f>IF(Table1[[#This Row],[Churn]]="Yes",1,0)</f>
        <v>1</v>
      </c>
      <c r="W5181" t="str">
        <f t="shared" si="80"/>
        <v>New (0-12 Months)</v>
      </c>
    </row>
    <row r="5182" spans="1:23" x14ac:dyDescent="0.25">
      <c r="A5182" t="s">
        <v>5216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 s="1">
        <v>64.349999999999994</v>
      </c>
      <c r="T5182" s="1">
        <v>4539.6000000000004</v>
      </c>
      <c r="U5182" t="s">
        <v>24</v>
      </c>
      <c r="V5182">
        <f>IF(Table1[[#This Row],[Churn]]="Yes",1,0)</f>
        <v>0</v>
      </c>
      <c r="W5182" t="str">
        <f t="shared" si="80"/>
        <v>Loyal (49-72 Months)</v>
      </c>
    </row>
    <row r="5183" spans="1:23" x14ac:dyDescent="0.25">
      <c r="A5183" t="s">
        <v>5217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 s="1">
        <v>90.8</v>
      </c>
      <c r="T5183" s="1">
        <v>6397.6</v>
      </c>
      <c r="U5183" t="s">
        <v>24</v>
      </c>
      <c r="V5183">
        <f>IF(Table1[[#This Row],[Churn]]="Yes",1,0)</f>
        <v>0</v>
      </c>
      <c r="W5183" t="str">
        <f t="shared" si="80"/>
        <v>Loyal (49-72 Months)</v>
      </c>
    </row>
    <row r="5184" spans="1:23" x14ac:dyDescent="0.25">
      <c r="A5184" t="s">
        <v>5218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 s="1">
        <v>24.95</v>
      </c>
      <c r="T5184" s="1">
        <v>280.39999999999998</v>
      </c>
      <c r="U5184" t="s">
        <v>24</v>
      </c>
      <c r="V5184">
        <f>IF(Table1[[#This Row],[Churn]]="Yes",1,0)</f>
        <v>0</v>
      </c>
      <c r="W5184" t="str">
        <f t="shared" si="80"/>
        <v>New (0-12 Months)</v>
      </c>
    </row>
    <row r="5185" spans="1:23" x14ac:dyDescent="0.25">
      <c r="A5185" t="s">
        <v>5219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 s="1">
        <v>79.599999999999994</v>
      </c>
      <c r="T5185" s="1">
        <v>2718.3</v>
      </c>
      <c r="U5185" t="s">
        <v>23</v>
      </c>
      <c r="V5185">
        <f>IF(Table1[[#This Row],[Churn]]="Yes",1,0)</f>
        <v>1</v>
      </c>
      <c r="W5185" t="str">
        <f t="shared" si="80"/>
        <v>Established (25-48 Months)</v>
      </c>
    </row>
    <row r="5186" spans="1:23" x14ac:dyDescent="0.25">
      <c r="A5186" t="s">
        <v>5220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 s="1">
        <v>84.7</v>
      </c>
      <c r="T5186" s="1">
        <v>5711.05</v>
      </c>
      <c r="U5186" t="s">
        <v>24</v>
      </c>
      <c r="V5186">
        <f>IF(Table1[[#This Row],[Churn]]="Yes",1,0)</f>
        <v>0</v>
      </c>
      <c r="W5186" t="str">
        <f t="shared" ref="W5186:W5249" si="81">IF(F5186&lt;=12,"New (0-12 Months)",IF(F5186&lt;=24,"Developing (13-24 Months)",IF(F5186&lt;=48,"Established (25-48 Months)","Loyal (49-72 Months)")))</f>
        <v>Loyal (49-72 Months)</v>
      </c>
    </row>
    <row r="5187" spans="1:23" x14ac:dyDescent="0.25">
      <c r="A5187" t="s">
        <v>5221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 s="1">
        <v>70.8</v>
      </c>
      <c r="T5187" s="1">
        <v>3478.15</v>
      </c>
      <c r="U5187" t="s">
        <v>24</v>
      </c>
      <c r="V5187">
        <f>IF(Table1[[#This Row],[Churn]]="Yes",1,0)</f>
        <v>0</v>
      </c>
      <c r="W5187" t="str">
        <f t="shared" si="81"/>
        <v>Loyal (49-72 Months)</v>
      </c>
    </row>
    <row r="5188" spans="1:23" x14ac:dyDescent="0.25">
      <c r="A5188" t="s">
        <v>5222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 s="1">
        <v>36.450000000000003</v>
      </c>
      <c r="T5188" s="1">
        <v>36.450000000000003</v>
      </c>
      <c r="U5188" t="s">
        <v>23</v>
      </c>
      <c r="V5188">
        <f>IF(Table1[[#This Row],[Churn]]="Yes",1,0)</f>
        <v>1</v>
      </c>
      <c r="W5188" t="str">
        <f t="shared" si="81"/>
        <v>New (0-12 Months)</v>
      </c>
    </row>
    <row r="5189" spans="1:23" x14ac:dyDescent="0.25">
      <c r="A5189" t="s">
        <v>5223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 s="1">
        <v>104.4</v>
      </c>
      <c r="T5189" s="1">
        <v>4133.95</v>
      </c>
      <c r="U5189" t="s">
        <v>24</v>
      </c>
      <c r="V5189">
        <f>IF(Table1[[#This Row],[Churn]]="Yes",1,0)</f>
        <v>0</v>
      </c>
      <c r="W5189" t="str">
        <f t="shared" si="81"/>
        <v>Established (25-48 Months)</v>
      </c>
    </row>
    <row r="5190" spans="1:23" x14ac:dyDescent="0.25">
      <c r="A5190" t="s">
        <v>5224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 s="1">
        <v>101.5</v>
      </c>
      <c r="T5190" s="1">
        <v>2917.65</v>
      </c>
      <c r="U5190" t="s">
        <v>24</v>
      </c>
      <c r="V5190">
        <f>IF(Table1[[#This Row],[Churn]]="Yes",1,0)</f>
        <v>0</v>
      </c>
      <c r="W5190" t="str">
        <f t="shared" si="81"/>
        <v>Established (25-48 Months)</v>
      </c>
    </row>
    <row r="5191" spans="1:23" x14ac:dyDescent="0.25">
      <c r="A5191" t="s">
        <v>5225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 s="1">
        <v>54.3</v>
      </c>
      <c r="T5191" s="1">
        <v>54.3</v>
      </c>
      <c r="U5191" t="s">
        <v>24</v>
      </c>
      <c r="V5191">
        <f>IF(Table1[[#This Row],[Churn]]="Yes",1,0)</f>
        <v>0</v>
      </c>
      <c r="W5191" t="str">
        <f t="shared" si="81"/>
        <v>New (0-12 Months)</v>
      </c>
    </row>
    <row r="5192" spans="1:23" x14ac:dyDescent="0.25">
      <c r="A5192" t="s">
        <v>5226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 s="1">
        <v>103.95</v>
      </c>
      <c r="T5192" s="1">
        <v>2964.8</v>
      </c>
      <c r="U5192" t="s">
        <v>24</v>
      </c>
      <c r="V5192">
        <f>IF(Table1[[#This Row],[Churn]]="Yes",1,0)</f>
        <v>0</v>
      </c>
      <c r="W5192" t="str">
        <f t="shared" si="81"/>
        <v>Established (25-48 Months)</v>
      </c>
    </row>
    <row r="5193" spans="1:23" x14ac:dyDescent="0.25">
      <c r="A5193" t="s">
        <v>5227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 s="1">
        <v>91.1</v>
      </c>
      <c r="T5193" s="1">
        <v>2198.3000000000002</v>
      </c>
      <c r="U5193" t="s">
        <v>24</v>
      </c>
      <c r="V5193">
        <f>IF(Table1[[#This Row],[Churn]]="Yes",1,0)</f>
        <v>0</v>
      </c>
      <c r="W5193" t="str">
        <f t="shared" si="81"/>
        <v>Developing (13-24 Months)</v>
      </c>
    </row>
    <row r="5194" spans="1:23" x14ac:dyDescent="0.25">
      <c r="A5194" t="s">
        <v>5228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 s="1">
        <v>19.95</v>
      </c>
      <c r="T5194" s="1">
        <v>1189.9000000000001</v>
      </c>
      <c r="U5194" t="s">
        <v>24</v>
      </c>
      <c r="V5194">
        <f>IF(Table1[[#This Row],[Churn]]="Yes",1,0)</f>
        <v>0</v>
      </c>
      <c r="W5194" t="str">
        <f t="shared" si="81"/>
        <v>Loyal (49-72 Months)</v>
      </c>
    </row>
    <row r="5195" spans="1:23" x14ac:dyDescent="0.25">
      <c r="A5195" t="s">
        <v>5229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 s="1">
        <v>26.45</v>
      </c>
      <c r="T5195" s="1">
        <v>1914.5</v>
      </c>
      <c r="U5195" t="s">
        <v>24</v>
      </c>
      <c r="V5195">
        <f>IF(Table1[[#This Row],[Churn]]="Yes",1,0)</f>
        <v>0</v>
      </c>
      <c r="W5195" t="str">
        <f t="shared" si="81"/>
        <v>Loyal (49-72 Months)</v>
      </c>
    </row>
    <row r="5196" spans="1:23" x14ac:dyDescent="0.25">
      <c r="A5196" t="s">
        <v>5230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 s="1">
        <v>89.4</v>
      </c>
      <c r="T5196" s="1">
        <v>2001.5</v>
      </c>
      <c r="U5196" t="s">
        <v>23</v>
      </c>
      <c r="V5196">
        <f>IF(Table1[[#This Row],[Churn]]="Yes",1,0)</f>
        <v>1</v>
      </c>
      <c r="W5196" t="str">
        <f t="shared" si="81"/>
        <v>Developing (13-24 Months)</v>
      </c>
    </row>
    <row r="5197" spans="1:23" x14ac:dyDescent="0.25">
      <c r="A5197" t="s">
        <v>5231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 s="1">
        <v>75.099999999999994</v>
      </c>
      <c r="T5197" s="1">
        <v>5336.35</v>
      </c>
      <c r="U5197" t="s">
        <v>24</v>
      </c>
      <c r="V5197">
        <f>IF(Table1[[#This Row],[Churn]]="Yes",1,0)</f>
        <v>0</v>
      </c>
      <c r="W5197" t="str">
        <f t="shared" si="81"/>
        <v>Loyal (49-72 Months)</v>
      </c>
    </row>
    <row r="5198" spans="1:23" x14ac:dyDescent="0.25">
      <c r="A5198" t="s">
        <v>5232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 s="1">
        <v>108.1</v>
      </c>
      <c r="T5198" s="1">
        <v>7238.6</v>
      </c>
      <c r="U5198" t="s">
        <v>24</v>
      </c>
      <c r="V5198">
        <f>IF(Table1[[#This Row],[Churn]]="Yes",1,0)</f>
        <v>0</v>
      </c>
      <c r="W5198" t="str">
        <f t="shared" si="81"/>
        <v>Loyal (49-72 Months)</v>
      </c>
    </row>
    <row r="5199" spans="1:23" x14ac:dyDescent="0.25">
      <c r="A5199" t="s">
        <v>5233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 s="1">
        <v>110.15</v>
      </c>
      <c r="T5199" s="1">
        <v>7998.8</v>
      </c>
      <c r="U5199" t="s">
        <v>24</v>
      </c>
      <c r="V5199">
        <f>IF(Table1[[#This Row],[Churn]]="Yes",1,0)</f>
        <v>0</v>
      </c>
      <c r="W5199" t="str">
        <f t="shared" si="81"/>
        <v>Loyal (49-72 Months)</v>
      </c>
    </row>
    <row r="5200" spans="1:23" x14ac:dyDescent="0.25">
      <c r="A5200" t="s">
        <v>5234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 s="1">
        <v>80.349999999999994</v>
      </c>
      <c r="T5200" s="1">
        <v>3825.85</v>
      </c>
      <c r="U5200" t="s">
        <v>23</v>
      </c>
      <c r="V5200">
        <f>IF(Table1[[#This Row],[Churn]]="Yes",1,0)</f>
        <v>1</v>
      </c>
      <c r="W5200" t="str">
        <f t="shared" si="81"/>
        <v>Established (25-48 Months)</v>
      </c>
    </row>
    <row r="5201" spans="1:23" x14ac:dyDescent="0.25">
      <c r="A5201" t="s">
        <v>5235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 s="1">
        <v>111.5</v>
      </c>
      <c r="T5201" s="1">
        <v>5703.25</v>
      </c>
      <c r="U5201" t="s">
        <v>24</v>
      </c>
      <c r="V5201">
        <f>IF(Table1[[#This Row],[Churn]]="Yes",1,0)</f>
        <v>0</v>
      </c>
      <c r="W5201" t="str">
        <f t="shared" si="81"/>
        <v>Loyal (49-72 Months)</v>
      </c>
    </row>
    <row r="5202" spans="1:23" x14ac:dyDescent="0.25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 s="1">
        <v>106.5</v>
      </c>
      <c r="T5202" s="1">
        <v>7397</v>
      </c>
      <c r="U5202" t="s">
        <v>24</v>
      </c>
      <c r="V5202">
        <f>IF(Table1[[#This Row],[Churn]]="Yes",1,0)</f>
        <v>0</v>
      </c>
      <c r="W5202" t="str">
        <f t="shared" si="81"/>
        <v>Loyal (49-72 Months)</v>
      </c>
    </row>
    <row r="5203" spans="1:23" x14ac:dyDescent="0.25">
      <c r="A5203" t="s">
        <v>5237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 s="1">
        <v>19.899999999999999</v>
      </c>
      <c r="T5203" s="1">
        <v>164.6</v>
      </c>
      <c r="U5203" t="s">
        <v>24</v>
      </c>
      <c r="V5203">
        <f>IF(Table1[[#This Row],[Churn]]="Yes",1,0)</f>
        <v>0</v>
      </c>
      <c r="W5203" t="str">
        <f t="shared" si="81"/>
        <v>New (0-12 Months)</v>
      </c>
    </row>
    <row r="5204" spans="1:23" x14ac:dyDescent="0.25">
      <c r="A5204" t="s">
        <v>5238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 s="1">
        <v>111.1</v>
      </c>
      <c r="T5204" s="1">
        <v>6555.2</v>
      </c>
      <c r="U5204" t="s">
        <v>24</v>
      </c>
      <c r="V5204">
        <f>IF(Table1[[#This Row],[Churn]]="Yes",1,0)</f>
        <v>0</v>
      </c>
      <c r="W5204" t="str">
        <f t="shared" si="81"/>
        <v>Loyal (49-72 Months)</v>
      </c>
    </row>
    <row r="5205" spans="1:23" x14ac:dyDescent="0.25">
      <c r="A5205" t="s">
        <v>5239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 s="1">
        <v>70.7</v>
      </c>
      <c r="T5205" s="1">
        <v>225.65</v>
      </c>
      <c r="U5205" t="s">
        <v>24</v>
      </c>
      <c r="V5205">
        <f>IF(Table1[[#This Row],[Churn]]="Yes",1,0)</f>
        <v>0</v>
      </c>
      <c r="W5205" t="str">
        <f t="shared" si="81"/>
        <v>New (0-12 Months)</v>
      </c>
    </row>
    <row r="5206" spans="1:23" x14ac:dyDescent="0.25">
      <c r="A5206" t="s">
        <v>5240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 s="1">
        <v>24.85</v>
      </c>
      <c r="T5206" s="1">
        <v>955.75</v>
      </c>
      <c r="U5206" t="s">
        <v>24</v>
      </c>
      <c r="V5206">
        <f>IF(Table1[[#This Row],[Churn]]="Yes",1,0)</f>
        <v>0</v>
      </c>
      <c r="W5206" t="str">
        <f t="shared" si="81"/>
        <v>Established (25-48 Months)</v>
      </c>
    </row>
    <row r="5207" spans="1:23" x14ac:dyDescent="0.25">
      <c r="A5207" t="s">
        <v>5241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 s="1">
        <v>91.2</v>
      </c>
      <c r="T5207" s="1">
        <v>3382.3</v>
      </c>
      <c r="U5207" t="s">
        <v>24</v>
      </c>
      <c r="V5207">
        <f>IF(Table1[[#This Row],[Churn]]="Yes",1,0)</f>
        <v>0</v>
      </c>
      <c r="W5207" t="str">
        <f t="shared" si="81"/>
        <v>Established (25-48 Months)</v>
      </c>
    </row>
    <row r="5208" spans="1:23" x14ac:dyDescent="0.25">
      <c r="A5208" t="s">
        <v>5242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 s="1">
        <v>65.599999999999994</v>
      </c>
      <c r="T5208" s="1">
        <v>2313.8000000000002</v>
      </c>
      <c r="U5208" t="s">
        <v>24</v>
      </c>
      <c r="V5208">
        <f>IF(Table1[[#This Row],[Churn]]="Yes",1,0)</f>
        <v>0</v>
      </c>
      <c r="W5208" t="str">
        <f t="shared" si="81"/>
        <v>Established (25-48 Months)</v>
      </c>
    </row>
    <row r="5209" spans="1:23" x14ac:dyDescent="0.25">
      <c r="A5209" t="s">
        <v>5243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 s="1">
        <v>40.65</v>
      </c>
      <c r="T5209" s="1">
        <v>933.3</v>
      </c>
      <c r="U5209" t="s">
        <v>23</v>
      </c>
      <c r="V5209">
        <f>IF(Table1[[#This Row],[Churn]]="Yes",1,0)</f>
        <v>1</v>
      </c>
      <c r="W5209" t="str">
        <f t="shared" si="81"/>
        <v>Developing (13-24 Months)</v>
      </c>
    </row>
    <row r="5210" spans="1:23" x14ac:dyDescent="0.25">
      <c r="A5210" t="s">
        <v>5244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 s="1">
        <v>59.45</v>
      </c>
      <c r="T5210" s="1">
        <v>780.85</v>
      </c>
      <c r="U5210" t="s">
        <v>24</v>
      </c>
      <c r="V5210">
        <f>IF(Table1[[#This Row],[Churn]]="Yes",1,0)</f>
        <v>0</v>
      </c>
      <c r="W5210" t="str">
        <f t="shared" si="81"/>
        <v>Developing (13-24 Months)</v>
      </c>
    </row>
    <row r="5211" spans="1:23" x14ac:dyDescent="0.25">
      <c r="A5211" t="s">
        <v>5245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 s="1">
        <v>109.95</v>
      </c>
      <c r="T5211" s="1">
        <v>7852.4</v>
      </c>
      <c r="U5211" t="s">
        <v>24</v>
      </c>
      <c r="V5211">
        <f>IF(Table1[[#This Row],[Churn]]="Yes",1,0)</f>
        <v>0</v>
      </c>
      <c r="W5211" t="str">
        <f t="shared" si="81"/>
        <v>Loyal (49-72 Months)</v>
      </c>
    </row>
    <row r="5212" spans="1:23" x14ac:dyDescent="0.25">
      <c r="A5212" t="s">
        <v>5246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 s="1">
        <v>60.45</v>
      </c>
      <c r="T5212" s="1">
        <v>3184.25</v>
      </c>
      <c r="U5212" t="s">
        <v>23</v>
      </c>
      <c r="V5212">
        <f>IF(Table1[[#This Row],[Churn]]="Yes",1,0)</f>
        <v>1</v>
      </c>
      <c r="W5212" t="str">
        <f t="shared" si="81"/>
        <v>Loyal (49-72 Months)</v>
      </c>
    </row>
    <row r="5213" spans="1:23" x14ac:dyDescent="0.25">
      <c r="A5213" t="s">
        <v>5247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 s="1">
        <v>84.9</v>
      </c>
      <c r="T5213" s="1">
        <v>764.95</v>
      </c>
      <c r="U5213" t="s">
        <v>23</v>
      </c>
      <c r="V5213">
        <f>IF(Table1[[#This Row],[Churn]]="Yes",1,0)</f>
        <v>1</v>
      </c>
      <c r="W5213" t="str">
        <f t="shared" si="81"/>
        <v>New (0-12 Months)</v>
      </c>
    </row>
    <row r="5214" spans="1:23" x14ac:dyDescent="0.25">
      <c r="A5214" t="s">
        <v>5248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 s="1">
        <v>38.5</v>
      </c>
      <c r="T5214" s="1">
        <v>2763</v>
      </c>
      <c r="U5214" t="s">
        <v>24</v>
      </c>
      <c r="V5214">
        <f>IF(Table1[[#This Row],[Churn]]="Yes",1,0)</f>
        <v>0</v>
      </c>
      <c r="W5214" t="str">
        <f t="shared" si="81"/>
        <v>Loyal (49-72 Months)</v>
      </c>
    </row>
    <row r="5215" spans="1:23" x14ac:dyDescent="0.25">
      <c r="A5215" t="s">
        <v>5249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 s="1">
        <v>92.55</v>
      </c>
      <c r="T5215" s="1">
        <v>1614.7</v>
      </c>
      <c r="U5215" t="s">
        <v>24</v>
      </c>
      <c r="V5215">
        <f>IF(Table1[[#This Row],[Churn]]="Yes",1,0)</f>
        <v>0</v>
      </c>
      <c r="W5215" t="str">
        <f t="shared" si="81"/>
        <v>Developing (13-24 Months)</v>
      </c>
    </row>
    <row r="5216" spans="1:23" x14ac:dyDescent="0.25">
      <c r="A5216" t="s">
        <v>5250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 s="1">
        <v>73.55</v>
      </c>
      <c r="T5216" s="1">
        <v>145.4</v>
      </c>
      <c r="U5216" t="s">
        <v>23</v>
      </c>
      <c r="V5216">
        <f>IF(Table1[[#This Row],[Churn]]="Yes",1,0)</f>
        <v>1</v>
      </c>
      <c r="W5216" t="str">
        <f t="shared" si="81"/>
        <v>New (0-12 Months)</v>
      </c>
    </row>
    <row r="5217" spans="1:23" x14ac:dyDescent="0.25">
      <c r="A5217" t="s">
        <v>5251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 s="1">
        <v>20.149999999999999</v>
      </c>
      <c r="T5217" s="1">
        <v>156.25</v>
      </c>
      <c r="U5217" t="s">
        <v>23</v>
      </c>
      <c r="V5217">
        <f>IF(Table1[[#This Row],[Churn]]="Yes",1,0)</f>
        <v>1</v>
      </c>
      <c r="W5217" t="str">
        <f t="shared" si="81"/>
        <v>New (0-12 Months)</v>
      </c>
    </row>
    <row r="5218" spans="1:23" x14ac:dyDescent="0.25">
      <c r="A5218" t="s">
        <v>5252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 s="1">
        <v>34.700000000000003</v>
      </c>
      <c r="T5218" s="1">
        <v>1604.5</v>
      </c>
      <c r="U5218" t="s">
        <v>23</v>
      </c>
      <c r="V5218">
        <f>IF(Table1[[#This Row],[Churn]]="Yes",1,0)</f>
        <v>1</v>
      </c>
      <c r="W5218" t="str">
        <f t="shared" si="81"/>
        <v>Established (25-48 Months)</v>
      </c>
    </row>
    <row r="5219" spans="1:23" x14ac:dyDescent="0.25">
      <c r="A5219" t="s">
        <v>5253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 s="1">
        <v>24.5</v>
      </c>
      <c r="T5219" s="1">
        <v>270.14999999999998</v>
      </c>
      <c r="U5219" t="s">
        <v>24</v>
      </c>
      <c r="V5219">
        <f>IF(Table1[[#This Row],[Churn]]="Yes",1,0)</f>
        <v>0</v>
      </c>
      <c r="W5219" t="str">
        <f t="shared" si="81"/>
        <v>New (0-12 Months)</v>
      </c>
    </row>
    <row r="5220" spans="1:23" x14ac:dyDescent="0.25">
      <c r="A5220" t="s">
        <v>5254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 s="1">
        <v>19.7</v>
      </c>
      <c r="T5220" s="1">
        <v>0</v>
      </c>
      <c r="U5220" t="s">
        <v>24</v>
      </c>
      <c r="V5220">
        <f>IF(Table1[[#This Row],[Churn]]="Yes",1,0)</f>
        <v>0</v>
      </c>
      <c r="W5220" t="str">
        <f t="shared" si="81"/>
        <v>New (0-12 Months)</v>
      </c>
    </row>
    <row r="5221" spans="1:23" x14ac:dyDescent="0.25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 s="1">
        <v>20.6</v>
      </c>
      <c r="T5221" s="1">
        <v>20.6</v>
      </c>
      <c r="U5221" t="s">
        <v>24</v>
      </c>
      <c r="V5221">
        <f>IF(Table1[[#This Row],[Churn]]="Yes",1,0)</f>
        <v>0</v>
      </c>
      <c r="W5221" t="str">
        <f t="shared" si="81"/>
        <v>New (0-12 Months)</v>
      </c>
    </row>
    <row r="5222" spans="1:23" x14ac:dyDescent="0.25">
      <c r="A5222" t="s">
        <v>5256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 s="1">
        <v>58</v>
      </c>
      <c r="T5222" s="1">
        <v>1734.5</v>
      </c>
      <c r="U5222" t="s">
        <v>24</v>
      </c>
      <c r="V5222">
        <f>IF(Table1[[#This Row],[Churn]]="Yes",1,0)</f>
        <v>0</v>
      </c>
      <c r="W5222" t="str">
        <f t="shared" si="81"/>
        <v>Established (25-48 Months)</v>
      </c>
    </row>
    <row r="5223" spans="1:23" x14ac:dyDescent="0.25">
      <c r="A5223" t="s">
        <v>5257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 s="1">
        <v>107.45</v>
      </c>
      <c r="T5223" s="1">
        <v>7047.5</v>
      </c>
      <c r="U5223" t="s">
        <v>24</v>
      </c>
      <c r="V5223">
        <f>IF(Table1[[#This Row],[Churn]]="Yes",1,0)</f>
        <v>0</v>
      </c>
      <c r="W5223" t="str">
        <f t="shared" si="81"/>
        <v>Loyal (49-72 Months)</v>
      </c>
    </row>
    <row r="5224" spans="1:23" x14ac:dyDescent="0.25">
      <c r="A5224" t="s">
        <v>5258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 s="1">
        <v>65.5</v>
      </c>
      <c r="T5224" s="1">
        <v>573.15</v>
      </c>
      <c r="U5224" t="s">
        <v>24</v>
      </c>
      <c r="V5224">
        <f>IF(Table1[[#This Row],[Churn]]="Yes",1,0)</f>
        <v>0</v>
      </c>
      <c r="W5224" t="str">
        <f t="shared" si="81"/>
        <v>New (0-12 Months)</v>
      </c>
    </row>
    <row r="5225" spans="1:23" x14ac:dyDescent="0.25">
      <c r="A5225" t="s">
        <v>5259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 s="1">
        <v>25.45</v>
      </c>
      <c r="T5225" s="1">
        <v>1538.6</v>
      </c>
      <c r="U5225" t="s">
        <v>24</v>
      </c>
      <c r="V5225">
        <f>IF(Table1[[#This Row],[Churn]]="Yes",1,0)</f>
        <v>0</v>
      </c>
      <c r="W5225" t="str">
        <f t="shared" si="81"/>
        <v>Loyal (49-72 Months)</v>
      </c>
    </row>
    <row r="5226" spans="1:23" x14ac:dyDescent="0.25">
      <c r="A5226" t="s">
        <v>5260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 s="1">
        <v>100.15</v>
      </c>
      <c r="T5226" s="1">
        <v>4459.8</v>
      </c>
      <c r="U5226" t="s">
        <v>24</v>
      </c>
      <c r="V5226">
        <f>IF(Table1[[#This Row],[Churn]]="Yes",1,0)</f>
        <v>0</v>
      </c>
      <c r="W5226" t="str">
        <f t="shared" si="81"/>
        <v>Established (25-48 Months)</v>
      </c>
    </row>
    <row r="5227" spans="1:23" x14ac:dyDescent="0.25">
      <c r="A5227" t="s">
        <v>5261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 s="1">
        <v>104.45</v>
      </c>
      <c r="T5227" s="1">
        <v>7459</v>
      </c>
      <c r="U5227" t="s">
        <v>24</v>
      </c>
      <c r="V5227">
        <f>IF(Table1[[#This Row],[Churn]]="Yes",1,0)</f>
        <v>0</v>
      </c>
      <c r="W5227" t="str">
        <f t="shared" si="81"/>
        <v>Loyal (49-72 Months)</v>
      </c>
    </row>
    <row r="5228" spans="1:23" x14ac:dyDescent="0.25">
      <c r="A5228" t="s">
        <v>5262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 s="1">
        <v>21.15</v>
      </c>
      <c r="T5228" s="1">
        <v>306.05</v>
      </c>
      <c r="U5228" t="s">
        <v>24</v>
      </c>
      <c r="V5228">
        <f>IF(Table1[[#This Row],[Churn]]="Yes",1,0)</f>
        <v>0</v>
      </c>
      <c r="W5228" t="str">
        <f t="shared" si="81"/>
        <v>New (0-12 Months)</v>
      </c>
    </row>
    <row r="5229" spans="1:23" x14ac:dyDescent="0.25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 s="1">
        <v>96.2</v>
      </c>
      <c r="T5229" s="1">
        <v>639.70000000000005</v>
      </c>
      <c r="U5229" t="s">
        <v>24</v>
      </c>
      <c r="V5229">
        <f>IF(Table1[[#This Row],[Churn]]="Yes",1,0)</f>
        <v>0</v>
      </c>
      <c r="W5229" t="str">
        <f t="shared" si="81"/>
        <v>New (0-12 Months)</v>
      </c>
    </row>
    <row r="5230" spans="1:23" x14ac:dyDescent="0.25">
      <c r="A5230" t="s">
        <v>5264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 s="1">
        <v>44.4</v>
      </c>
      <c r="T5230" s="1">
        <v>348.15</v>
      </c>
      <c r="U5230" t="s">
        <v>24</v>
      </c>
      <c r="V5230">
        <f>IF(Table1[[#This Row],[Churn]]="Yes",1,0)</f>
        <v>0</v>
      </c>
      <c r="W5230" t="str">
        <f t="shared" si="81"/>
        <v>New (0-12 Months)</v>
      </c>
    </row>
    <row r="5231" spans="1:23" x14ac:dyDescent="0.25">
      <c r="A5231" t="s">
        <v>5265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 s="1">
        <v>107.55</v>
      </c>
      <c r="T5231" s="1">
        <v>4533.8999999999996</v>
      </c>
      <c r="U5231" t="s">
        <v>23</v>
      </c>
      <c r="V5231">
        <f>IF(Table1[[#This Row],[Churn]]="Yes",1,0)</f>
        <v>1</v>
      </c>
      <c r="W5231" t="str">
        <f t="shared" si="81"/>
        <v>Established (25-48 Months)</v>
      </c>
    </row>
    <row r="5232" spans="1:23" x14ac:dyDescent="0.25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 s="1">
        <v>94.35</v>
      </c>
      <c r="T5232" s="1">
        <v>5563.65</v>
      </c>
      <c r="U5232" t="s">
        <v>24</v>
      </c>
      <c r="V5232">
        <f>IF(Table1[[#This Row],[Churn]]="Yes",1,0)</f>
        <v>0</v>
      </c>
      <c r="W5232" t="str">
        <f t="shared" si="81"/>
        <v>Loyal (49-72 Months)</v>
      </c>
    </row>
    <row r="5233" spans="1:23" x14ac:dyDescent="0.25">
      <c r="A5233" t="s">
        <v>5267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 s="1">
        <v>98.75</v>
      </c>
      <c r="T5233" s="1">
        <v>1587.55</v>
      </c>
      <c r="U5233" t="s">
        <v>23</v>
      </c>
      <c r="V5233">
        <f>IF(Table1[[#This Row],[Churn]]="Yes",1,0)</f>
        <v>1</v>
      </c>
      <c r="W5233" t="str">
        <f t="shared" si="81"/>
        <v>Developing (13-24 Months)</v>
      </c>
    </row>
    <row r="5234" spans="1:23" x14ac:dyDescent="0.25">
      <c r="A5234" t="s">
        <v>5268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 s="1">
        <v>20.3</v>
      </c>
      <c r="T5234" s="1">
        <v>40.25</v>
      </c>
      <c r="U5234" t="s">
        <v>24</v>
      </c>
      <c r="V5234">
        <f>IF(Table1[[#This Row],[Churn]]="Yes",1,0)</f>
        <v>0</v>
      </c>
      <c r="W5234" t="str">
        <f t="shared" si="81"/>
        <v>New (0-12 Months)</v>
      </c>
    </row>
    <row r="5235" spans="1:23" x14ac:dyDescent="0.25">
      <c r="A5235" t="s">
        <v>5269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 s="1">
        <v>101.15</v>
      </c>
      <c r="T5235" s="1">
        <v>842.9</v>
      </c>
      <c r="U5235" t="s">
        <v>23</v>
      </c>
      <c r="V5235">
        <f>IF(Table1[[#This Row],[Churn]]="Yes",1,0)</f>
        <v>1</v>
      </c>
      <c r="W5235" t="str">
        <f t="shared" si="81"/>
        <v>New (0-12 Months)</v>
      </c>
    </row>
    <row r="5236" spans="1:23" x14ac:dyDescent="0.25">
      <c r="A5236" t="s">
        <v>5270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 s="1">
        <v>105.75</v>
      </c>
      <c r="T5236" s="1">
        <v>4228.55</v>
      </c>
      <c r="U5236" t="s">
        <v>24</v>
      </c>
      <c r="V5236">
        <f>IF(Table1[[#This Row],[Churn]]="Yes",1,0)</f>
        <v>0</v>
      </c>
      <c r="W5236" t="str">
        <f t="shared" si="81"/>
        <v>Established (25-48 Months)</v>
      </c>
    </row>
    <row r="5237" spans="1:23" x14ac:dyDescent="0.25">
      <c r="A5237" t="s">
        <v>5271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 s="1">
        <v>81.150000000000006</v>
      </c>
      <c r="T5237" s="1">
        <v>784.45</v>
      </c>
      <c r="U5237" t="s">
        <v>24</v>
      </c>
      <c r="V5237">
        <f>IF(Table1[[#This Row],[Churn]]="Yes",1,0)</f>
        <v>0</v>
      </c>
      <c r="W5237" t="str">
        <f t="shared" si="81"/>
        <v>New (0-12 Months)</v>
      </c>
    </row>
    <row r="5238" spans="1:23" x14ac:dyDescent="0.25">
      <c r="A5238" t="s">
        <v>5272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 s="1">
        <v>89.55</v>
      </c>
      <c r="T5238" s="1">
        <v>3729.75</v>
      </c>
      <c r="U5238" t="s">
        <v>24</v>
      </c>
      <c r="V5238">
        <f>IF(Table1[[#This Row],[Churn]]="Yes",1,0)</f>
        <v>0</v>
      </c>
      <c r="W5238" t="str">
        <f t="shared" si="81"/>
        <v>Established (25-48 Months)</v>
      </c>
    </row>
    <row r="5239" spans="1:23" x14ac:dyDescent="0.25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 s="1">
        <v>54.75</v>
      </c>
      <c r="T5239" s="1">
        <v>1406.9</v>
      </c>
      <c r="U5239" t="s">
        <v>24</v>
      </c>
      <c r="V5239">
        <f>IF(Table1[[#This Row],[Churn]]="Yes",1,0)</f>
        <v>0</v>
      </c>
      <c r="W5239" t="str">
        <f t="shared" si="81"/>
        <v>Established (25-48 Months)</v>
      </c>
    </row>
    <row r="5240" spans="1:23" x14ac:dyDescent="0.25">
      <c r="A5240" t="s">
        <v>5274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 s="1">
        <v>53.75</v>
      </c>
      <c r="T5240" s="1">
        <v>1857.3</v>
      </c>
      <c r="U5240" t="s">
        <v>24</v>
      </c>
      <c r="V5240">
        <f>IF(Table1[[#This Row],[Churn]]="Yes",1,0)</f>
        <v>0</v>
      </c>
      <c r="W5240" t="str">
        <f t="shared" si="81"/>
        <v>Established (25-48 Months)</v>
      </c>
    </row>
    <row r="5241" spans="1:23" x14ac:dyDescent="0.25">
      <c r="A5241" t="s">
        <v>5275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 s="1">
        <v>105.75</v>
      </c>
      <c r="T5241" s="1">
        <v>7322.5</v>
      </c>
      <c r="U5241" t="s">
        <v>24</v>
      </c>
      <c r="V5241">
        <f>IF(Table1[[#This Row],[Churn]]="Yes",1,0)</f>
        <v>0</v>
      </c>
      <c r="W5241" t="str">
        <f t="shared" si="81"/>
        <v>Loyal (49-72 Months)</v>
      </c>
    </row>
    <row r="5242" spans="1:23" x14ac:dyDescent="0.25">
      <c r="A5242" t="s">
        <v>5276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 s="1">
        <v>105.85</v>
      </c>
      <c r="T5242" s="1">
        <v>6725.5</v>
      </c>
      <c r="U5242" t="s">
        <v>24</v>
      </c>
      <c r="V5242">
        <f>IF(Table1[[#This Row],[Churn]]="Yes",1,0)</f>
        <v>0</v>
      </c>
      <c r="W5242" t="str">
        <f t="shared" si="81"/>
        <v>Loyal (49-72 Months)</v>
      </c>
    </row>
    <row r="5243" spans="1:23" x14ac:dyDescent="0.25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 s="1">
        <v>64.2</v>
      </c>
      <c r="T5243" s="1">
        <v>3627.3</v>
      </c>
      <c r="U5243" t="s">
        <v>24</v>
      </c>
      <c r="V5243">
        <f>IF(Table1[[#This Row],[Churn]]="Yes",1,0)</f>
        <v>0</v>
      </c>
      <c r="W5243" t="str">
        <f t="shared" si="81"/>
        <v>Loyal (49-72 Months)</v>
      </c>
    </row>
    <row r="5244" spans="1:23" x14ac:dyDescent="0.25">
      <c r="A5244" t="s">
        <v>5278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 s="1">
        <v>88.7</v>
      </c>
      <c r="T5244" s="1">
        <v>1761.45</v>
      </c>
      <c r="U5244" t="s">
        <v>23</v>
      </c>
      <c r="V5244">
        <f>IF(Table1[[#This Row],[Churn]]="Yes",1,0)</f>
        <v>1</v>
      </c>
      <c r="W5244" t="str">
        <f t="shared" si="81"/>
        <v>Developing (13-24 Months)</v>
      </c>
    </row>
    <row r="5245" spans="1:23" x14ac:dyDescent="0.25">
      <c r="A5245" t="s">
        <v>5279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 s="1">
        <v>87.7</v>
      </c>
      <c r="T5245" s="1">
        <v>1725.95</v>
      </c>
      <c r="U5245" t="s">
        <v>24</v>
      </c>
      <c r="V5245">
        <f>IF(Table1[[#This Row],[Churn]]="Yes",1,0)</f>
        <v>0</v>
      </c>
      <c r="W5245" t="str">
        <f t="shared" si="81"/>
        <v>Developing (13-24 Months)</v>
      </c>
    </row>
    <row r="5246" spans="1:23" x14ac:dyDescent="0.25">
      <c r="A5246" t="s">
        <v>5280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 s="1">
        <v>89.3</v>
      </c>
      <c r="T5246" s="1">
        <v>4192.1499999999996</v>
      </c>
      <c r="U5246" t="s">
        <v>24</v>
      </c>
      <c r="V5246">
        <f>IF(Table1[[#This Row],[Churn]]="Yes",1,0)</f>
        <v>0</v>
      </c>
      <c r="W5246" t="str">
        <f t="shared" si="81"/>
        <v>Established (25-48 Months)</v>
      </c>
    </row>
    <row r="5247" spans="1:23" x14ac:dyDescent="0.25">
      <c r="A5247" t="s">
        <v>5281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 s="1">
        <v>20.149999999999999</v>
      </c>
      <c r="T5247" s="1">
        <v>1411.2</v>
      </c>
      <c r="U5247" t="s">
        <v>24</v>
      </c>
      <c r="V5247">
        <f>IF(Table1[[#This Row],[Churn]]="Yes",1,0)</f>
        <v>0</v>
      </c>
      <c r="W5247" t="str">
        <f t="shared" si="81"/>
        <v>Loyal (49-72 Months)</v>
      </c>
    </row>
    <row r="5248" spans="1:23" x14ac:dyDescent="0.25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 s="1">
        <v>79.75</v>
      </c>
      <c r="T5248" s="1">
        <v>164.5</v>
      </c>
      <c r="U5248" t="s">
        <v>23</v>
      </c>
      <c r="V5248">
        <f>IF(Table1[[#This Row],[Churn]]="Yes",1,0)</f>
        <v>1</v>
      </c>
      <c r="W5248" t="str">
        <f t="shared" si="81"/>
        <v>New (0-12 Months)</v>
      </c>
    </row>
    <row r="5249" spans="1:23" x14ac:dyDescent="0.25">
      <c r="A5249" t="s">
        <v>5283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 s="1">
        <v>94.55</v>
      </c>
      <c r="T5249" s="1">
        <v>2724.6</v>
      </c>
      <c r="U5249" t="s">
        <v>23</v>
      </c>
      <c r="V5249">
        <f>IF(Table1[[#This Row],[Churn]]="Yes",1,0)</f>
        <v>1</v>
      </c>
      <c r="W5249" t="str">
        <f t="shared" si="81"/>
        <v>Established (25-48 Months)</v>
      </c>
    </row>
    <row r="5250" spans="1:23" x14ac:dyDescent="0.25">
      <c r="A5250" t="s">
        <v>5284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 s="1">
        <v>20.05</v>
      </c>
      <c r="T5250" s="1">
        <v>264.55</v>
      </c>
      <c r="U5250" t="s">
        <v>24</v>
      </c>
      <c r="V5250">
        <f>IF(Table1[[#This Row],[Churn]]="Yes",1,0)</f>
        <v>0</v>
      </c>
      <c r="W5250" t="str">
        <f t="shared" ref="W5250:W5313" si="82">IF(F5250&lt;=12,"New (0-12 Months)",IF(F5250&lt;=24,"Developing (13-24 Months)",IF(F5250&lt;=48,"Established (25-48 Months)","Loyal (49-72 Months)")))</f>
        <v>New (0-12 Months)</v>
      </c>
    </row>
    <row r="5251" spans="1:23" x14ac:dyDescent="0.25">
      <c r="A5251" t="s">
        <v>5285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 s="1">
        <v>67.2</v>
      </c>
      <c r="T5251" s="1">
        <v>4671.7</v>
      </c>
      <c r="U5251" t="s">
        <v>24</v>
      </c>
      <c r="V5251">
        <f>IF(Table1[[#This Row],[Churn]]="Yes",1,0)</f>
        <v>0</v>
      </c>
      <c r="W5251" t="str">
        <f t="shared" si="82"/>
        <v>Loyal (49-72 Months)</v>
      </c>
    </row>
    <row r="5252" spans="1:23" x14ac:dyDescent="0.25">
      <c r="A5252" t="s">
        <v>5286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 s="1">
        <v>94.55</v>
      </c>
      <c r="T5252" s="1">
        <v>1173.55</v>
      </c>
      <c r="U5252" t="s">
        <v>24</v>
      </c>
      <c r="V5252">
        <f>IF(Table1[[#This Row],[Churn]]="Yes",1,0)</f>
        <v>0</v>
      </c>
      <c r="W5252" t="str">
        <f t="shared" si="82"/>
        <v>New (0-12 Months)</v>
      </c>
    </row>
    <row r="5253" spans="1:23" x14ac:dyDescent="0.25">
      <c r="A5253" t="s">
        <v>5287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 s="1">
        <v>69.05</v>
      </c>
      <c r="T5253" s="1">
        <v>318.5</v>
      </c>
      <c r="U5253" t="s">
        <v>23</v>
      </c>
      <c r="V5253">
        <f>IF(Table1[[#This Row],[Churn]]="Yes",1,0)</f>
        <v>1</v>
      </c>
      <c r="W5253" t="str">
        <f t="shared" si="82"/>
        <v>New (0-12 Months)</v>
      </c>
    </row>
    <row r="5254" spans="1:23" x14ac:dyDescent="0.25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 s="1">
        <v>107.5</v>
      </c>
      <c r="T5254" s="1">
        <v>7713.55</v>
      </c>
      <c r="U5254" t="s">
        <v>24</v>
      </c>
      <c r="V5254">
        <f>IF(Table1[[#This Row],[Churn]]="Yes",1,0)</f>
        <v>0</v>
      </c>
      <c r="W5254" t="str">
        <f t="shared" si="82"/>
        <v>Loyal (49-72 Months)</v>
      </c>
    </row>
    <row r="5255" spans="1:23" x14ac:dyDescent="0.25">
      <c r="A5255" t="s">
        <v>5289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 s="1">
        <v>73</v>
      </c>
      <c r="T5255" s="1">
        <v>2471.25</v>
      </c>
      <c r="U5255" t="s">
        <v>24</v>
      </c>
      <c r="V5255">
        <f>IF(Table1[[#This Row],[Churn]]="Yes",1,0)</f>
        <v>0</v>
      </c>
      <c r="W5255" t="str">
        <f t="shared" si="82"/>
        <v>Established (25-48 Months)</v>
      </c>
    </row>
    <row r="5256" spans="1:23" x14ac:dyDescent="0.25">
      <c r="A5256" t="s">
        <v>5290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 s="1">
        <v>114.75</v>
      </c>
      <c r="T5256" s="1">
        <v>7842.3</v>
      </c>
      <c r="U5256" t="s">
        <v>24</v>
      </c>
      <c r="V5256">
        <f>IF(Table1[[#This Row],[Churn]]="Yes",1,0)</f>
        <v>0</v>
      </c>
      <c r="W5256" t="str">
        <f t="shared" si="82"/>
        <v>Loyal (49-72 Months)</v>
      </c>
    </row>
    <row r="5257" spans="1:23" x14ac:dyDescent="0.25">
      <c r="A5257" t="s">
        <v>5291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 s="1">
        <v>76.05</v>
      </c>
      <c r="T5257" s="1">
        <v>2227.8000000000002</v>
      </c>
      <c r="U5257" t="s">
        <v>24</v>
      </c>
      <c r="V5257">
        <f>IF(Table1[[#This Row],[Churn]]="Yes",1,0)</f>
        <v>0</v>
      </c>
      <c r="W5257" t="str">
        <f t="shared" si="82"/>
        <v>Established (25-48 Months)</v>
      </c>
    </row>
    <row r="5258" spans="1:23" x14ac:dyDescent="0.25">
      <c r="A5258" t="s">
        <v>5292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 s="1">
        <v>96.25</v>
      </c>
      <c r="T5258" s="1">
        <v>4990.25</v>
      </c>
      <c r="U5258" t="s">
        <v>23</v>
      </c>
      <c r="V5258">
        <f>IF(Table1[[#This Row],[Churn]]="Yes",1,0)</f>
        <v>1</v>
      </c>
      <c r="W5258" t="str">
        <f t="shared" si="82"/>
        <v>Loyal (49-72 Months)</v>
      </c>
    </row>
    <row r="5259" spans="1:23" x14ac:dyDescent="0.25">
      <c r="A5259" t="s">
        <v>5293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 s="1">
        <v>101.1</v>
      </c>
      <c r="T5259" s="1">
        <v>3744.05</v>
      </c>
      <c r="U5259" t="s">
        <v>23</v>
      </c>
      <c r="V5259">
        <f>IF(Table1[[#This Row],[Churn]]="Yes",1,0)</f>
        <v>1</v>
      </c>
      <c r="W5259" t="str">
        <f t="shared" si="82"/>
        <v>Established (25-48 Months)</v>
      </c>
    </row>
    <row r="5260" spans="1:23" x14ac:dyDescent="0.25">
      <c r="A5260" t="s">
        <v>5294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 s="1">
        <v>104.7</v>
      </c>
      <c r="T5260" s="1">
        <v>7220.35</v>
      </c>
      <c r="U5260" t="s">
        <v>23</v>
      </c>
      <c r="V5260">
        <f>IF(Table1[[#This Row],[Churn]]="Yes",1,0)</f>
        <v>1</v>
      </c>
      <c r="W5260" t="str">
        <f t="shared" si="82"/>
        <v>Loyal (49-72 Months)</v>
      </c>
    </row>
    <row r="5261" spans="1:23" x14ac:dyDescent="0.25">
      <c r="A5261" t="s">
        <v>5295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 s="1">
        <v>77.900000000000006</v>
      </c>
      <c r="T5261" s="1">
        <v>2351.4499999999998</v>
      </c>
      <c r="U5261" t="s">
        <v>24</v>
      </c>
      <c r="V5261">
        <f>IF(Table1[[#This Row],[Churn]]="Yes",1,0)</f>
        <v>0</v>
      </c>
      <c r="W5261" t="str">
        <f t="shared" si="82"/>
        <v>Established (25-48 Months)</v>
      </c>
    </row>
    <row r="5262" spans="1:23" x14ac:dyDescent="0.25">
      <c r="A5262" t="s">
        <v>5296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 s="1">
        <v>90.65</v>
      </c>
      <c r="T5262" s="1">
        <v>2989.6</v>
      </c>
      <c r="U5262" t="s">
        <v>24</v>
      </c>
      <c r="V5262">
        <f>IF(Table1[[#This Row],[Churn]]="Yes",1,0)</f>
        <v>0</v>
      </c>
      <c r="W5262" t="str">
        <f t="shared" si="82"/>
        <v>Established (25-48 Months)</v>
      </c>
    </row>
    <row r="5263" spans="1:23" x14ac:dyDescent="0.25">
      <c r="A5263" t="s">
        <v>5297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 s="1">
        <v>110.45</v>
      </c>
      <c r="T5263" s="1">
        <v>6077.75</v>
      </c>
      <c r="U5263" t="s">
        <v>24</v>
      </c>
      <c r="V5263">
        <f>IF(Table1[[#This Row],[Churn]]="Yes",1,0)</f>
        <v>0</v>
      </c>
      <c r="W5263" t="str">
        <f t="shared" si="82"/>
        <v>Loyal (49-72 Months)</v>
      </c>
    </row>
    <row r="5264" spans="1:23" x14ac:dyDescent="0.25">
      <c r="A5264" t="s">
        <v>5298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 s="1">
        <v>68.7</v>
      </c>
      <c r="T5264" s="1">
        <v>4070.95</v>
      </c>
      <c r="U5264" t="s">
        <v>24</v>
      </c>
      <c r="V5264">
        <f>IF(Table1[[#This Row],[Churn]]="Yes",1,0)</f>
        <v>0</v>
      </c>
      <c r="W5264" t="str">
        <f t="shared" si="82"/>
        <v>Loyal (49-72 Months)</v>
      </c>
    </row>
    <row r="5265" spans="1:23" x14ac:dyDescent="0.25">
      <c r="A5265" t="s">
        <v>5299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 s="1">
        <v>44.85</v>
      </c>
      <c r="T5265" s="1">
        <v>2479.0500000000002</v>
      </c>
      <c r="U5265" t="s">
        <v>24</v>
      </c>
      <c r="V5265">
        <f>IF(Table1[[#This Row],[Churn]]="Yes",1,0)</f>
        <v>0</v>
      </c>
      <c r="W5265" t="str">
        <f t="shared" si="82"/>
        <v>Loyal (49-72 Months)</v>
      </c>
    </row>
    <row r="5266" spans="1:23" x14ac:dyDescent="0.25">
      <c r="A5266" t="s">
        <v>5300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 s="1">
        <v>29.8</v>
      </c>
      <c r="T5266" s="1">
        <v>2134.3000000000002</v>
      </c>
      <c r="U5266" t="s">
        <v>24</v>
      </c>
      <c r="V5266">
        <f>IF(Table1[[#This Row],[Churn]]="Yes",1,0)</f>
        <v>0</v>
      </c>
      <c r="W5266" t="str">
        <f t="shared" si="82"/>
        <v>Loyal (49-72 Months)</v>
      </c>
    </row>
    <row r="5267" spans="1:23" x14ac:dyDescent="0.25">
      <c r="A5267" t="s">
        <v>5301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 s="1">
        <v>88.9</v>
      </c>
      <c r="T5267" s="1">
        <v>6000.1</v>
      </c>
      <c r="U5267" t="s">
        <v>24</v>
      </c>
      <c r="V5267">
        <f>IF(Table1[[#This Row],[Churn]]="Yes",1,0)</f>
        <v>0</v>
      </c>
      <c r="W5267" t="str">
        <f t="shared" si="82"/>
        <v>Loyal (49-72 Months)</v>
      </c>
    </row>
    <row r="5268" spans="1:23" x14ac:dyDescent="0.25">
      <c r="A5268" t="s">
        <v>5302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 s="1">
        <v>58.75</v>
      </c>
      <c r="T5268" s="1">
        <v>2203.1</v>
      </c>
      <c r="U5268" t="s">
        <v>24</v>
      </c>
      <c r="V5268">
        <f>IF(Table1[[#This Row],[Churn]]="Yes",1,0)</f>
        <v>0</v>
      </c>
      <c r="W5268" t="str">
        <f t="shared" si="82"/>
        <v>Established (25-48 Months)</v>
      </c>
    </row>
    <row r="5269" spans="1:23" x14ac:dyDescent="0.25">
      <c r="A5269" t="s">
        <v>5303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 s="1">
        <v>19.850000000000001</v>
      </c>
      <c r="T5269" s="1">
        <v>183.15</v>
      </c>
      <c r="U5269" t="s">
        <v>24</v>
      </c>
      <c r="V5269">
        <f>IF(Table1[[#This Row],[Churn]]="Yes",1,0)</f>
        <v>0</v>
      </c>
      <c r="W5269" t="str">
        <f t="shared" si="82"/>
        <v>New (0-12 Months)</v>
      </c>
    </row>
    <row r="5270" spans="1:23" x14ac:dyDescent="0.25">
      <c r="A5270" t="s">
        <v>5304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 s="1">
        <v>86.9</v>
      </c>
      <c r="T5270" s="1">
        <v>6194.1</v>
      </c>
      <c r="U5270" t="s">
        <v>24</v>
      </c>
      <c r="V5270">
        <f>IF(Table1[[#This Row],[Churn]]="Yes",1,0)</f>
        <v>0</v>
      </c>
      <c r="W5270" t="str">
        <f t="shared" si="82"/>
        <v>Loyal (49-72 Months)</v>
      </c>
    </row>
    <row r="5271" spans="1:23" x14ac:dyDescent="0.25">
      <c r="A5271" t="s">
        <v>5305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 s="1">
        <v>59.65</v>
      </c>
      <c r="T5271" s="1">
        <v>638.95000000000005</v>
      </c>
      <c r="U5271" t="s">
        <v>24</v>
      </c>
      <c r="V5271">
        <f>IF(Table1[[#This Row],[Churn]]="Yes",1,0)</f>
        <v>0</v>
      </c>
      <c r="W5271" t="str">
        <f t="shared" si="82"/>
        <v>New (0-12 Months)</v>
      </c>
    </row>
    <row r="5272" spans="1:23" x14ac:dyDescent="0.25">
      <c r="A5272" t="s">
        <v>5306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 s="1">
        <v>55.25</v>
      </c>
      <c r="T5272" s="1">
        <v>2139.1999999999998</v>
      </c>
      <c r="U5272" t="s">
        <v>23</v>
      </c>
      <c r="V5272">
        <f>IF(Table1[[#This Row],[Churn]]="Yes",1,0)</f>
        <v>1</v>
      </c>
      <c r="W5272" t="str">
        <f t="shared" si="82"/>
        <v>Established (25-48 Months)</v>
      </c>
    </row>
    <row r="5273" spans="1:23" x14ac:dyDescent="0.25">
      <c r="A5273" t="s">
        <v>5307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 s="1">
        <v>66.400000000000006</v>
      </c>
      <c r="T5273" s="1">
        <v>831.75</v>
      </c>
      <c r="U5273" t="s">
        <v>24</v>
      </c>
      <c r="V5273">
        <f>IF(Table1[[#This Row],[Churn]]="Yes",1,0)</f>
        <v>0</v>
      </c>
      <c r="W5273" t="str">
        <f t="shared" si="82"/>
        <v>Developing (13-24 Months)</v>
      </c>
    </row>
    <row r="5274" spans="1:23" x14ac:dyDescent="0.25">
      <c r="A5274" t="s">
        <v>5308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 s="1">
        <v>90.1</v>
      </c>
      <c r="T5274" s="1">
        <v>521.29999999999995</v>
      </c>
      <c r="U5274" t="s">
        <v>23</v>
      </c>
      <c r="V5274">
        <f>IF(Table1[[#This Row],[Churn]]="Yes",1,0)</f>
        <v>1</v>
      </c>
      <c r="W5274" t="str">
        <f t="shared" si="82"/>
        <v>New (0-12 Months)</v>
      </c>
    </row>
    <row r="5275" spans="1:23" x14ac:dyDescent="0.25">
      <c r="A5275" t="s">
        <v>5309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 s="1">
        <v>20.149999999999999</v>
      </c>
      <c r="T5275" s="1">
        <v>1337.5</v>
      </c>
      <c r="U5275" t="s">
        <v>24</v>
      </c>
      <c r="V5275">
        <f>IF(Table1[[#This Row],[Churn]]="Yes",1,0)</f>
        <v>0</v>
      </c>
      <c r="W5275" t="str">
        <f t="shared" si="82"/>
        <v>Loyal (49-72 Months)</v>
      </c>
    </row>
    <row r="5276" spans="1:23" x14ac:dyDescent="0.25">
      <c r="A5276" t="s">
        <v>5310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 s="1">
        <v>108.1</v>
      </c>
      <c r="T5276" s="1">
        <v>7181.95</v>
      </c>
      <c r="U5276" t="s">
        <v>24</v>
      </c>
      <c r="V5276">
        <f>IF(Table1[[#This Row],[Churn]]="Yes",1,0)</f>
        <v>0</v>
      </c>
      <c r="W5276" t="str">
        <f t="shared" si="82"/>
        <v>Loyal (49-72 Months)</v>
      </c>
    </row>
    <row r="5277" spans="1:23" x14ac:dyDescent="0.25">
      <c r="A5277" t="s">
        <v>5311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 s="1">
        <v>53.75</v>
      </c>
      <c r="T5277" s="1">
        <v>608</v>
      </c>
      <c r="U5277" t="s">
        <v>23</v>
      </c>
      <c r="V5277">
        <f>IF(Table1[[#This Row],[Churn]]="Yes",1,0)</f>
        <v>1</v>
      </c>
      <c r="W5277" t="str">
        <f t="shared" si="82"/>
        <v>New (0-12 Months)</v>
      </c>
    </row>
    <row r="5278" spans="1:23" x14ac:dyDescent="0.25">
      <c r="A5278" t="s">
        <v>5312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 s="1">
        <v>56.9</v>
      </c>
      <c r="T5278" s="1">
        <v>2560.1</v>
      </c>
      <c r="U5278" t="s">
        <v>24</v>
      </c>
      <c r="V5278">
        <f>IF(Table1[[#This Row],[Churn]]="Yes",1,0)</f>
        <v>0</v>
      </c>
      <c r="W5278" t="str">
        <f t="shared" si="82"/>
        <v>Established (25-48 Months)</v>
      </c>
    </row>
    <row r="5279" spans="1:23" x14ac:dyDescent="0.25">
      <c r="A5279" t="s">
        <v>5313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 s="1">
        <v>89.3</v>
      </c>
      <c r="T5279" s="1">
        <v>577.6</v>
      </c>
      <c r="U5279" t="s">
        <v>23</v>
      </c>
      <c r="V5279">
        <f>IF(Table1[[#This Row],[Churn]]="Yes",1,0)</f>
        <v>1</v>
      </c>
      <c r="W5279" t="str">
        <f t="shared" si="82"/>
        <v>New (0-12 Months)</v>
      </c>
    </row>
    <row r="5280" spans="1:23" x14ac:dyDescent="0.25">
      <c r="A5280" t="s">
        <v>5314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 s="1">
        <v>109.6</v>
      </c>
      <c r="T5280" s="1">
        <v>5953</v>
      </c>
      <c r="U5280" t="s">
        <v>24</v>
      </c>
      <c r="V5280">
        <f>IF(Table1[[#This Row],[Churn]]="Yes",1,0)</f>
        <v>0</v>
      </c>
      <c r="W5280" t="str">
        <f t="shared" si="82"/>
        <v>Loyal (49-72 Months)</v>
      </c>
    </row>
    <row r="5281" spans="1:23" x14ac:dyDescent="0.25">
      <c r="A5281" t="s">
        <v>5315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 s="1">
        <v>25.15</v>
      </c>
      <c r="T5281" s="1">
        <v>1790.15</v>
      </c>
      <c r="U5281" t="s">
        <v>24</v>
      </c>
      <c r="V5281">
        <f>IF(Table1[[#This Row],[Churn]]="Yes",1,0)</f>
        <v>0</v>
      </c>
      <c r="W5281" t="str">
        <f t="shared" si="82"/>
        <v>Loyal (49-72 Months)</v>
      </c>
    </row>
    <row r="5282" spans="1:23" x14ac:dyDescent="0.25">
      <c r="A5282" t="s">
        <v>5316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 s="1">
        <v>79.150000000000006</v>
      </c>
      <c r="T5282" s="1">
        <v>2531.4</v>
      </c>
      <c r="U5282" t="s">
        <v>24</v>
      </c>
      <c r="V5282">
        <f>IF(Table1[[#This Row],[Churn]]="Yes",1,0)</f>
        <v>0</v>
      </c>
      <c r="W5282" t="str">
        <f t="shared" si="82"/>
        <v>Established (25-48 Months)</v>
      </c>
    </row>
    <row r="5283" spans="1:23" x14ac:dyDescent="0.25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 s="1">
        <v>66.75</v>
      </c>
      <c r="T5283" s="1">
        <v>4760.3</v>
      </c>
      <c r="U5283" t="s">
        <v>24</v>
      </c>
      <c r="V5283">
        <f>IF(Table1[[#This Row],[Churn]]="Yes",1,0)</f>
        <v>0</v>
      </c>
      <c r="W5283" t="str">
        <f t="shared" si="82"/>
        <v>Loyal (49-72 Months)</v>
      </c>
    </row>
    <row r="5284" spans="1:23" x14ac:dyDescent="0.25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 s="1">
        <v>95.2</v>
      </c>
      <c r="T5284" s="1">
        <v>292.85000000000002</v>
      </c>
      <c r="U5284" t="s">
        <v>23</v>
      </c>
      <c r="V5284">
        <f>IF(Table1[[#This Row],[Churn]]="Yes",1,0)</f>
        <v>1</v>
      </c>
      <c r="W5284" t="str">
        <f t="shared" si="82"/>
        <v>New (0-12 Months)</v>
      </c>
    </row>
    <row r="5285" spans="1:23" x14ac:dyDescent="0.25">
      <c r="A5285" t="s">
        <v>5319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 s="1">
        <v>48.8</v>
      </c>
      <c r="T5285" s="1">
        <v>953.65</v>
      </c>
      <c r="U5285" t="s">
        <v>24</v>
      </c>
      <c r="V5285">
        <f>IF(Table1[[#This Row],[Churn]]="Yes",1,0)</f>
        <v>0</v>
      </c>
      <c r="W5285" t="str">
        <f t="shared" si="82"/>
        <v>Developing (13-24 Months)</v>
      </c>
    </row>
    <row r="5286" spans="1:23" x14ac:dyDescent="0.25">
      <c r="A5286" t="s">
        <v>5320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 s="1">
        <v>45.7</v>
      </c>
      <c r="T5286" s="1">
        <v>198</v>
      </c>
      <c r="U5286" t="s">
        <v>23</v>
      </c>
      <c r="V5286">
        <f>IF(Table1[[#This Row],[Churn]]="Yes",1,0)</f>
        <v>1</v>
      </c>
      <c r="W5286" t="str">
        <f t="shared" si="82"/>
        <v>New (0-12 Months)</v>
      </c>
    </row>
    <row r="5287" spans="1:23" x14ac:dyDescent="0.25">
      <c r="A5287" t="s">
        <v>5321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 s="1">
        <v>80.7</v>
      </c>
      <c r="T5287" s="1">
        <v>5705.05</v>
      </c>
      <c r="U5287" t="s">
        <v>24</v>
      </c>
      <c r="V5287">
        <f>IF(Table1[[#This Row],[Churn]]="Yes",1,0)</f>
        <v>0</v>
      </c>
      <c r="W5287" t="str">
        <f t="shared" si="82"/>
        <v>Loyal (49-72 Months)</v>
      </c>
    </row>
    <row r="5288" spans="1:23" x14ac:dyDescent="0.25">
      <c r="A5288" t="s">
        <v>5322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 s="1">
        <v>74.5</v>
      </c>
      <c r="T5288" s="1">
        <v>609.9</v>
      </c>
      <c r="U5288" t="s">
        <v>23</v>
      </c>
      <c r="V5288">
        <f>IF(Table1[[#This Row],[Churn]]="Yes",1,0)</f>
        <v>1</v>
      </c>
      <c r="W5288" t="str">
        <f t="shared" si="82"/>
        <v>New (0-12 Months)</v>
      </c>
    </row>
    <row r="5289" spans="1:23" x14ac:dyDescent="0.25">
      <c r="A5289" t="s">
        <v>5323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 s="1">
        <v>20.55</v>
      </c>
      <c r="T5289" s="1">
        <v>20.55</v>
      </c>
      <c r="U5289" t="s">
        <v>24</v>
      </c>
      <c r="V5289">
        <f>IF(Table1[[#This Row],[Churn]]="Yes",1,0)</f>
        <v>0</v>
      </c>
      <c r="W5289" t="str">
        <f t="shared" si="82"/>
        <v>New (0-12 Months)</v>
      </c>
    </row>
    <row r="5290" spans="1:23" x14ac:dyDescent="0.25">
      <c r="A5290" t="s">
        <v>5324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 s="1">
        <v>79.650000000000006</v>
      </c>
      <c r="T5290" s="1">
        <v>79.650000000000006</v>
      </c>
      <c r="U5290" t="s">
        <v>23</v>
      </c>
      <c r="V5290">
        <f>IF(Table1[[#This Row],[Churn]]="Yes",1,0)</f>
        <v>1</v>
      </c>
      <c r="W5290" t="str">
        <f t="shared" si="82"/>
        <v>New (0-12 Months)</v>
      </c>
    </row>
    <row r="5291" spans="1:23" x14ac:dyDescent="0.25">
      <c r="A5291" t="s">
        <v>5325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 s="1">
        <v>115.1</v>
      </c>
      <c r="T5291" s="1">
        <v>6993.65</v>
      </c>
      <c r="U5291" t="s">
        <v>24</v>
      </c>
      <c r="V5291">
        <f>IF(Table1[[#This Row],[Churn]]="Yes",1,0)</f>
        <v>0</v>
      </c>
      <c r="W5291" t="str">
        <f t="shared" si="82"/>
        <v>Loyal (49-72 Months)</v>
      </c>
    </row>
    <row r="5292" spans="1:23" x14ac:dyDescent="0.25">
      <c r="A5292" t="s">
        <v>5326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 s="1">
        <v>59.7</v>
      </c>
      <c r="T5292" s="1">
        <v>4122.6499999999996</v>
      </c>
      <c r="U5292" t="s">
        <v>24</v>
      </c>
      <c r="V5292">
        <f>IF(Table1[[#This Row],[Churn]]="Yes",1,0)</f>
        <v>0</v>
      </c>
      <c r="W5292" t="str">
        <f t="shared" si="82"/>
        <v>Loyal (49-72 Months)</v>
      </c>
    </row>
    <row r="5293" spans="1:23" x14ac:dyDescent="0.25">
      <c r="A5293" t="s">
        <v>5327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 s="1">
        <v>86.45</v>
      </c>
      <c r="T5293" s="1">
        <v>5762.95</v>
      </c>
      <c r="U5293" t="s">
        <v>24</v>
      </c>
      <c r="V5293">
        <f>IF(Table1[[#This Row],[Churn]]="Yes",1,0)</f>
        <v>0</v>
      </c>
      <c r="W5293" t="str">
        <f t="shared" si="82"/>
        <v>Loyal (49-72 Months)</v>
      </c>
    </row>
    <row r="5294" spans="1:23" x14ac:dyDescent="0.25">
      <c r="A5294" t="s">
        <v>5328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 s="1">
        <v>33.700000000000003</v>
      </c>
      <c r="T5294" s="1">
        <v>1537.85</v>
      </c>
      <c r="U5294" t="s">
        <v>24</v>
      </c>
      <c r="V5294">
        <f>IF(Table1[[#This Row],[Churn]]="Yes",1,0)</f>
        <v>0</v>
      </c>
      <c r="W5294" t="str">
        <f t="shared" si="82"/>
        <v>Established (25-48 Months)</v>
      </c>
    </row>
    <row r="5295" spans="1:23" x14ac:dyDescent="0.25">
      <c r="A5295" t="s">
        <v>5329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 s="1">
        <v>80.099999999999994</v>
      </c>
      <c r="T5295" s="1">
        <v>2603.3000000000002</v>
      </c>
      <c r="U5295" t="s">
        <v>24</v>
      </c>
      <c r="V5295">
        <f>IF(Table1[[#This Row],[Churn]]="Yes",1,0)</f>
        <v>0</v>
      </c>
      <c r="W5295" t="str">
        <f t="shared" si="82"/>
        <v>Established (25-48 Months)</v>
      </c>
    </row>
    <row r="5296" spans="1:23" x14ac:dyDescent="0.25">
      <c r="A5296" t="s">
        <v>5330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 s="1">
        <v>104.05</v>
      </c>
      <c r="T5296" s="1">
        <v>5566.4</v>
      </c>
      <c r="U5296" t="s">
        <v>24</v>
      </c>
      <c r="V5296">
        <f>IF(Table1[[#This Row],[Churn]]="Yes",1,0)</f>
        <v>0</v>
      </c>
      <c r="W5296" t="str">
        <f t="shared" si="82"/>
        <v>Loyal (49-72 Months)</v>
      </c>
    </row>
    <row r="5297" spans="1:23" x14ac:dyDescent="0.25">
      <c r="A5297" t="s">
        <v>5331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 s="1">
        <v>108.75</v>
      </c>
      <c r="T5297" s="1">
        <v>5431.9</v>
      </c>
      <c r="U5297" t="s">
        <v>24</v>
      </c>
      <c r="V5297">
        <f>IF(Table1[[#This Row],[Churn]]="Yes",1,0)</f>
        <v>0</v>
      </c>
      <c r="W5297" t="str">
        <f t="shared" si="82"/>
        <v>Loyal (49-72 Months)</v>
      </c>
    </row>
    <row r="5298" spans="1:23" x14ac:dyDescent="0.25">
      <c r="A5298" t="s">
        <v>5332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 s="1">
        <v>41.1</v>
      </c>
      <c r="T5298" s="1">
        <v>2258.25</v>
      </c>
      <c r="U5298" t="s">
        <v>24</v>
      </c>
      <c r="V5298">
        <f>IF(Table1[[#This Row],[Churn]]="Yes",1,0)</f>
        <v>0</v>
      </c>
      <c r="W5298" t="str">
        <f t="shared" si="82"/>
        <v>Loyal (49-72 Months)</v>
      </c>
    </row>
    <row r="5299" spans="1:23" x14ac:dyDescent="0.25">
      <c r="A5299" t="s">
        <v>5333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 s="1">
        <v>20.350000000000001</v>
      </c>
      <c r="T5299" s="1">
        <v>1092.3499999999999</v>
      </c>
      <c r="U5299" t="s">
        <v>24</v>
      </c>
      <c r="V5299">
        <f>IF(Table1[[#This Row],[Churn]]="Yes",1,0)</f>
        <v>0</v>
      </c>
      <c r="W5299" t="str">
        <f t="shared" si="82"/>
        <v>Loyal (49-72 Months)</v>
      </c>
    </row>
    <row r="5300" spans="1:23" x14ac:dyDescent="0.25">
      <c r="A5300" t="s">
        <v>5334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 s="1">
        <v>105.9</v>
      </c>
      <c r="T5300" s="1">
        <v>6401.25</v>
      </c>
      <c r="U5300" t="s">
        <v>24</v>
      </c>
      <c r="V5300">
        <f>IF(Table1[[#This Row],[Churn]]="Yes",1,0)</f>
        <v>0</v>
      </c>
      <c r="W5300" t="str">
        <f t="shared" si="82"/>
        <v>Loyal (49-72 Months)</v>
      </c>
    </row>
    <row r="5301" spans="1:23" x14ac:dyDescent="0.25">
      <c r="A5301" t="s">
        <v>5335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 s="1">
        <v>101.3</v>
      </c>
      <c r="T5301" s="1">
        <v>2812.2</v>
      </c>
      <c r="U5301" t="s">
        <v>23</v>
      </c>
      <c r="V5301">
        <f>IF(Table1[[#This Row],[Churn]]="Yes",1,0)</f>
        <v>1</v>
      </c>
      <c r="W5301" t="str">
        <f t="shared" si="82"/>
        <v>Established (25-48 Months)</v>
      </c>
    </row>
    <row r="5302" spans="1:23" x14ac:dyDescent="0.25">
      <c r="A5302" t="s">
        <v>5336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 s="1">
        <v>80.05</v>
      </c>
      <c r="T5302" s="1">
        <v>80.05</v>
      </c>
      <c r="U5302" t="s">
        <v>23</v>
      </c>
      <c r="V5302">
        <f>IF(Table1[[#This Row],[Churn]]="Yes",1,0)</f>
        <v>1</v>
      </c>
      <c r="W5302" t="str">
        <f t="shared" si="82"/>
        <v>New (0-12 Months)</v>
      </c>
    </row>
    <row r="5303" spans="1:23" x14ac:dyDescent="0.25">
      <c r="A5303" t="s">
        <v>5337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 s="1">
        <v>89.2</v>
      </c>
      <c r="T5303" s="1">
        <v>2698.35</v>
      </c>
      <c r="U5303" t="s">
        <v>23</v>
      </c>
      <c r="V5303">
        <f>IF(Table1[[#This Row],[Churn]]="Yes",1,0)</f>
        <v>1</v>
      </c>
      <c r="W5303" t="str">
        <f t="shared" si="82"/>
        <v>Established (25-48 Months)</v>
      </c>
    </row>
    <row r="5304" spans="1:23" x14ac:dyDescent="0.25">
      <c r="A5304" t="s">
        <v>5338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 s="1">
        <v>65.5</v>
      </c>
      <c r="T5304" s="1">
        <v>616.9</v>
      </c>
      <c r="U5304" t="s">
        <v>24</v>
      </c>
      <c r="V5304">
        <f>IF(Table1[[#This Row],[Churn]]="Yes",1,0)</f>
        <v>0</v>
      </c>
      <c r="W5304" t="str">
        <f t="shared" si="82"/>
        <v>New (0-12 Months)</v>
      </c>
    </row>
    <row r="5305" spans="1:23" x14ac:dyDescent="0.25">
      <c r="A5305" t="s">
        <v>5339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 s="1">
        <v>40.450000000000003</v>
      </c>
      <c r="T5305" s="1">
        <v>1912.85</v>
      </c>
      <c r="U5305" t="s">
        <v>24</v>
      </c>
      <c r="V5305">
        <f>IF(Table1[[#This Row],[Churn]]="Yes",1,0)</f>
        <v>0</v>
      </c>
      <c r="W5305" t="str">
        <f t="shared" si="82"/>
        <v>Established (25-48 Months)</v>
      </c>
    </row>
    <row r="5306" spans="1:23" x14ac:dyDescent="0.25">
      <c r="A5306" t="s">
        <v>5340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 s="1">
        <v>70.45</v>
      </c>
      <c r="T5306" s="1">
        <v>849.1</v>
      </c>
      <c r="U5306" t="s">
        <v>24</v>
      </c>
      <c r="V5306">
        <f>IF(Table1[[#This Row],[Churn]]="Yes",1,0)</f>
        <v>0</v>
      </c>
      <c r="W5306" t="str">
        <f t="shared" si="82"/>
        <v>Developing (13-24 Months)</v>
      </c>
    </row>
    <row r="5307" spans="1:23" x14ac:dyDescent="0.25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 s="1">
        <v>78.8</v>
      </c>
      <c r="T5307" s="1">
        <v>3460.3</v>
      </c>
      <c r="U5307" t="s">
        <v>24</v>
      </c>
      <c r="V5307">
        <f>IF(Table1[[#This Row],[Churn]]="Yes",1,0)</f>
        <v>0</v>
      </c>
      <c r="W5307" t="str">
        <f t="shared" si="82"/>
        <v>Established (25-48 Months)</v>
      </c>
    </row>
    <row r="5308" spans="1:23" x14ac:dyDescent="0.25">
      <c r="A5308" t="s">
        <v>5342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 s="1">
        <v>83.65</v>
      </c>
      <c r="T5308" s="1">
        <v>1465.75</v>
      </c>
      <c r="U5308" t="s">
        <v>23</v>
      </c>
      <c r="V5308">
        <f>IF(Table1[[#This Row],[Churn]]="Yes",1,0)</f>
        <v>1</v>
      </c>
      <c r="W5308" t="str">
        <f t="shared" si="82"/>
        <v>Developing (13-24 Months)</v>
      </c>
    </row>
    <row r="5309" spans="1:23" x14ac:dyDescent="0.25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 s="1">
        <v>90.1</v>
      </c>
      <c r="T5309" s="1">
        <v>90.1</v>
      </c>
      <c r="U5309" t="s">
        <v>24</v>
      </c>
      <c r="V5309">
        <f>IF(Table1[[#This Row],[Churn]]="Yes",1,0)</f>
        <v>0</v>
      </c>
      <c r="W5309" t="str">
        <f t="shared" si="82"/>
        <v>New (0-12 Months)</v>
      </c>
    </row>
    <row r="5310" spans="1:23" x14ac:dyDescent="0.25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 s="1">
        <v>82.45</v>
      </c>
      <c r="T5310" s="1">
        <v>5555.3</v>
      </c>
      <c r="U5310" t="s">
        <v>24</v>
      </c>
      <c r="V5310">
        <f>IF(Table1[[#This Row],[Churn]]="Yes",1,0)</f>
        <v>0</v>
      </c>
      <c r="W5310" t="str">
        <f t="shared" si="82"/>
        <v>Loyal (49-72 Months)</v>
      </c>
    </row>
    <row r="5311" spans="1:23" x14ac:dyDescent="0.25">
      <c r="A5311" t="s">
        <v>5345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 s="1">
        <v>20.25</v>
      </c>
      <c r="T5311" s="1">
        <v>1278.8</v>
      </c>
      <c r="U5311" t="s">
        <v>24</v>
      </c>
      <c r="V5311">
        <f>IF(Table1[[#This Row],[Churn]]="Yes",1,0)</f>
        <v>0</v>
      </c>
      <c r="W5311" t="str">
        <f t="shared" si="82"/>
        <v>Loyal (49-72 Months)</v>
      </c>
    </row>
    <row r="5312" spans="1:23" x14ac:dyDescent="0.25">
      <c r="A5312" t="s">
        <v>5346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 s="1">
        <v>66.25</v>
      </c>
      <c r="T5312" s="1">
        <v>2907.35</v>
      </c>
      <c r="U5312" t="s">
        <v>24</v>
      </c>
      <c r="V5312">
        <f>IF(Table1[[#This Row],[Churn]]="Yes",1,0)</f>
        <v>0</v>
      </c>
      <c r="W5312" t="str">
        <f t="shared" si="82"/>
        <v>Established (25-48 Months)</v>
      </c>
    </row>
    <row r="5313" spans="1:23" x14ac:dyDescent="0.25">
      <c r="A5313" t="s">
        <v>5347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 s="1">
        <v>19.5</v>
      </c>
      <c r="T5313" s="1">
        <v>146.30000000000001</v>
      </c>
      <c r="U5313" t="s">
        <v>23</v>
      </c>
      <c r="V5313">
        <f>IF(Table1[[#This Row],[Churn]]="Yes",1,0)</f>
        <v>1</v>
      </c>
      <c r="W5313" t="str">
        <f t="shared" si="82"/>
        <v>New (0-12 Months)</v>
      </c>
    </row>
    <row r="5314" spans="1:23" x14ac:dyDescent="0.25">
      <c r="A5314" t="s">
        <v>5348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 s="1">
        <v>51.25</v>
      </c>
      <c r="T5314" s="1">
        <v>51.25</v>
      </c>
      <c r="U5314" t="s">
        <v>23</v>
      </c>
      <c r="V5314">
        <f>IF(Table1[[#This Row],[Churn]]="Yes",1,0)</f>
        <v>1</v>
      </c>
      <c r="W5314" t="str">
        <f t="shared" ref="W5314:W5377" si="83">IF(F5314&lt;=12,"New (0-12 Months)",IF(F5314&lt;=24,"Developing (13-24 Months)",IF(F5314&lt;=48,"Established (25-48 Months)","Loyal (49-72 Months)")))</f>
        <v>New (0-12 Months)</v>
      </c>
    </row>
    <row r="5315" spans="1:23" x14ac:dyDescent="0.25">
      <c r="A5315" t="s">
        <v>5349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 s="1">
        <v>89.7</v>
      </c>
      <c r="T5315" s="1">
        <v>4952.95</v>
      </c>
      <c r="U5315" t="s">
        <v>24</v>
      </c>
      <c r="V5315">
        <f>IF(Table1[[#This Row],[Churn]]="Yes",1,0)</f>
        <v>0</v>
      </c>
      <c r="W5315" t="str">
        <f t="shared" si="83"/>
        <v>Loyal (49-72 Months)</v>
      </c>
    </row>
    <row r="5316" spans="1:23" x14ac:dyDescent="0.25">
      <c r="A5316" t="s">
        <v>5350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 s="1">
        <v>64.55</v>
      </c>
      <c r="T5316" s="1">
        <v>4504.8999999999996</v>
      </c>
      <c r="U5316" t="s">
        <v>24</v>
      </c>
      <c r="V5316">
        <f>IF(Table1[[#This Row],[Churn]]="Yes",1,0)</f>
        <v>0</v>
      </c>
      <c r="W5316" t="str">
        <f t="shared" si="83"/>
        <v>Loyal (49-72 Months)</v>
      </c>
    </row>
    <row r="5317" spans="1:23" x14ac:dyDescent="0.25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 s="1">
        <v>45.6</v>
      </c>
      <c r="T5317" s="1">
        <v>45.6</v>
      </c>
      <c r="U5317" t="s">
        <v>23</v>
      </c>
      <c r="V5317">
        <f>IF(Table1[[#This Row],[Churn]]="Yes",1,0)</f>
        <v>1</v>
      </c>
      <c r="W5317" t="str">
        <f t="shared" si="83"/>
        <v>New (0-12 Months)</v>
      </c>
    </row>
    <row r="5318" spans="1:23" x14ac:dyDescent="0.25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 s="1">
        <v>93.65</v>
      </c>
      <c r="T5318" s="1">
        <v>4520.1499999999996</v>
      </c>
      <c r="U5318" t="s">
        <v>24</v>
      </c>
      <c r="V5318">
        <f>IF(Table1[[#This Row],[Churn]]="Yes",1,0)</f>
        <v>0</v>
      </c>
      <c r="W5318" t="str">
        <f t="shared" si="83"/>
        <v>Loyal (49-72 Months)</v>
      </c>
    </row>
    <row r="5319" spans="1:23" x14ac:dyDescent="0.25">
      <c r="A5319" t="s">
        <v>5353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 s="1">
        <v>49.65</v>
      </c>
      <c r="T5319" s="1">
        <v>267.35000000000002</v>
      </c>
      <c r="U5319" t="s">
        <v>23</v>
      </c>
      <c r="V5319">
        <f>IF(Table1[[#This Row],[Churn]]="Yes",1,0)</f>
        <v>1</v>
      </c>
      <c r="W5319" t="str">
        <f t="shared" si="83"/>
        <v>New (0-12 Months)</v>
      </c>
    </row>
    <row r="5320" spans="1:23" x14ac:dyDescent="0.25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 s="1">
        <v>73.599999999999994</v>
      </c>
      <c r="T5320" s="1">
        <v>2316.85</v>
      </c>
      <c r="U5320" t="s">
        <v>24</v>
      </c>
      <c r="V5320">
        <f>IF(Table1[[#This Row],[Churn]]="Yes",1,0)</f>
        <v>0</v>
      </c>
      <c r="W5320" t="str">
        <f t="shared" si="83"/>
        <v>Established (25-48 Months)</v>
      </c>
    </row>
    <row r="5321" spans="1:23" x14ac:dyDescent="0.25">
      <c r="A5321" t="s">
        <v>5355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 s="1">
        <v>109.75</v>
      </c>
      <c r="T5321" s="1">
        <v>8075.35</v>
      </c>
      <c r="U5321" t="s">
        <v>24</v>
      </c>
      <c r="V5321">
        <f>IF(Table1[[#This Row],[Churn]]="Yes",1,0)</f>
        <v>0</v>
      </c>
      <c r="W5321" t="str">
        <f t="shared" si="83"/>
        <v>Loyal (49-72 Months)</v>
      </c>
    </row>
    <row r="5322" spans="1:23" x14ac:dyDescent="0.25">
      <c r="A5322" t="s">
        <v>5356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 s="1">
        <v>61.45</v>
      </c>
      <c r="T5322" s="1">
        <v>2302.35</v>
      </c>
      <c r="U5322" t="s">
        <v>24</v>
      </c>
      <c r="V5322">
        <f>IF(Table1[[#This Row],[Churn]]="Yes",1,0)</f>
        <v>0</v>
      </c>
      <c r="W5322" t="str">
        <f t="shared" si="83"/>
        <v>Established (25-48 Months)</v>
      </c>
    </row>
    <row r="5323" spans="1:23" x14ac:dyDescent="0.25">
      <c r="A5323" t="s">
        <v>5357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 s="1">
        <v>106.4</v>
      </c>
      <c r="T5323" s="1">
        <v>7251.9</v>
      </c>
      <c r="U5323" t="s">
        <v>24</v>
      </c>
      <c r="V5323">
        <f>IF(Table1[[#This Row],[Churn]]="Yes",1,0)</f>
        <v>0</v>
      </c>
      <c r="W5323" t="str">
        <f t="shared" si="83"/>
        <v>Loyal (49-72 Months)</v>
      </c>
    </row>
    <row r="5324" spans="1:23" x14ac:dyDescent="0.25">
      <c r="A5324" t="s">
        <v>5358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 s="1">
        <v>81.900000000000006</v>
      </c>
      <c r="T5324" s="1">
        <v>2078.5500000000002</v>
      </c>
      <c r="U5324" t="s">
        <v>24</v>
      </c>
      <c r="V5324">
        <f>IF(Table1[[#This Row],[Churn]]="Yes",1,0)</f>
        <v>0</v>
      </c>
      <c r="W5324" t="str">
        <f t="shared" si="83"/>
        <v>Established (25-48 Months)</v>
      </c>
    </row>
    <row r="5325" spans="1:23" x14ac:dyDescent="0.25">
      <c r="A5325" t="s">
        <v>5359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 s="1">
        <v>105.2</v>
      </c>
      <c r="T5325" s="1">
        <v>6225.4</v>
      </c>
      <c r="U5325" t="s">
        <v>24</v>
      </c>
      <c r="V5325">
        <f>IF(Table1[[#This Row],[Churn]]="Yes",1,0)</f>
        <v>0</v>
      </c>
      <c r="W5325" t="str">
        <f t="shared" si="83"/>
        <v>Loyal (49-72 Months)</v>
      </c>
    </row>
    <row r="5326" spans="1:23" x14ac:dyDescent="0.25">
      <c r="A5326" t="s">
        <v>5360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 s="1">
        <v>54.6</v>
      </c>
      <c r="T5326" s="1">
        <v>1242.25</v>
      </c>
      <c r="U5326" t="s">
        <v>24</v>
      </c>
      <c r="V5326">
        <f>IF(Table1[[#This Row],[Churn]]="Yes",1,0)</f>
        <v>0</v>
      </c>
      <c r="W5326" t="str">
        <f t="shared" si="83"/>
        <v>Developing (13-24 Months)</v>
      </c>
    </row>
    <row r="5327" spans="1:23" x14ac:dyDescent="0.25">
      <c r="A5327" t="s">
        <v>5361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 s="1">
        <v>20.55</v>
      </c>
      <c r="T5327" s="1">
        <v>99.45</v>
      </c>
      <c r="U5327" t="s">
        <v>24</v>
      </c>
      <c r="V5327">
        <f>IF(Table1[[#This Row],[Churn]]="Yes",1,0)</f>
        <v>0</v>
      </c>
      <c r="W5327" t="str">
        <f t="shared" si="83"/>
        <v>New (0-12 Months)</v>
      </c>
    </row>
    <row r="5328" spans="1:23" x14ac:dyDescent="0.25">
      <c r="A5328" t="s">
        <v>5362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 s="1">
        <v>20</v>
      </c>
      <c r="T5328" s="1">
        <v>288.05</v>
      </c>
      <c r="U5328" t="s">
        <v>23</v>
      </c>
      <c r="V5328">
        <f>IF(Table1[[#This Row],[Churn]]="Yes",1,0)</f>
        <v>1</v>
      </c>
      <c r="W5328" t="str">
        <f t="shared" si="83"/>
        <v>Developing (13-24 Months)</v>
      </c>
    </row>
    <row r="5329" spans="1:23" x14ac:dyDescent="0.25">
      <c r="A5329" t="s">
        <v>5363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 s="1">
        <v>19.7</v>
      </c>
      <c r="T5329" s="1">
        <v>599.25</v>
      </c>
      <c r="U5329" t="s">
        <v>24</v>
      </c>
      <c r="V5329">
        <f>IF(Table1[[#This Row],[Churn]]="Yes",1,0)</f>
        <v>0</v>
      </c>
      <c r="W5329" t="str">
        <f t="shared" si="83"/>
        <v>Established (25-48 Months)</v>
      </c>
    </row>
    <row r="5330" spans="1:23" x14ac:dyDescent="0.25">
      <c r="A5330" t="s">
        <v>5364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 s="1">
        <v>66.05</v>
      </c>
      <c r="T5330" s="1">
        <v>3462.1</v>
      </c>
      <c r="U5330" t="s">
        <v>24</v>
      </c>
      <c r="V5330">
        <f>IF(Table1[[#This Row],[Churn]]="Yes",1,0)</f>
        <v>0</v>
      </c>
      <c r="W5330" t="str">
        <f t="shared" si="83"/>
        <v>Loyal (49-72 Months)</v>
      </c>
    </row>
    <row r="5331" spans="1:23" x14ac:dyDescent="0.25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 s="1">
        <v>34</v>
      </c>
      <c r="T5331" s="1">
        <v>853</v>
      </c>
      <c r="U5331" t="s">
        <v>23</v>
      </c>
      <c r="V5331">
        <f>IF(Table1[[#This Row],[Churn]]="Yes",1,0)</f>
        <v>1</v>
      </c>
      <c r="W5331" t="str">
        <f t="shared" si="83"/>
        <v>Established (25-48 Months)</v>
      </c>
    </row>
    <row r="5332" spans="1:23" x14ac:dyDescent="0.25">
      <c r="A5332" t="s">
        <v>5366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 s="1">
        <v>92.5</v>
      </c>
      <c r="T5332" s="1">
        <v>934.1</v>
      </c>
      <c r="U5332" t="s">
        <v>23</v>
      </c>
      <c r="V5332">
        <f>IF(Table1[[#This Row],[Churn]]="Yes",1,0)</f>
        <v>1</v>
      </c>
      <c r="W5332" t="str">
        <f t="shared" si="83"/>
        <v>New (0-12 Months)</v>
      </c>
    </row>
    <row r="5333" spans="1:23" x14ac:dyDescent="0.25">
      <c r="A5333" t="s">
        <v>5367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 s="1">
        <v>54.05</v>
      </c>
      <c r="T5333" s="1">
        <v>2375.1999999999998</v>
      </c>
      <c r="U5333" t="s">
        <v>24</v>
      </c>
      <c r="V5333">
        <f>IF(Table1[[#This Row],[Churn]]="Yes",1,0)</f>
        <v>0</v>
      </c>
      <c r="W5333" t="str">
        <f t="shared" si="83"/>
        <v>Established (25-48 Months)</v>
      </c>
    </row>
    <row r="5334" spans="1:23" x14ac:dyDescent="0.25">
      <c r="A5334" t="s">
        <v>5368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 s="1">
        <v>58.9</v>
      </c>
      <c r="T5334" s="1">
        <v>2813.05</v>
      </c>
      <c r="U5334" t="s">
        <v>24</v>
      </c>
      <c r="V5334">
        <f>IF(Table1[[#This Row],[Churn]]="Yes",1,0)</f>
        <v>0</v>
      </c>
      <c r="W5334" t="str">
        <f t="shared" si="83"/>
        <v>Established (25-48 Months)</v>
      </c>
    </row>
    <row r="5335" spans="1:23" x14ac:dyDescent="0.25">
      <c r="A5335" t="s">
        <v>5369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 s="1">
        <v>88.35</v>
      </c>
      <c r="T5335" s="1">
        <v>1222.8</v>
      </c>
      <c r="U5335" t="s">
        <v>23</v>
      </c>
      <c r="V5335">
        <f>IF(Table1[[#This Row],[Churn]]="Yes",1,0)</f>
        <v>1</v>
      </c>
      <c r="W5335" t="str">
        <f t="shared" si="83"/>
        <v>Developing (13-24 Months)</v>
      </c>
    </row>
    <row r="5336" spans="1:23" x14ac:dyDescent="0.25">
      <c r="A5336" t="s">
        <v>5370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 s="1">
        <v>107.95</v>
      </c>
      <c r="T5336" s="1">
        <v>5293.2</v>
      </c>
      <c r="U5336" t="s">
        <v>23</v>
      </c>
      <c r="V5336">
        <f>IF(Table1[[#This Row],[Churn]]="Yes",1,0)</f>
        <v>1</v>
      </c>
      <c r="W5336" t="str">
        <f t="shared" si="83"/>
        <v>Loyal (49-72 Months)</v>
      </c>
    </row>
    <row r="5337" spans="1:23" x14ac:dyDescent="0.25">
      <c r="A5337" t="s">
        <v>5371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 s="1">
        <v>96.9</v>
      </c>
      <c r="T5337" s="1">
        <v>6314.35</v>
      </c>
      <c r="U5337" t="s">
        <v>24</v>
      </c>
      <c r="V5337">
        <f>IF(Table1[[#This Row],[Churn]]="Yes",1,0)</f>
        <v>0</v>
      </c>
      <c r="W5337" t="str">
        <f t="shared" si="83"/>
        <v>Loyal (49-72 Months)</v>
      </c>
    </row>
    <row r="5338" spans="1:23" x14ac:dyDescent="0.25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 s="1">
        <v>19.100000000000001</v>
      </c>
      <c r="T5338" s="1">
        <v>19.100000000000001</v>
      </c>
      <c r="U5338" t="s">
        <v>24</v>
      </c>
      <c r="V5338">
        <f>IF(Table1[[#This Row],[Churn]]="Yes",1,0)</f>
        <v>0</v>
      </c>
      <c r="W5338" t="str">
        <f t="shared" si="83"/>
        <v>New (0-12 Months)</v>
      </c>
    </row>
    <row r="5339" spans="1:23" x14ac:dyDescent="0.25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 s="1">
        <v>50</v>
      </c>
      <c r="T5339" s="1">
        <v>1003.05</v>
      </c>
      <c r="U5339" t="s">
        <v>24</v>
      </c>
      <c r="V5339">
        <f>IF(Table1[[#This Row],[Churn]]="Yes",1,0)</f>
        <v>0</v>
      </c>
      <c r="W5339" t="str">
        <f t="shared" si="83"/>
        <v>Developing (13-24 Months)</v>
      </c>
    </row>
    <row r="5340" spans="1:23" x14ac:dyDescent="0.25">
      <c r="A5340" t="s">
        <v>5374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 s="1">
        <v>45.4</v>
      </c>
      <c r="T5340" s="1">
        <v>1593.1</v>
      </c>
      <c r="U5340" t="s">
        <v>24</v>
      </c>
      <c r="V5340">
        <f>IF(Table1[[#This Row],[Churn]]="Yes",1,0)</f>
        <v>0</v>
      </c>
      <c r="W5340" t="str">
        <f t="shared" si="83"/>
        <v>Established (25-48 Months)</v>
      </c>
    </row>
    <row r="5341" spans="1:23" x14ac:dyDescent="0.25">
      <c r="A5341" t="s">
        <v>5375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 s="1">
        <v>85.45</v>
      </c>
      <c r="T5341" s="1">
        <v>2509.9499999999998</v>
      </c>
      <c r="U5341" t="s">
        <v>24</v>
      </c>
      <c r="V5341">
        <f>IF(Table1[[#This Row],[Churn]]="Yes",1,0)</f>
        <v>0</v>
      </c>
      <c r="W5341" t="str">
        <f t="shared" si="83"/>
        <v>Established (25-48 Months)</v>
      </c>
    </row>
    <row r="5342" spans="1:23" x14ac:dyDescent="0.25">
      <c r="A5342" t="s">
        <v>5376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 s="1">
        <v>84.1</v>
      </c>
      <c r="T5342" s="1">
        <v>3187.65</v>
      </c>
      <c r="U5342" t="s">
        <v>24</v>
      </c>
      <c r="V5342">
        <f>IF(Table1[[#This Row],[Churn]]="Yes",1,0)</f>
        <v>0</v>
      </c>
      <c r="W5342" t="str">
        <f t="shared" si="83"/>
        <v>Established (25-48 Months)</v>
      </c>
    </row>
    <row r="5343" spans="1:23" x14ac:dyDescent="0.25">
      <c r="A5343" t="s">
        <v>5377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 s="1">
        <v>74.45</v>
      </c>
      <c r="T5343" s="1">
        <v>74.45</v>
      </c>
      <c r="U5343" t="s">
        <v>23</v>
      </c>
      <c r="V5343">
        <f>IF(Table1[[#This Row],[Churn]]="Yes",1,0)</f>
        <v>1</v>
      </c>
      <c r="W5343" t="str">
        <f t="shared" si="83"/>
        <v>New (0-12 Months)</v>
      </c>
    </row>
    <row r="5344" spans="1:23" x14ac:dyDescent="0.25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 s="1">
        <v>64.75</v>
      </c>
      <c r="T5344" s="1">
        <v>2345.1999999999998</v>
      </c>
      <c r="U5344" t="s">
        <v>23</v>
      </c>
      <c r="V5344">
        <f>IF(Table1[[#This Row],[Churn]]="Yes",1,0)</f>
        <v>1</v>
      </c>
      <c r="W5344" t="str">
        <f t="shared" si="83"/>
        <v>Established (25-48 Months)</v>
      </c>
    </row>
    <row r="5345" spans="1:23" x14ac:dyDescent="0.25">
      <c r="A5345" t="s">
        <v>5379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 s="1">
        <v>66.25</v>
      </c>
      <c r="T5345" s="1">
        <v>3330.1</v>
      </c>
      <c r="U5345" t="s">
        <v>24</v>
      </c>
      <c r="V5345">
        <f>IF(Table1[[#This Row],[Churn]]="Yes",1,0)</f>
        <v>0</v>
      </c>
      <c r="W5345" t="str">
        <f t="shared" si="83"/>
        <v>Loyal (49-72 Months)</v>
      </c>
    </row>
    <row r="5346" spans="1:23" x14ac:dyDescent="0.25">
      <c r="A5346" t="s">
        <v>5380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 s="1">
        <v>76.900000000000006</v>
      </c>
      <c r="T5346" s="1">
        <v>5522.7</v>
      </c>
      <c r="U5346" t="s">
        <v>24</v>
      </c>
      <c r="V5346">
        <f>IF(Table1[[#This Row],[Churn]]="Yes",1,0)</f>
        <v>0</v>
      </c>
      <c r="W5346" t="str">
        <f t="shared" si="83"/>
        <v>Loyal (49-72 Months)</v>
      </c>
    </row>
    <row r="5347" spans="1:23" x14ac:dyDescent="0.25">
      <c r="A5347" t="s">
        <v>5381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 s="1">
        <v>89.8</v>
      </c>
      <c r="T5347" s="1">
        <v>2335.3000000000002</v>
      </c>
      <c r="U5347" t="s">
        <v>23</v>
      </c>
      <c r="V5347">
        <f>IF(Table1[[#This Row],[Churn]]="Yes",1,0)</f>
        <v>1</v>
      </c>
      <c r="W5347" t="str">
        <f t="shared" si="83"/>
        <v>Established (25-48 Months)</v>
      </c>
    </row>
    <row r="5348" spans="1:23" x14ac:dyDescent="0.25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 s="1">
        <v>74.599999999999994</v>
      </c>
      <c r="T5348" s="1">
        <v>4798.3999999999996</v>
      </c>
      <c r="U5348" t="s">
        <v>24</v>
      </c>
      <c r="V5348">
        <f>IF(Table1[[#This Row],[Churn]]="Yes",1,0)</f>
        <v>0</v>
      </c>
      <c r="W5348" t="str">
        <f t="shared" si="83"/>
        <v>Loyal (49-72 Months)</v>
      </c>
    </row>
    <row r="5349" spans="1:23" x14ac:dyDescent="0.25">
      <c r="A5349" t="s">
        <v>5383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 s="1">
        <v>116.95</v>
      </c>
      <c r="T5349" s="1">
        <v>8594.4</v>
      </c>
      <c r="U5349" t="s">
        <v>24</v>
      </c>
      <c r="V5349">
        <f>IF(Table1[[#This Row],[Churn]]="Yes",1,0)</f>
        <v>0</v>
      </c>
      <c r="W5349" t="str">
        <f t="shared" si="83"/>
        <v>Loyal (49-72 Months)</v>
      </c>
    </row>
    <row r="5350" spans="1:23" x14ac:dyDescent="0.25">
      <c r="A5350" t="s">
        <v>5384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 s="1">
        <v>40.65</v>
      </c>
      <c r="T5350" s="1">
        <v>970.55</v>
      </c>
      <c r="U5350" t="s">
        <v>24</v>
      </c>
      <c r="V5350">
        <f>IF(Table1[[#This Row],[Churn]]="Yes",1,0)</f>
        <v>0</v>
      </c>
      <c r="W5350" t="str">
        <f t="shared" si="83"/>
        <v>Established (25-48 Months)</v>
      </c>
    </row>
    <row r="5351" spans="1:23" x14ac:dyDescent="0.25">
      <c r="A5351" t="s">
        <v>5385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 s="1">
        <v>114.35</v>
      </c>
      <c r="T5351" s="1">
        <v>7665.8</v>
      </c>
      <c r="U5351" t="s">
        <v>24</v>
      </c>
      <c r="V5351">
        <f>IF(Table1[[#This Row],[Churn]]="Yes",1,0)</f>
        <v>0</v>
      </c>
      <c r="W5351" t="str">
        <f t="shared" si="83"/>
        <v>Loyal (49-72 Months)</v>
      </c>
    </row>
    <row r="5352" spans="1:23" x14ac:dyDescent="0.25">
      <c r="A5352" t="s">
        <v>5386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 s="1">
        <v>69.7</v>
      </c>
      <c r="T5352" s="1">
        <v>3686.05</v>
      </c>
      <c r="U5352" t="s">
        <v>24</v>
      </c>
      <c r="V5352">
        <f>IF(Table1[[#This Row],[Churn]]="Yes",1,0)</f>
        <v>0</v>
      </c>
      <c r="W5352" t="str">
        <f t="shared" si="83"/>
        <v>Loyal (49-72 Months)</v>
      </c>
    </row>
    <row r="5353" spans="1:23" x14ac:dyDescent="0.25">
      <c r="A5353" t="s">
        <v>5387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 s="1">
        <v>95.5</v>
      </c>
      <c r="T5353" s="1">
        <v>1115.1500000000001</v>
      </c>
      <c r="U5353" t="s">
        <v>23</v>
      </c>
      <c r="V5353">
        <f>IF(Table1[[#This Row],[Churn]]="Yes",1,0)</f>
        <v>1</v>
      </c>
      <c r="W5353" t="str">
        <f t="shared" si="83"/>
        <v>New (0-12 Months)</v>
      </c>
    </row>
    <row r="5354" spans="1:23" x14ac:dyDescent="0.25">
      <c r="A5354" t="s">
        <v>5388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 s="1">
        <v>98.65</v>
      </c>
      <c r="T5354" s="1">
        <v>2537</v>
      </c>
      <c r="U5354" t="s">
        <v>24</v>
      </c>
      <c r="V5354">
        <f>IF(Table1[[#This Row],[Churn]]="Yes",1,0)</f>
        <v>0</v>
      </c>
      <c r="W5354" t="str">
        <f t="shared" si="83"/>
        <v>Established (25-48 Months)</v>
      </c>
    </row>
    <row r="5355" spans="1:23" x14ac:dyDescent="0.25">
      <c r="A5355" t="s">
        <v>5389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 s="1">
        <v>61.65</v>
      </c>
      <c r="T5355" s="1">
        <v>1393.6</v>
      </c>
      <c r="U5355" t="s">
        <v>24</v>
      </c>
      <c r="V5355">
        <f>IF(Table1[[#This Row],[Churn]]="Yes",1,0)</f>
        <v>0</v>
      </c>
      <c r="W5355" t="str">
        <f t="shared" si="83"/>
        <v>Developing (13-24 Months)</v>
      </c>
    </row>
    <row r="5356" spans="1:23" x14ac:dyDescent="0.25">
      <c r="A5356" t="s">
        <v>5390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 s="1">
        <v>89.35</v>
      </c>
      <c r="T5356" s="1">
        <v>89.35</v>
      </c>
      <c r="U5356" t="s">
        <v>24</v>
      </c>
      <c r="V5356">
        <f>IF(Table1[[#This Row],[Churn]]="Yes",1,0)</f>
        <v>0</v>
      </c>
      <c r="W5356" t="str">
        <f t="shared" si="83"/>
        <v>New (0-12 Months)</v>
      </c>
    </row>
    <row r="5357" spans="1:23" x14ac:dyDescent="0.25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 s="1">
        <v>95.4</v>
      </c>
      <c r="T5357" s="1">
        <v>4445.3</v>
      </c>
      <c r="U5357" t="s">
        <v>24</v>
      </c>
      <c r="V5357">
        <f>IF(Table1[[#This Row],[Churn]]="Yes",1,0)</f>
        <v>0</v>
      </c>
      <c r="W5357" t="str">
        <f t="shared" si="83"/>
        <v>Established (25-48 Months)</v>
      </c>
    </row>
    <row r="5358" spans="1:23" x14ac:dyDescent="0.25">
      <c r="A5358" t="s">
        <v>5392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 s="1">
        <v>35.4</v>
      </c>
      <c r="T5358" s="1">
        <v>978.6</v>
      </c>
      <c r="U5358" t="s">
        <v>24</v>
      </c>
      <c r="V5358">
        <f>IF(Table1[[#This Row],[Churn]]="Yes",1,0)</f>
        <v>0</v>
      </c>
      <c r="W5358" t="str">
        <f t="shared" si="83"/>
        <v>Established (25-48 Months)</v>
      </c>
    </row>
    <row r="5359" spans="1:23" x14ac:dyDescent="0.25">
      <c r="A5359" t="s">
        <v>5393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 s="1">
        <v>19.95</v>
      </c>
      <c r="T5359" s="1">
        <v>1258.1500000000001</v>
      </c>
      <c r="U5359" t="s">
        <v>24</v>
      </c>
      <c r="V5359">
        <f>IF(Table1[[#This Row],[Churn]]="Yes",1,0)</f>
        <v>0</v>
      </c>
      <c r="W5359" t="str">
        <f t="shared" si="83"/>
        <v>Loyal (49-72 Months)</v>
      </c>
    </row>
    <row r="5360" spans="1:23" x14ac:dyDescent="0.25">
      <c r="A5360" t="s">
        <v>5394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 s="1">
        <v>19.25</v>
      </c>
      <c r="T5360" s="1">
        <v>331.35</v>
      </c>
      <c r="U5360" t="s">
        <v>24</v>
      </c>
      <c r="V5360">
        <f>IF(Table1[[#This Row],[Churn]]="Yes",1,0)</f>
        <v>0</v>
      </c>
      <c r="W5360" t="str">
        <f t="shared" si="83"/>
        <v>Developing (13-24 Months)</v>
      </c>
    </row>
    <row r="5361" spans="1:23" x14ac:dyDescent="0.25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 s="1">
        <v>29.65</v>
      </c>
      <c r="T5361" s="1">
        <v>291.39999999999998</v>
      </c>
      <c r="U5361" t="s">
        <v>23</v>
      </c>
      <c r="V5361">
        <f>IF(Table1[[#This Row],[Churn]]="Yes",1,0)</f>
        <v>1</v>
      </c>
      <c r="W5361" t="str">
        <f t="shared" si="83"/>
        <v>New (0-12 Months)</v>
      </c>
    </row>
    <row r="5362" spans="1:23" x14ac:dyDescent="0.25">
      <c r="A5362" t="s">
        <v>5396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 s="1">
        <v>84.5</v>
      </c>
      <c r="T5362" s="1">
        <v>453.75</v>
      </c>
      <c r="U5362" t="s">
        <v>23</v>
      </c>
      <c r="V5362">
        <f>IF(Table1[[#This Row],[Churn]]="Yes",1,0)</f>
        <v>1</v>
      </c>
      <c r="W5362" t="str">
        <f t="shared" si="83"/>
        <v>New (0-12 Months)</v>
      </c>
    </row>
    <row r="5363" spans="1:23" x14ac:dyDescent="0.25">
      <c r="A5363" t="s">
        <v>5397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 s="1">
        <v>20.399999999999999</v>
      </c>
      <c r="T5363" s="1">
        <v>84.75</v>
      </c>
      <c r="U5363" t="s">
        <v>24</v>
      </c>
      <c r="V5363">
        <f>IF(Table1[[#This Row],[Churn]]="Yes",1,0)</f>
        <v>0</v>
      </c>
      <c r="W5363" t="str">
        <f t="shared" si="83"/>
        <v>New (0-12 Months)</v>
      </c>
    </row>
    <row r="5364" spans="1:23" x14ac:dyDescent="0.25">
      <c r="A5364" t="s">
        <v>5398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 s="1">
        <v>24.75</v>
      </c>
      <c r="T5364" s="1">
        <v>1715.1</v>
      </c>
      <c r="U5364" t="s">
        <v>24</v>
      </c>
      <c r="V5364">
        <f>IF(Table1[[#This Row],[Churn]]="Yes",1,0)</f>
        <v>0</v>
      </c>
      <c r="W5364" t="str">
        <f t="shared" si="83"/>
        <v>Loyal (49-72 Months)</v>
      </c>
    </row>
    <row r="5365" spans="1:23" x14ac:dyDescent="0.25">
      <c r="A5365" t="s">
        <v>5399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 s="1">
        <v>25.35</v>
      </c>
      <c r="T5365" s="1">
        <v>1715.15</v>
      </c>
      <c r="U5365" t="s">
        <v>24</v>
      </c>
      <c r="V5365">
        <f>IF(Table1[[#This Row],[Churn]]="Yes",1,0)</f>
        <v>0</v>
      </c>
      <c r="W5365" t="str">
        <f t="shared" si="83"/>
        <v>Loyal (49-72 Months)</v>
      </c>
    </row>
    <row r="5366" spans="1:23" x14ac:dyDescent="0.25">
      <c r="A5366" t="s">
        <v>5400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 s="1">
        <v>90.7</v>
      </c>
      <c r="T5366" s="1">
        <v>1597.25</v>
      </c>
      <c r="U5366" t="s">
        <v>23</v>
      </c>
      <c r="V5366">
        <f>IF(Table1[[#This Row],[Churn]]="Yes",1,0)</f>
        <v>1</v>
      </c>
      <c r="W5366" t="str">
        <f t="shared" si="83"/>
        <v>Developing (13-24 Months)</v>
      </c>
    </row>
    <row r="5367" spans="1:23" x14ac:dyDescent="0.25">
      <c r="A5367" t="s">
        <v>5401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 s="1">
        <v>20</v>
      </c>
      <c r="T5367" s="1">
        <v>1250.0999999999999</v>
      </c>
      <c r="U5367" t="s">
        <v>24</v>
      </c>
      <c r="V5367">
        <f>IF(Table1[[#This Row],[Churn]]="Yes",1,0)</f>
        <v>0</v>
      </c>
      <c r="W5367" t="str">
        <f t="shared" si="83"/>
        <v>Loyal (49-72 Months)</v>
      </c>
    </row>
    <row r="5368" spans="1:23" x14ac:dyDescent="0.25">
      <c r="A5368" t="s">
        <v>5402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 s="1">
        <v>59.75</v>
      </c>
      <c r="T5368" s="1">
        <v>3996.8</v>
      </c>
      <c r="U5368" t="s">
        <v>24</v>
      </c>
      <c r="V5368">
        <f>IF(Table1[[#This Row],[Churn]]="Yes",1,0)</f>
        <v>0</v>
      </c>
      <c r="W5368" t="str">
        <f t="shared" si="83"/>
        <v>Loyal (49-72 Months)</v>
      </c>
    </row>
    <row r="5369" spans="1:23" x14ac:dyDescent="0.25">
      <c r="A5369" t="s">
        <v>5403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 s="1">
        <v>82.5</v>
      </c>
      <c r="T5369" s="1">
        <v>5215.1000000000004</v>
      </c>
      <c r="U5369" t="s">
        <v>24</v>
      </c>
      <c r="V5369">
        <f>IF(Table1[[#This Row],[Churn]]="Yes",1,0)</f>
        <v>0</v>
      </c>
      <c r="W5369" t="str">
        <f t="shared" si="83"/>
        <v>Loyal (49-72 Months)</v>
      </c>
    </row>
    <row r="5370" spans="1:23" x14ac:dyDescent="0.25">
      <c r="A5370" t="s">
        <v>5404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 s="1">
        <v>70.3</v>
      </c>
      <c r="T5370" s="1">
        <v>235.5</v>
      </c>
      <c r="U5370" t="s">
        <v>23</v>
      </c>
      <c r="V5370">
        <f>IF(Table1[[#This Row],[Churn]]="Yes",1,0)</f>
        <v>1</v>
      </c>
      <c r="W5370" t="str">
        <f t="shared" si="83"/>
        <v>New (0-12 Months)</v>
      </c>
    </row>
    <row r="5371" spans="1:23" x14ac:dyDescent="0.25">
      <c r="A5371" t="s">
        <v>5405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 s="1">
        <v>20.350000000000001</v>
      </c>
      <c r="T5371" s="1">
        <v>673.2</v>
      </c>
      <c r="U5371" t="s">
        <v>24</v>
      </c>
      <c r="V5371">
        <f>IF(Table1[[#This Row],[Churn]]="Yes",1,0)</f>
        <v>0</v>
      </c>
      <c r="W5371" t="str">
        <f t="shared" si="83"/>
        <v>Established (25-48 Months)</v>
      </c>
    </row>
    <row r="5372" spans="1:23" x14ac:dyDescent="0.25">
      <c r="A5372" t="s">
        <v>5406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 s="1">
        <v>90.8</v>
      </c>
      <c r="T5372" s="1">
        <v>1442.2</v>
      </c>
      <c r="U5372" t="s">
        <v>24</v>
      </c>
      <c r="V5372">
        <f>IF(Table1[[#This Row],[Churn]]="Yes",1,0)</f>
        <v>0</v>
      </c>
      <c r="W5372" t="str">
        <f t="shared" si="83"/>
        <v>Developing (13-24 Months)</v>
      </c>
    </row>
    <row r="5373" spans="1:23" x14ac:dyDescent="0.25">
      <c r="A5373" t="s">
        <v>5407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 s="1">
        <v>103.95</v>
      </c>
      <c r="T5373" s="1">
        <v>5639.05</v>
      </c>
      <c r="U5373" t="s">
        <v>23</v>
      </c>
      <c r="V5373">
        <f>IF(Table1[[#This Row],[Churn]]="Yes",1,0)</f>
        <v>1</v>
      </c>
      <c r="W5373" t="str">
        <f t="shared" si="83"/>
        <v>Loyal (49-72 Months)</v>
      </c>
    </row>
    <row r="5374" spans="1:23" x14ac:dyDescent="0.25">
      <c r="A5374" t="s">
        <v>5408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 s="1">
        <v>104.95</v>
      </c>
      <c r="T5374" s="1">
        <v>5222.3500000000004</v>
      </c>
      <c r="U5374" t="s">
        <v>24</v>
      </c>
      <c r="V5374">
        <f>IF(Table1[[#This Row],[Churn]]="Yes",1,0)</f>
        <v>0</v>
      </c>
      <c r="W5374" t="str">
        <f t="shared" si="83"/>
        <v>Loyal (49-72 Months)</v>
      </c>
    </row>
    <row r="5375" spans="1:23" x14ac:dyDescent="0.25">
      <c r="A5375" t="s">
        <v>5409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 s="1">
        <v>105.25</v>
      </c>
      <c r="T5375" s="1">
        <v>7291.75</v>
      </c>
      <c r="U5375" t="s">
        <v>24</v>
      </c>
      <c r="V5375">
        <f>IF(Table1[[#This Row],[Churn]]="Yes",1,0)</f>
        <v>0</v>
      </c>
      <c r="W5375" t="str">
        <f t="shared" si="83"/>
        <v>Loyal (49-72 Months)</v>
      </c>
    </row>
    <row r="5376" spans="1:23" x14ac:dyDescent="0.25">
      <c r="A5376" t="s">
        <v>5410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 s="1">
        <v>74.75</v>
      </c>
      <c r="T5376" s="1">
        <v>799.65</v>
      </c>
      <c r="U5376" t="s">
        <v>23</v>
      </c>
      <c r="V5376">
        <f>IF(Table1[[#This Row],[Churn]]="Yes",1,0)</f>
        <v>1</v>
      </c>
      <c r="W5376" t="str">
        <f t="shared" si="83"/>
        <v>New (0-12 Months)</v>
      </c>
    </row>
    <row r="5377" spans="1:23" x14ac:dyDescent="0.25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 s="1">
        <v>50.8</v>
      </c>
      <c r="T5377" s="1">
        <v>50.8</v>
      </c>
      <c r="U5377" t="s">
        <v>23</v>
      </c>
      <c r="V5377">
        <f>IF(Table1[[#This Row],[Churn]]="Yes",1,0)</f>
        <v>1</v>
      </c>
      <c r="W5377" t="str">
        <f t="shared" si="83"/>
        <v>New (0-12 Months)</v>
      </c>
    </row>
    <row r="5378" spans="1:23" x14ac:dyDescent="0.25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 s="1">
        <v>23.75</v>
      </c>
      <c r="T5378" s="1">
        <v>424.5</v>
      </c>
      <c r="U5378" t="s">
        <v>24</v>
      </c>
      <c r="V5378">
        <f>IF(Table1[[#This Row],[Churn]]="Yes",1,0)</f>
        <v>0</v>
      </c>
      <c r="W5378" t="str">
        <f t="shared" ref="W5378:W5441" si="84">IF(F5378&lt;=12,"New (0-12 Months)",IF(F5378&lt;=24,"Developing (13-24 Months)",IF(F5378&lt;=48,"Established (25-48 Months)","Loyal (49-72 Months)")))</f>
        <v>Developing (13-24 Months)</v>
      </c>
    </row>
    <row r="5379" spans="1:23" x14ac:dyDescent="0.25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 s="1">
        <v>61.3</v>
      </c>
      <c r="T5379" s="1">
        <v>249.4</v>
      </c>
      <c r="U5379" t="s">
        <v>24</v>
      </c>
      <c r="V5379">
        <f>IF(Table1[[#This Row],[Churn]]="Yes",1,0)</f>
        <v>0</v>
      </c>
      <c r="W5379" t="str">
        <f t="shared" si="84"/>
        <v>New (0-12 Months)</v>
      </c>
    </row>
    <row r="5380" spans="1:23" x14ac:dyDescent="0.25">
      <c r="A5380" t="s">
        <v>5414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 s="1">
        <v>75.8</v>
      </c>
      <c r="T5380" s="1">
        <v>4415.75</v>
      </c>
      <c r="U5380" t="s">
        <v>24</v>
      </c>
      <c r="V5380">
        <f>IF(Table1[[#This Row],[Churn]]="Yes",1,0)</f>
        <v>0</v>
      </c>
      <c r="W5380" t="str">
        <f t="shared" si="84"/>
        <v>Loyal (49-72 Months)</v>
      </c>
    </row>
    <row r="5381" spans="1:23" x14ac:dyDescent="0.25">
      <c r="A5381" t="s">
        <v>5415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 s="1">
        <v>98</v>
      </c>
      <c r="T5381" s="1">
        <v>5270.6</v>
      </c>
      <c r="U5381" t="s">
        <v>24</v>
      </c>
      <c r="V5381">
        <f>IF(Table1[[#This Row],[Churn]]="Yes",1,0)</f>
        <v>0</v>
      </c>
      <c r="W5381" t="str">
        <f t="shared" si="84"/>
        <v>Loyal (49-72 Months)</v>
      </c>
    </row>
    <row r="5382" spans="1:23" x14ac:dyDescent="0.25">
      <c r="A5382" t="s">
        <v>5416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 s="1">
        <v>80.25</v>
      </c>
      <c r="T5382" s="1">
        <v>144.55000000000001</v>
      </c>
      <c r="U5382" t="s">
        <v>23</v>
      </c>
      <c r="V5382">
        <f>IF(Table1[[#This Row],[Churn]]="Yes",1,0)</f>
        <v>1</v>
      </c>
      <c r="W5382" t="str">
        <f t="shared" si="84"/>
        <v>New (0-12 Months)</v>
      </c>
    </row>
    <row r="5383" spans="1:23" x14ac:dyDescent="0.25">
      <c r="A5383" t="s">
        <v>5417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 s="1">
        <v>78.900000000000006</v>
      </c>
      <c r="T5383" s="1">
        <v>2447.9499999999998</v>
      </c>
      <c r="U5383" t="s">
        <v>23</v>
      </c>
      <c r="V5383">
        <f>IF(Table1[[#This Row],[Churn]]="Yes",1,0)</f>
        <v>1</v>
      </c>
      <c r="W5383" t="str">
        <f t="shared" si="84"/>
        <v>Established (25-48 Months)</v>
      </c>
    </row>
    <row r="5384" spans="1:23" x14ac:dyDescent="0.25">
      <c r="A5384" t="s">
        <v>5418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 s="1">
        <v>52</v>
      </c>
      <c r="T5384" s="1">
        <v>2884.9</v>
      </c>
      <c r="U5384" t="s">
        <v>24</v>
      </c>
      <c r="V5384">
        <f>IF(Table1[[#This Row],[Churn]]="Yes",1,0)</f>
        <v>0</v>
      </c>
      <c r="W5384" t="str">
        <f t="shared" si="84"/>
        <v>Loyal (49-72 Months)</v>
      </c>
    </row>
    <row r="5385" spans="1:23" x14ac:dyDescent="0.25">
      <c r="A5385" t="s">
        <v>5419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 s="1">
        <v>84.75</v>
      </c>
      <c r="T5385" s="1">
        <v>3050.15</v>
      </c>
      <c r="U5385" t="s">
        <v>23</v>
      </c>
      <c r="V5385">
        <f>IF(Table1[[#This Row],[Churn]]="Yes",1,0)</f>
        <v>1</v>
      </c>
      <c r="W5385" t="str">
        <f t="shared" si="84"/>
        <v>Established (25-48 Months)</v>
      </c>
    </row>
    <row r="5386" spans="1:23" x14ac:dyDescent="0.25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 s="1">
        <v>64.400000000000006</v>
      </c>
      <c r="T5386" s="1">
        <v>253</v>
      </c>
      <c r="U5386" t="s">
        <v>24</v>
      </c>
      <c r="V5386">
        <f>IF(Table1[[#This Row],[Churn]]="Yes",1,0)</f>
        <v>0</v>
      </c>
      <c r="W5386" t="str">
        <f t="shared" si="84"/>
        <v>New (0-12 Months)</v>
      </c>
    </row>
    <row r="5387" spans="1:23" x14ac:dyDescent="0.25">
      <c r="A5387" t="s">
        <v>5421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 s="1">
        <v>85.45</v>
      </c>
      <c r="T5387" s="1">
        <v>4517.25</v>
      </c>
      <c r="U5387" t="s">
        <v>23</v>
      </c>
      <c r="V5387">
        <f>IF(Table1[[#This Row],[Churn]]="Yes",1,0)</f>
        <v>1</v>
      </c>
      <c r="W5387" t="str">
        <f t="shared" si="84"/>
        <v>Loyal (49-72 Months)</v>
      </c>
    </row>
    <row r="5388" spans="1:23" x14ac:dyDescent="0.25">
      <c r="A5388" t="s">
        <v>5422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 s="1">
        <v>45.8</v>
      </c>
      <c r="T5388" s="1">
        <v>436.2</v>
      </c>
      <c r="U5388" t="s">
        <v>24</v>
      </c>
      <c r="V5388">
        <f>IF(Table1[[#This Row],[Churn]]="Yes",1,0)</f>
        <v>0</v>
      </c>
      <c r="W5388" t="str">
        <f t="shared" si="84"/>
        <v>New (0-12 Months)</v>
      </c>
    </row>
    <row r="5389" spans="1:23" x14ac:dyDescent="0.25">
      <c r="A5389" t="s">
        <v>5423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 s="1">
        <v>30.5</v>
      </c>
      <c r="T5389" s="1">
        <v>118.4</v>
      </c>
      <c r="U5389" t="s">
        <v>24</v>
      </c>
      <c r="V5389">
        <f>IF(Table1[[#This Row],[Churn]]="Yes",1,0)</f>
        <v>0</v>
      </c>
      <c r="W5389" t="str">
        <f t="shared" si="84"/>
        <v>New (0-12 Months)</v>
      </c>
    </row>
    <row r="5390" spans="1:23" x14ac:dyDescent="0.25">
      <c r="A5390" t="s">
        <v>5424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 s="1">
        <v>19.899999999999999</v>
      </c>
      <c r="T5390" s="1">
        <v>19.899999999999999</v>
      </c>
      <c r="U5390" t="s">
        <v>23</v>
      </c>
      <c r="V5390">
        <f>IF(Table1[[#This Row],[Churn]]="Yes",1,0)</f>
        <v>1</v>
      </c>
      <c r="W5390" t="str">
        <f t="shared" si="84"/>
        <v>New (0-12 Months)</v>
      </c>
    </row>
    <row r="5391" spans="1:23" x14ac:dyDescent="0.25">
      <c r="A5391" t="s">
        <v>5425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 s="1">
        <v>69.150000000000006</v>
      </c>
      <c r="T5391" s="1">
        <v>3649.6</v>
      </c>
      <c r="U5391" t="s">
        <v>24</v>
      </c>
      <c r="V5391">
        <f>IF(Table1[[#This Row],[Churn]]="Yes",1,0)</f>
        <v>0</v>
      </c>
      <c r="W5391" t="str">
        <f t="shared" si="84"/>
        <v>Loyal (49-72 Months)</v>
      </c>
    </row>
    <row r="5392" spans="1:23" x14ac:dyDescent="0.25">
      <c r="A5392" t="s">
        <v>5426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 s="1">
        <v>99.45</v>
      </c>
      <c r="T5392" s="1">
        <v>1200.1500000000001</v>
      </c>
      <c r="U5392" t="s">
        <v>23</v>
      </c>
      <c r="V5392">
        <f>IF(Table1[[#This Row],[Churn]]="Yes",1,0)</f>
        <v>1</v>
      </c>
      <c r="W5392" t="str">
        <f t="shared" si="84"/>
        <v>New (0-12 Months)</v>
      </c>
    </row>
    <row r="5393" spans="1:23" x14ac:dyDescent="0.25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 s="1">
        <v>49.25</v>
      </c>
      <c r="T5393" s="1">
        <v>255.6</v>
      </c>
      <c r="U5393" t="s">
        <v>24</v>
      </c>
      <c r="V5393">
        <f>IF(Table1[[#This Row],[Churn]]="Yes",1,0)</f>
        <v>0</v>
      </c>
      <c r="W5393" t="str">
        <f t="shared" si="84"/>
        <v>New (0-12 Months)</v>
      </c>
    </row>
    <row r="5394" spans="1:23" x14ac:dyDescent="0.25">
      <c r="A5394" t="s">
        <v>5428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 s="1">
        <v>39.35</v>
      </c>
      <c r="T5394" s="1">
        <v>2395.0500000000002</v>
      </c>
      <c r="U5394" t="s">
        <v>24</v>
      </c>
      <c r="V5394">
        <f>IF(Table1[[#This Row],[Churn]]="Yes",1,0)</f>
        <v>0</v>
      </c>
      <c r="W5394" t="str">
        <f t="shared" si="84"/>
        <v>Loyal (49-72 Months)</v>
      </c>
    </row>
    <row r="5395" spans="1:23" x14ac:dyDescent="0.25">
      <c r="A5395" t="s">
        <v>5429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 s="1">
        <v>70.599999999999994</v>
      </c>
      <c r="T5395" s="1">
        <v>70.599999999999994</v>
      </c>
      <c r="U5395" t="s">
        <v>23</v>
      </c>
      <c r="V5395">
        <f>IF(Table1[[#This Row],[Churn]]="Yes",1,0)</f>
        <v>1</v>
      </c>
      <c r="W5395" t="str">
        <f t="shared" si="84"/>
        <v>New (0-12 Months)</v>
      </c>
    </row>
    <row r="5396" spans="1:23" x14ac:dyDescent="0.25">
      <c r="A5396" t="s">
        <v>5430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 s="1">
        <v>105.1</v>
      </c>
      <c r="T5396" s="1">
        <v>5083.55</v>
      </c>
      <c r="U5396" t="s">
        <v>24</v>
      </c>
      <c r="V5396">
        <f>IF(Table1[[#This Row],[Churn]]="Yes",1,0)</f>
        <v>0</v>
      </c>
      <c r="W5396" t="str">
        <f t="shared" si="84"/>
        <v>Established (25-48 Months)</v>
      </c>
    </row>
    <row r="5397" spans="1:23" x14ac:dyDescent="0.25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 s="1">
        <v>81</v>
      </c>
      <c r="T5397" s="1">
        <v>389.6</v>
      </c>
      <c r="U5397" t="s">
        <v>23</v>
      </c>
      <c r="V5397">
        <f>IF(Table1[[#This Row],[Churn]]="Yes",1,0)</f>
        <v>1</v>
      </c>
      <c r="W5397" t="str">
        <f t="shared" si="84"/>
        <v>New (0-12 Months)</v>
      </c>
    </row>
    <row r="5398" spans="1:23" x14ac:dyDescent="0.25">
      <c r="A5398" t="s">
        <v>5432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 s="1">
        <v>20.100000000000001</v>
      </c>
      <c r="T5398" s="1">
        <v>644.5</v>
      </c>
      <c r="U5398" t="s">
        <v>24</v>
      </c>
      <c r="V5398">
        <f>IF(Table1[[#This Row],[Churn]]="Yes",1,0)</f>
        <v>0</v>
      </c>
      <c r="W5398" t="str">
        <f t="shared" si="84"/>
        <v>Established (25-48 Months)</v>
      </c>
    </row>
    <row r="5399" spans="1:23" x14ac:dyDescent="0.25">
      <c r="A5399" t="s">
        <v>5433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 s="1">
        <v>84.85</v>
      </c>
      <c r="T5399" s="1">
        <v>523.5</v>
      </c>
      <c r="U5399" t="s">
        <v>23</v>
      </c>
      <c r="V5399">
        <f>IF(Table1[[#This Row],[Churn]]="Yes",1,0)</f>
        <v>1</v>
      </c>
      <c r="W5399" t="str">
        <f t="shared" si="84"/>
        <v>New (0-12 Months)</v>
      </c>
    </row>
    <row r="5400" spans="1:23" x14ac:dyDescent="0.25">
      <c r="A5400" t="s">
        <v>5434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 s="1">
        <v>19.75</v>
      </c>
      <c r="T5400" s="1">
        <v>39.299999999999997</v>
      </c>
      <c r="U5400" t="s">
        <v>24</v>
      </c>
      <c r="V5400">
        <f>IF(Table1[[#This Row],[Churn]]="Yes",1,0)</f>
        <v>0</v>
      </c>
      <c r="W5400" t="str">
        <f t="shared" si="84"/>
        <v>New (0-12 Months)</v>
      </c>
    </row>
    <row r="5401" spans="1:23" x14ac:dyDescent="0.25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 s="1">
        <v>19.75</v>
      </c>
      <c r="T5401" s="1">
        <v>989.05</v>
      </c>
      <c r="U5401" t="s">
        <v>24</v>
      </c>
      <c r="V5401">
        <f>IF(Table1[[#This Row],[Churn]]="Yes",1,0)</f>
        <v>0</v>
      </c>
      <c r="W5401" t="str">
        <f t="shared" si="84"/>
        <v>Loyal (49-72 Months)</v>
      </c>
    </row>
    <row r="5402" spans="1:23" x14ac:dyDescent="0.25">
      <c r="A5402" t="s">
        <v>5436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 s="1">
        <v>70.400000000000006</v>
      </c>
      <c r="T5402" s="1">
        <v>2406.1</v>
      </c>
      <c r="U5402" t="s">
        <v>24</v>
      </c>
      <c r="V5402">
        <f>IF(Table1[[#This Row],[Churn]]="Yes",1,0)</f>
        <v>0</v>
      </c>
      <c r="W5402" t="str">
        <f t="shared" si="84"/>
        <v>Established (25-48 Months)</v>
      </c>
    </row>
    <row r="5403" spans="1:23" x14ac:dyDescent="0.25">
      <c r="A5403" t="s">
        <v>5437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 s="1">
        <v>20.45</v>
      </c>
      <c r="T5403" s="1">
        <v>638.54999999999995</v>
      </c>
      <c r="U5403" t="s">
        <v>24</v>
      </c>
      <c r="V5403">
        <f>IF(Table1[[#This Row],[Churn]]="Yes",1,0)</f>
        <v>0</v>
      </c>
      <c r="W5403" t="str">
        <f t="shared" si="84"/>
        <v>Established (25-48 Months)</v>
      </c>
    </row>
    <row r="5404" spans="1:23" x14ac:dyDescent="0.25">
      <c r="A5404" t="s">
        <v>5438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 s="1">
        <v>20.350000000000001</v>
      </c>
      <c r="T5404" s="1">
        <v>191.1</v>
      </c>
      <c r="U5404" t="s">
        <v>24</v>
      </c>
      <c r="V5404">
        <f>IF(Table1[[#This Row],[Churn]]="Yes",1,0)</f>
        <v>0</v>
      </c>
      <c r="W5404" t="str">
        <f t="shared" si="84"/>
        <v>New (0-12 Months)</v>
      </c>
    </row>
    <row r="5405" spans="1:23" x14ac:dyDescent="0.25">
      <c r="A5405" t="s">
        <v>5439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 s="1">
        <v>86.2</v>
      </c>
      <c r="T5405" s="1">
        <v>4524.05</v>
      </c>
      <c r="U5405" t="s">
        <v>24</v>
      </c>
      <c r="V5405">
        <f>IF(Table1[[#This Row],[Churn]]="Yes",1,0)</f>
        <v>0</v>
      </c>
      <c r="W5405" t="str">
        <f t="shared" si="84"/>
        <v>Loyal (49-72 Months)</v>
      </c>
    </row>
    <row r="5406" spans="1:23" x14ac:dyDescent="0.25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 s="1">
        <v>95.65</v>
      </c>
      <c r="T5406" s="1">
        <v>4664.2</v>
      </c>
      <c r="U5406" t="s">
        <v>24</v>
      </c>
      <c r="V5406">
        <f>IF(Table1[[#This Row],[Churn]]="Yes",1,0)</f>
        <v>0</v>
      </c>
      <c r="W5406" t="str">
        <f t="shared" si="84"/>
        <v>Established (25-48 Months)</v>
      </c>
    </row>
    <row r="5407" spans="1:23" x14ac:dyDescent="0.25">
      <c r="A5407" t="s">
        <v>5441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 s="1">
        <v>103.8</v>
      </c>
      <c r="T5407" s="1">
        <v>3470.8</v>
      </c>
      <c r="U5407" t="s">
        <v>24</v>
      </c>
      <c r="V5407">
        <f>IF(Table1[[#This Row],[Churn]]="Yes",1,0)</f>
        <v>0</v>
      </c>
      <c r="W5407" t="str">
        <f t="shared" si="84"/>
        <v>Established (25-48 Months)</v>
      </c>
    </row>
    <row r="5408" spans="1:23" x14ac:dyDescent="0.25">
      <c r="A5408" t="s">
        <v>5442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 s="1">
        <v>97.2</v>
      </c>
      <c r="T5408" s="1">
        <v>6910.3</v>
      </c>
      <c r="U5408" t="s">
        <v>24</v>
      </c>
      <c r="V5408">
        <f>IF(Table1[[#This Row],[Churn]]="Yes",1,0)</f>
        <v>0</v>
      </c>
      <c r="W5408" t="str">
        <f t="shared" si="84"/>
        <v>Loyal (49-72 Months)</v>
      </c>
    </row>
    <row r="5409" spans="1:23" x14ac:dyDescent="0.25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 s="1">
        <v>63.55</v>
      </c>
      <c r="T5409" s="1">
        <v>4014.2</v>
      </c>
      <c r="U5409" t="s">
        <v>24</v>
      </c>
      <c r="V5409">
        <f>IF(Table1[[#This Row],[Churn]]="Yes",1,0)</f>
        <v>0</v>
      </c>
      <c r="W5409" t="str">
        <f t="shared" si="84"/>
        <v>Loyal (49-72 Months)</v>
      </c>
    </row>
    <row r="5410" spans="1:23" x14ac:dyDescent="0.25">
      <c r="A5410" t="s">
        <v>5444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 s="1">
        <v>24.95</v>
      </c>
      <c r="T5410" s="1">
        <v>1288</v>
      </c>
      <c r="U5410" t="s">
        <v>24</v>
      </c>
      <c r="V5410">
        <f>IF(Table1[[#This Row],[Churn]]="Yes",1,0)</f>
        <v>0</v>
      </c>
      <c r="W5410" t="str">
        <f t="shared" si="84"/>
        <v>Loyal (49-72 Months)</v>
      </c>
    </row>
    <row r="5411" spans="1:23" x14ac:dyDescent="0.25">
      <c r="A5411" t="s">
        <v>5445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 s="1">
        <v>89.15</v>
      </c>
      <c r="T5411" s="1">
        <v>2277.65</v>
      </c>
      <c r="U5411" t="s">
        <v>23</v>
      </c>
      <c r="V5411">
        <f>IF(Table1[[#This Row],[Churn]]="Yes",1,0)</f>
        <v>1</v>
      </c>
      <c r="W5411" t="str">
        <f t="shared" si="84"/>
        <v>Established (25-48 Months)</v>
      </c>
    </row>
    <row r="5412" spans="1:23" x14ac:dyDescent="0.25">
      <c r="A5412" t="s">
        <v>5446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 s="1">
        <v>99</v>
      </c>
      <c r="T5412" s="1">
        <v>6375.8</v>
      </c>
      <c r="U5412" t="s">
        <v>24</v>
      </c>
      <c r="V5412">
        <f>IF(Table1[[#This Row],[Churn]]="Yes",1,0)</f>
        <v>0</v>
      </c>
      <c r="W5412" t="str">
        <f t="shared" si="84"/>
        <v>Loyal (49-72 Months)</v>
      </c>
    </row>
    <row r="5413" spans="1:23" x14ac:dyDescent="0.25">
      <c r="A5413" t="s">
        <v>5447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 s="1">
        <v>24.8</v>
      </c>
      <c r="T5413" s="1">
        <v>24.8</v>
      </c>
      <c r="U5413" t="s">
        <v>23</v>
      </c>
      <c r="V5413">
        <f>IF(Table1[[#This Row],[Churn]]="Yes",1,0)</f>
        <v>1</v>
      </c>
      <c r="W5413" t="str">
        <f t="shared" si="84"/>
        <v>New (0-12 Months)</v>
      </c>
    </row>
    <row r="5414" spans="1:23" x14ac:dyDescent="0.25">
      <c r="A5414" t="s">
        <v>5448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 s="1">
        <v>85.55</v>
      </c>
      <c r="T5414" s="1">
        <v>5251.75</v>
      </c>
      <c r="U5414" t="s">
        <v>24</v>
      </c>
      <c r="V5414">
        <f>IF(Table1[[#This Row],[Churn]]="Yes",1,0)</f>
        <v>0</v>
      </c>
      <c r="W5414" t="str">
        <f t="shared" si="84"/>
        <v>Loyal (49-72 Months)</v>
      </c>
    </row>
    <row r="5415" spans="1:23" x14ac:dyDescent="0.25">
      <c r="A5415" t="s">
        <v>5449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 s="1">
        <v>94</v>
      </c>
      <c r="T5415" s="1">
        <v>1505.45</v>
      </c>
      <c r="U5415" t="s">
        <v>24</v>
      </c>
      <c r="V5415">
        <f>IF(Table1[[#This Row],[Churn]]="Yes",1,0)</f>
        <v>0</v>
      </c>
      <c r="W5415" t="str">
        <f t="shared" si="84"/>
        <v>Developing (13-24 Months)</v>
      </c>
    </row>
    <row r="5416" spans="1:23" x14ac:dyDescent="0.25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 s="1">
        <v>105.65</v>
      </c>
      <c r="T5416" s="1">
        <v>6903.1</v>
      </c>
      <c r="U5416" t="s">
        <v>23</v>
      </c>
      <c r="V5416">
        <f>IF(Table1[[#This Row],[Churn]]="Yes",1,0)</f>
        <v>1</v>
      </c>
      <c r="W5416" t="str">
        <f t="shared" si="84"/>
        <v>Loyal (49-72 Months)</v>
      </c>
    </row>
    <row r="5417" spans="1:23" x14ac:dyDescent="0.25">
      <c r="A5417" t="s">
        <v>5451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 s="1">
        <v>50.3</v>
      </c>
      <c r="T5417" s="1">
        <v>913.3</v>
      </c>
      <c r="U5417" t="s">
        <v>24</v>
      </c>
      <c r="V5417">
        <f>IF(Table1[[#This Row],[Churn]]="Yes",1,0)</f>
        <v>0</v>
      </c>
      <c r="W5417" t="str">
        <f t="shared" si="84"/>
        <v>Developing (13-24 Months)</v>
      </c>
    </row>
    <row r="5418" spans="1:23" x14ac:dyDescent="0.25">
      <c r="A5418" t="s">
        <v>5452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 s="1">
        <v>95</v>
      </c>
      <c r="T5418" s="1">
        <v>5535.8</v>
      </c>
      <c r="U5418" t="s">
        <v>24</v>
      </c>
      <c r="V5418">
        <f>IF(Table1[[#This Row],[Churn]]="Yes",1,0)</f>
        <v>0</v>
      </c>
      <c r="W5418" t="str">
        <f t="shared" si="84"/>
        <v>Loyal (49-72 Months)</v>
      </c>
    </row>
    <row r="5419" spans="1:23" x14ac:dyDescent="0.25">
      <c r="A5419" t="s">
        <v>5453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 s="1">
        <v>61.4</v>
      </c>
      <c r="T5419" s="1">
        <v>815.55</v>
      </c>
      <c r="U5419" t="s">
        <v>24</v>
      </c>
      <c r="V5419">
        <f>IF(Table1[[#This Row],[Churn]]="Yes",1,0)</f>
        <v>0</v>
      </c>
      <c r="W5419" t="str">
        <f t="shared" si="84"/>
        <v>Developing (13-24 Months)</v>
      </c>
    </row>
    <row r="5420" spans="1:23" x14ac:dyDescent="0.25">
      <c r="A5420" t="s">
        <v>5454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 s="1">
        <v>80.55</v>
      </c>
      <c r="T5420" s="1">
        <v>1411.65</v>
      </c>
      <c r="U5420" t="s">
        <v>24</v>
      </c>
      <c r="V5420">
        <f>IF(Table1[[#This Row],[Churn]]="Yes",1,0)</f>
        <v>0</v>
      </c>
      <c r="W5420" t="str">
        <f t="shared" si="84"/>
        <v>Developing (13-24 Months)</v>
      </c>
    </row>
    <row r="5421" spans="1:23" x14ac:dyDescent="0.25">
      <c r="A5421" t="s">
        <v>5455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 s="1">
        <v>78.5</v>
      </c>
      <c r="T5421" s="1">
        <v>5602.25</v>
      </c>
      <c r="U5421" t="s">
        <v>24</v>
      </c>
      <c r="V5421">
        <f>IF(Table1[[#This Row],[Churn]]="Yes",1,0)</f>
        <v>0</v>
      </c>
      <c r="W5421" t="str">
        <f t="shared" si="84"/>
        <v>Loyal (49-72 Months)</v>
      </c>
    </row>
    <row r="5422" spans="1:23" x14ac:dyDescent="0.25">
      <c r="A5422" t="s">
        <v>5456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 s="1">
        <v>114.3</v>
      </c>
      <c r="T5422" s="1">
        <v>8244.2999999999993</v>
      </c>
      <c r="U5422" t="s">
        <v>24</v>
      </c>
      <c r="V5422">
        <f>IF(Table1[[#This Row],[Churn]]="Yes",1,0)</f>
        <v>0</v>
      </c>
      <c r="W5422" t="str">
        <f t="shared" si="84"/>
        <v>Loyal (49-72 Months)</v>
      </c>
    </row>
    <row r="5423" spans="1:23" x14ac:dyDescent="0.25">
      <c r="A5423" t="s">
        <v>5457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 s="1">
        <v>20.05</v>
      </c>
      <c r="T5423" s="1">
        <v>741.5</v>
      </c>
      <c r="U5423" t="s">
        <v>24</v>
      </c>
      <c r="V5423">
        <f>IF(Table1[[#This Row],[Churn]]="Yes",1,0)</f>
        <v>0</v>
      </c>
      <c r="W5423" t="str">
        <f t="shared" si="84"/>
        <v>Established (25-48 Months)</v>
      </c>
    </row>
    <row r="5424" spans="1:23" x14ac:dyDescent="0.25">
      <c r="A5424" t="s">
        <v>5458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 s="1">
        <v>62.65</v>
      </c>
      <c r="T5424" s="1">
        <v>4375.8</v>
      </c>
      <c r="U5424" t="s">
        <v>24</v>
      </c>
      <c r="V5424">
        <f>IF(Table1[[#This Row],[Churn]]="Yes",1,0)</f>
        <v>0</v>
      </c>
      <c r="W5424" t="str">
        <f t="shared" si="84"/>
        <v>Loyal (49-72 Months)</v>
      </c>
    </row>
    <row r="5425" spans="1:23" x14ac:dyDescent="0.25">
      <c r="A5425" t="s">
        <v>5459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 s="1">
        <v>80.849999999999994</v>
      </c>
      <c r="T5425" s="1">
        <v>1008.7</v>
      </c>
      <c r="U5425" t="s">
        <v>23</v>
      </c>
      <c r="V5425">
        <f>IF(Table1[[#This Row],[Churn]]="Yes",1,0)</f>
        <v>1</v>
      </c>
      <c r="W5425" t="str">
        <f t="shared" si="84"/>
        <v>Developing (13-24 Months)</v>
      </c>
    </row>
    <row r="5426" spans="1:23" x14ac:dyDescent="0.25">
      <c r="A5426" t="s">
        <v>5460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 s="1">
        <v>92.7</v>
      </c>
      <c r="T5426" s="1">
        <v>5968.4</v>
      </c>
      <c r="U5426" t="s">
        <v>24</v>
      </c>
      <c r="V5426">
        <f>IF(Table1[[#This Row],[Churn]]="Yes",1,0)</f>
        <v>0</v>
      </c>
      <c r="W5426" t="str">
        <f t="shared" si="84"/>
        <v>Loyal (49-72 Months)</v>
      </c>
    </row>
    <row r="5427" spans="1:23" x14ac:dyDescent="0.25">
      <c r="A5427" t="s">
        <v>5461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 s="1">
        <v>100.45</v>
      </c>
      <c r="T5427" s="1">
        <v>3096.9</v>
      </c>
      <c r="U5427" t="s">
        <v>24</v>
      </c>
      <c r="V5427">
        <f>IF(Table1[[#This Row],[Churn]]="Yes",1,0)</f>
        <v>0</v>
      </c>
      <c r="W5427" t="str">
        <f t="shared" si="84"/>
        <v>Established (25-48 Months)</v>
      </c>
    </row>
    <row r="5428" spans="1:23" x14ac:dyDescent="0.25">
      <c r="A5428" t="s">
        <v>5462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 s="1">
        <v>75.2</v>
      </c>
      <c r="T5428" s="1">
        <v>3901.25</v>
      </c>
      <c r="U5428" t="s">
        <v>24</v>
      </c>
      <c r="V5428">
        <f>IF(Table1[[#This Row],[Churn]]="Yes",1,0)</f>
        <v>0</v>
      </c>
      <c r="W5428" t="str">
        <f t="shared" si="84"/>
        <v>Loyal (49-72 Months)</v>
      </c>
    </row>
    <row r="5429" spans="1:23" x14ac:dyDescent="0.25">
      <c r="A5429" t="s">
        <v>5463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 s="1">
        <v>84.75</v>
      </c>
      <c r="T5429" s="1">
        <v>2613.4</v>
      </c>
      <c r="U5429" t="s">
        <v>24</v>
      </c>
      <c r="V5429">
        <f>IF(Table1[[#This Row],[Churn]]="Yes",1,0)</f>
        <v>0</v>
      </c>
      <c r="W5429" t="str">
        <f t="shared" si="84"/>
        <v>Established (25-48 Months)</v>
      </c>
    </row>
    <row r="5430" spans="1:23" x14ac:dyDescent="0.25">
      <c r="A5430" t="s">
        <v>5464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 s="1">
        <v>89.45</v>
      </c>
      <c r="T5430" s="1">
        <v>853.1</v>
      </c>
      <c r="U5430" t="s">
        <v>23</v>
      </c>
      <c r="V5430">
        <f>IF(Table1[[#This Row],[Churn]]="Yes",1,0)</f>
        <v>1</v>
      </c>
      <c r="W5430" t="str">
        <f t="shared" si="84"/>
        <v>New (0-12 Months)</v>
      </c>
    </row>
    <row r="5431" spans="1:23" x14ac:dyDescent="0.25">
      <c r="A5431" t="s">
        <v>5465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 s="1">
        <v>79.5</v>
      </c>
      <c r="T5431" s="1">
        <v>5661.7</v>
      </c>
      <c r="U5431" t="s">
        <v>24</v>
      </c>
      <c r="V5431">
        <f>IF(Table1[[#This Row],[Churn]]="Yes",1,0)</f>
        <v>0</v>
      </c>
      <c r="W5431" t="str">
        <f t="shared" si="84"/>
        <v>Loyal (49-72 Months)</v>
      </c>
    </row>
    <row r="5432" spans="1:23" x14ac:dyDescent="0.25">
      <c r="A5432" t="s">
        <v>5466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 s="1">
        <v>72.150000000000006</v>
      </c>
      <c r="T5432" s="1">
        <v>794.25</v>
      </c>
      <c r="U5432" t="s">
        <v>23</v>
      </c>
      <c r="V5432">
        <f>IF(Table1[[#This Row],[Churn]]="Yes",1,0)</f>
        <v>1</v>
      </c>
      <c r="W5432" t="str">
        <f t="shared" si="84"/>
        <v>New (0-12 Months)</v>
      </c>
    </row>
    <row r="5433" spans="1:23" x14ac:dyDescent="0.25">
      <c r="A5433" t="s">
        <v>5467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 s="1">
        <v>19.8</v>
      </c>
      <c r="T5433" s="1">
        <v>695.05</v>
      </c>
      <c r="U5433" t="s">
        <v>24</v>
      </c>
      <c r="V5433">
        <f>IF(Table1[[#This Row],[Churn]]="Yes",1,0)</f>
        <v>0</v>
      </c>
      <c r="W5433" t="str">
        <f t="shared" si="84"/>
        <v>Established (25-48 Months)</v>
      </c>
    </row>
    <row r="5434" spans="1:23" x14ac:dyDescent="0.25">
      <c r="A5434" t="s">
        <v>5468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 s="1">
        <v>76.400000000000006</v>
      </c>
      <c r="T5434" s="1">
        <v>160.80000000000001</v>
      </c>
      <c r="U5434" t="s">
        <v>23</v>
      </c>
      <c r="V5434">
        <f>IF(Table1[[#This Row],[Churn]]="Yes",1,0)</f>
        <v>1</v>
      </c>
      <c r="W5434" t="str">
        <f t="shared" si="84"/>
        <v>New (0-12 Months)</v>
      </c>
    </row>
    <row r="5435" spans="1:23" x14ac:dyDescent="0.25">
      <c r="A5435" t="s">
        <v>5469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 s="1">
        <v>100.9</v>
      </c>
      <c r="T5435" s="1">
        <v>5552.05</v>
      </c>
      <c r="U5435" t="s">
        <v>24</v>
      </c>
      <c r="V5435">
        <f>IF(Table1[[#This Row],[Churn]]="Yes",1,0)</f>
        <v>0</v>
      </c>
      <c r="W5435" t="str">
        <f t="shared" si="84"/>
        <v>Loyal (49-72 Months)</v>
      </c>
    </row>
    <row r="5436" spans="1:23" x14ac:dyDescent="0.25">
      <c r="A5436" t="s">
        <v>5470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 s="1">
        <v>95.3</v>
      </c>
      <c r="T5436" s="1">
        <v>3275.15</v>
      </c>
      <c r="U5436" t="s">
        <v>24</v>
      </c>
      <c r="V5436">
        <f>IF(Table1[[#This Row],[Churn]]="Yes",1,0)</f>
        <v>0</v>
      </c>
      <c r="W5436" t="str">
        <f t="shared" si="84"/>
        <v>Established (25-48 Months)</v>
      </c>
    </row>
    <row r="5437" spans="1:23" x14ac:dyDescent="0.25">
      <c r="A5437" t="s">
        <v>5471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 s="1">
        <v>90.95</v>
      </c>
      <c r="T5437" s="1">
        <v>4236.6000000000004</v>
      </c>
      <c r="U5437" t="s">
        <v>24</v>
      </c>
      <c r="V5437">
        <f>IF(Table1[[#This Row],[Churn]]="Yes",1,0)</f>
        <v>0</v>
      </c>
      <c r="W5437" t="str">
        <f t="shared" si="84"/>
        <v>Established (25-48 Months)</v>
      </c>
    </row>
    <row r="5438" spans="1:23" x14ac:dyDescent="0.25">
      <c r="A5438" t="s">
        <v>5472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 s="1">
        <v>54.5</v>
      </c>
      <c r="T5438" s="1">
        <v>54.5</v>
      </c>
      <c r="U5438" t="s">
        <v>24</v>
      </c>
      <c r="V5438">
        <f>IF(Table1[[#This Row],[Churn]]="Yes",1,0)</f>
        <v>0</v>
      </c>
      <c r="W5438" t="str">
        <f t="shared" si="84"/>
        <v>New (0-12 Months)</v>
      </c>
    </row>
    <row r="5439" spans="1:23" x14ac:dyDescent="0.25">
      <c r="A5439" t="s">
        <v>5473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 s="1">
        <v>61.6</v>
      </c>
      <c r="T5439" s="1">
        <v>1174.3499999999999</v>
      </c>
      <c r="U5439" t="s">
        <v>23</v>
      </c>
      <c r="V5439">
        <f>IF(Table1[[#This Row],[Churn]]="Yes",1,0)</f>
        <v>1</v>
      </c>
      <c r="W5439" t="str">
        <f t="shared" si="84"/>
        <v>Developing (13-24 Months)</v>
      </c>
    </row>
    <row r="5440" spans="1:23" x14ac:dyDescent="0.25">
      <c r="A5440" t="s">
        <v>5474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 s="1">
        <v>79.900000000000006</v>
      </c>
      <c r="T5440" s="1">
        <v>741.7</v>
      </c>
      <c r="U5440" t="s">
        <v>23</v>
      </c>
      <c r="V5440">
        <f>IF(Table1[[#This Row],[Churn]]="Yes",1,0)</f>
        <v>1</v>
      </c>
      <c r="W5440" t="str">
        <f t="shared" si="84"/>
        <v>New (0-12 Months)</v>
      </c>
    </row>
    <row r="5441" spans="1:23" x14ac:dyDescent="0.25">
      <c r="A5441" t="s">
        <v>5475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 s="1">
        <v>96.15</v>
      </c>
      <c r="T5441" s="1">
        <v>3019.25</v>
      </c>
      <c r="U5441" t="s">
        <v>23</v>
      </c>
      <c r="V5441">
        <f>IF(Table1[[#This Row],[Churn]]="Yes",1,0)</f>
        <v>1</v>
      </c>
      <c r="W5441" t="str">
        <f t="shared" si="84"/>
        <v>Established (25-48 Months)</v>
      </c>
    </row>
    <row r="5442" spans="1:23" x14ac:dyDescent="0.25">
      <c r="A5442" t="s">
        <v>5476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 s="1">
        <v>49.6</v>
      </c>
      <c r="T5442" s="1">
        <v>962.9</v>
      </c>
      <c r="U5442" t="s">
        <v>24</v>
      </c>
      <c r="V5442">
        <f>IF(Table1[[#This Row],[Churn]]="Yes",1,0)</f>
        <v>0</v>
      </c>
      <c r="W5442" t="str">
        <f t="shared" ref="W5442:W5505" si="85">IF(F5442&lt;=12,"New (0-12 Months)",IF(F5442&lt;=24,"Developing (13-24 Months)",IF(F5442&lt;=48,"Established (25-48 Months)","Loyal (49-72 Months)")))</f>
        <v>Developing (13-24 Months)</v>
      </c>
    </row>
    <row r="5443" spans="1:23" x14ac:dyDescent="0.25">
      <c r="A5443" t="s">
        <v>5477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 s="1">
        <v>65.3</v>
      </c>
      <c r="T5443" s="1">
        <v>4759.75</v>
      </c>
      <c r="U5443" t="s">
        <v>23</v>
      </c>
      <c r="V5443">
        <f>IF(Table1[[#This Row],[Churn]]="Yes",1,0)</f>
        <v>1</v>
      </c>
      <c r="W5443" t="str">
        <f t="shared" si="85"/>
        <v>Loyal (49-72 Months)</v>
      </c>
    </row>
    <row r="5444" spans="1:23" x14ac:dyDescent="0.25">
      <c r="A5444" t="s">
        <v>5478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 s="1">
        <v>25</v>
      </c>
      <c r="T5444" s="1">
        <v>1498.35</v>
      </c>
      <c r="U5444" t="s">
        <v>24</v>
      </c>
      <c r="V5444">
        <f>IF(Table1[[#This Row],[Churn]]="Yes",1,0)</f>
        <v>0</v>
      </c>
      <c r="W5444" t="str">
        <f t="shared" si="85"/>
        <v>Loyal (49-72 Months)</v>
      </c>
    </row>
    <row r="5445" spans="1:23" x14ac:dyDescent="0.25">
      <c r="A5445" t="s">
        <v>5479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 s="1">
        <v>45.45</v>
      </c>
      <c r="T5445" s="1">
        <v>1233.1500000000001</v>
      </c>
      <c r="U5445" t="s">
        <v>24</v>
      </c>
      <c r="V5445">
        <f>IF(Table1[[#This Row],[Churn]]="Yes",1,0)</f>
        <v>0</v>
      </c>
      <c r="W5445" t="str">
        <f t="shared" si="85"/>
        <v>Established (25-48 Months)</v>
      </c>
    </row>
    <row r="5446" spans="1:23" x14ac:dyDescent="0.25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 s="1">
        <v>107.75</v>
      </c>
      <c r="T5446" s="1">
        <v>4882.8</v>
      </c>
      <c r="U5446" t="s">
        <v>24</v>
      </c>
      <c r="V5446">
        <f>IF(Table1[[#This Row],[Churn]]="Yes",1,0)</f>
        <v>0</v>
      </c>
      <c r="W5446" t="str">
        <f t="shared" si="85"/>
        <v>Established (25-48 Months)</v>
      </c>
    </row>
    <row r="5447" spans="1:23" x14ac:dyDescent="0.25">
      <c r="A5447" t="s">
        <v>5481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 s="1">
        <v>89.1</v>
      </c>
      <c r="T5447" s="1">
        <v>5411.65</v>
      </c>
      <c r="U5447" t="s">
        <v>24</v>
      </c>
      <c r="V5447">
        <f>IF(Table1[[#This Row],[Churn]]="Yes",1,0)</f>
        <v>0</v>
      </c>
      <c r="W5447" t="str">
        <f t="shared" si="85"/>
        <v>Loyal (49-72 Months)</v>
      </c>
    </row>
    <row r="5448" spans="1:23" x14ac:dyDescent="0.25">
      <c r="A5448" t="s">
        <v>5482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 s="1">
        <v>19.649999999999999</v>
      </c>
      <c r="T5448" s="1">
        <v>19.649999999999999</v>
      </c>
      <c r="U5448" t="s">
        <v>23</v>
      </c>
      <c r="V5448">
        <f>IF(Table1[[#This Row],[Churn]]="Yes",1,0)</f>
        <v>1</v>
      </c>
      <c r="W5448" t="str">
        <f t="shared" si="85"/>
        <v>New (0-12 Months)</v>
      </c>
    </row>
    <row r="5449" spans="1:23" x14ac:dyDescent="0.25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 s="1">
        <v>44.75</v>
      </c>
      <c r="T5449" s="1">
        <v>148.05000000000001</v>
      </c>
      <c r="U5449" t="s">
        <v>24</v>
      </c>
      <c r="V5449">
        <f>IF(Table1[[#This Row],[Churn]]="Yes",1,0)</f>
        <v>0</v>
      </c>
      <c r="W5449" t="str">
        <f t="shared" si="85"/>
        <v>New (0-12 Months)</v>
      </c>
    </row>
    <row r="5450" spans="1:23" x14ac:dyDescent="0.25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 s="1">
        <v>101.6</v>
      </c>
      <c r="T5450" s="1">
        <v>3930.55</v>
      </c>
      <c r="U5450" t="s">
        <v>24</v>
      </c>
      <c r="V5450">
        <f>IF(Table1[[#This Row],[Churn]]="Yes",1,0)</f>
        <v>0</v>
      </c>
      <c r="W5450" t="str">
        <f t="shared" si="85"/>
        <v>Established (25-48 Months)</v>
      </c>
    </row>
    <row r="5451" spans="1:23" x14ac:dyDescent="0.25">
      <c r="A5451" t="s">
        <v>5485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 s="1">
        <v>103.15</v>
      </c>
      <c r="T5451" s="1">
        <v>6895.5</v>
      </c>
      <c r="U5451" t="s">
        <v>24</v>
      </c>
      <c r="V5451">
        <f>IF(Table1[[#This Row],[Churn]]="Yes",1,0)</f>
        <v>0</v>
      </c>
      <c r="W5451" t="str">
        <f t="shared" si="85"/>
        <v>Loyal (49-72 Months)</v>
      </c>
    </row>
    <row r="5452" spans="1:23" x14ac:dyDescent="0.25">
      <c r="A5452" t="s">
        <v>5486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 s="1">
        <v>84.65</v>
      </c>
      <c r="T5452" s="1">
        <v>84.65</v>
      </c>
      <c r="U5452" t="s">
        <v>23</v>
      </c>
      <c r="V5452">
        <f>IF(Table1[[#This Row],[Churn]]="Yes",1,0)</f>
        <v>1</v>
      </c>
      <c r="W5452" t="str">
        <f t="shared" si="85"/>
        <v>New (0-12 Months)</v>
      </c>
    </row>
    <row r="5453" spans="1:23" x14ac:dyDescent="0.25">
      <c r="A5453" t="s">
        <v>5487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 s="1">
        <v>95.65</v>
      </c>
      <c r="T5453" s="1">
        <v>6856.95</v>
      </c>
      <c r="U5453" t="s">
        <v>24</v>
      </c>
      <c r="V5453">
        <f>IF(Table1[[#This Row],[Churn]]="Yes",1,0)</f>
        <v>0</v>
      </c>
      <c r="W5453" t="str">
        <f t="shared" si="85"/>
        <v>Loyal (49-72 Months)</v>
      </c>
    </row>
    <row r="5454" spans="1:23" x14ac:dyDescent="0.25">
      <c r="A5454" t="s">
        <v>5488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 s="1">
        <v>75.099999999999994</v>
      </c>
      <c r="T5454" s="1">
        <v>2658.8</v>
      </c>
      <c r="U5454" t="s">
        <v>24</v>
      </c>
      <c r="V5454">
        <f>IF(Table1[[#This Row],[Churn]]="Yes",1,0)</f>
        <v>0</v>
      </c>
      <c r="W5454" t="str">
        <f t="shared" si="85"/>
        <v>Established (25-48 Months)</v>
      </c>
    </row>
    <row r="5455" spans="1:23" x14ac:dyDescent="0.25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 s="1">
        <v>61.35</v>
      </c>
      <c r="T5455" s="1">
        <v>3766.2</v>
      </c>
      <c r="U5455" t="s">
        <v>24</v>
      </c>
      <c r="V5455">
        <f>IF(Table1[[#This Row],[Churn]]="Yes",1,0)</f>
        <v>0</v>
      </c>
      <c r="W5455" t="str">
        <f t="shared" si="85"/>
        <v>Loyal (49-72 Months)</v>
      </c>
    </row>
    <row r="5456" spans="1:23" x14ac:dyDescent="0.25">
      <c r="A5456" t="s">
        <v>5490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 s="1">
        <v>69.55</v>
      </c>
      <c r="T5456" s="1">
        <v>69.55</v>
      </c>
      <c r="U5456" t="s">
        <v>23</v>
      </c>
      <c r="V5456">
        <f>IF(Table1[[#This Row],[Churn]]="Yes",1,0)</f>
        <v>1</v>
      </c>
      <c r="W5456" t="str">
        <f t="shared" si="85"/>
        <v>New (0-12 Months)</v>
      </c>
    </row>
    <row r="5457" spans="1:23" x14ac:dyDescent="0.25">
      <c r="A5457" t="s">
        <v>5491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 s="1">
        <v>19.7</v>
      </c>
      <c r="T5457" s="1">
        <v>129.55000000000001</v>
      </c>
      <c r="U5457" t="s">
        <v>24</v>
      </c>
      <c r="V5457">
        <f>IF(Table1[[#This Row],[Churn]]="Yes",1,0)</f>
        <v>0</v>
      </c>
      <c r="W5457" t="str">
        <f t="shared" si="85"/>
        <v>New (0-12 Months)</v>
      </c>
    </row>
    <row r="5458" spans="1:23" x14ac:dyDescent="0.25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 s="1">
        <v>31.05</v>
      </c>
      <c r="T5458" s="1">
        <v>347.25</v>
      </c>
      <c r="U5458" t="s">
        <v>23</v>
      </c>
      <c r="V5458">
        <f>IF(Table1[[#This Row],[Churn]]="Yes",1,0)</f>
        <v>1</v>
      </c>
      <c r="W5458" t="str">
        <f t="shared" si="85"/>
        <v>Developing (13-24 Months)</v>
      </c>
    </row>
    <row r="5459" spans="1:23" x14ac:dyDescent="0.25">
      <c r="A5459" t="s">
        <v>5493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 s="1">
        <v>51</v>
      </c>
      <c r="T5459" s="1">
        <v>581.70000000000005</v>
      </c>
      <c r="U5459" t="s">
        <v>24</v>
      </c>
      <c r="V5459">
        <f>IF(Table1[[#This Row],[Churn]]="Yes",1,0)</f>
        <v>0</v>
      </c>
      <c r="W5459" t="str">
        <f t="shared" si="85"/>
        <v>New (0-12 Months)</v>
      </c>
    </row>
    <row r="5460" spans="1:23" x14ac:dyDescent="0.25">
      <c r="A5460" t="s">
        <v>5494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 s="1">
        <v>51</v>
      </c>
      <c r="T5460" s="1">
        <v>354.05</v>
      </c>
      <c r="U5460" t="s">
        <v>23</v>
      </c>
      <c r="V5460">
        <f>IF(Table1[[#This Row],[Churn]]="Yes",1,0)</f>
        <v>1</v>
      </c>
      <c r="W5460" t="str">
        <f t="shared" si="85"/>
        <v>New (0-12 Months)</v>
      </c>
    </row>
    <row r="5461" spans="1:23" x14ac:dyDescent="0.25">
      <c r="A5461" t="s">
        <v>5495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 s="1">
        <v>88.85</v>
      </c>
      <c r="T5461" s="1">
        <v>929.45</v>
      </c>
      <c r="U5461" t="s">
        <v>24</v>
      </c>
      <c r="V5461">
        <f>IF(Table1[[#This Row],[Churn]]="Yes",1,0)</f>
        <v>0</v>
      </c>
      <c r="W5461" t="str">
        <f t="shared" si="85"/>
        <v>New (0-12 Months)</v>
      </c>
    </row>
    <row r="5462" spans="1:23" x14ac:dyDescent="0.25">
      <c r="A5462" t="s">
        <v>5496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 s="1">
        <v>20.05</v>
      </c>
      <c r="T5462" s="1">
        <v>679</v>
      </c>
      <c r="U5462" t="s">
        <v>24</v>
      </c>
      <c r="V5462">
        <f>IF(Table1[[#This Row],[Churn]]="Yes",1,0)</f>
        <v>0</v>
      </c>
      <c r="W5462" t="str">
        <f t="shared" si="85"/>
        <v>Established (25-48 Months)</v>
      </c>
    </row>
    <row r="5463" spans="1:23" x14ac:dyDescent="0.25">
      <c r="A5463" t="s">
        <v>5497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 s="1">
        <v>65.099999999999994</v>
      </c>
      <c r="T5463" s="1">
        <v>3846.75</v>
      </c>
      <c r="U5463" t="s">
        <v>24</v>
      </c>
      <c r="V5463">
        <f>IF(Table1[[#This Row],[Churn]]="Yes",1,0)</f>
        <v>0</v>
      </c>
      <c r="W5463" t="str">
        <f t="shared" si="85"/>
        <v>Loyal (49-72 Months)</v>
      </c>
    </row>
    <row r="5464" spans="1:23" x14ac:dyDescent="0.25">
      <c r="A5464" t="s">
        <v>5498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 s="1">
        <v>70.150000000000006</v>
      </c>
      <c r="T5464" s="1">
        <v>4480.7</v>
      </c>
      <c r="U5464" t="s">
        <v>24</v>
      </c>
      <c r="V5464">
        <f>IF(Table1[[#This Row],[Churn]]="Yes",1,0)</f>
        <v>0</v>
      </c>
      <c r="W5464" t="str">
        <f t="shared" si="85"/>
        <v>Loyal (49-72 Months)</v>
      </c>
    </row>
    <row r="5465" spans="1:23" x14ac:dyDescent="0.25">
      <c r="A5465" t="s">
        <v>5499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 s="1">
        <v>44.35</v>
      </c>
      <c r="T5465" s="1">
        <v>44.35</v>
      </c>
      <c r="U5465" t="s">
        <v>23</v>
      </c>
      <c r="V5465">
        <f>IF(Table1[[#This Row],[Churn]]="Yes",1,0)</f>
        <v>1</v>
      </c>
      <c r="W5465" t="str">
        <f t="shared" si="85"/>
        <v>New (0-12 Months)</v>
      </c>
    </row>
    <row r="5466" spans="1:23" x14ac:dyDescent="0.25">
      <c r="A5466" t="s">
        <v>5500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 s="1">
        <v>20.75</v>
      </c>
      <c r="T5466" s="1">
        <v>499.4</v>
      </c>
      <c r="U5466" t="s">
        <v>24</v>
      </c>
      <c r="V5466">
        <f>IF(Table1[[#This Row],[Churn]]="Yes",1,0)</f>
        <v>0</v>
      </c>
      <c r="W5466" t="str">
        <f t="shared" si="85"/>
        <v>Established (25-48 Months)</v>
      </c>
    </row>
    <row r="5467" spans="1:23" x14ac:dyDescent="0.25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 s="1">
        <v>56.05</v>
      </c>
      <c r="T5467" s="1">
        <v>1553.2</v>
      </c>
      <c r="U5467" t="s">
        <v>24</v>
      </c>
      <c r="V5467">
        <f>IF(Table1[[#This Row],[Churn]]="Yes",1,0)</f>
        <v>0</v>
      </c>
      <c r="W5467" t="str">
        <f t="shared" si="85"/>
        <v>Established (25-48 Months)</v>
      </c>
    </row>
    <row r="5468" spans="1:23" x14ac:dyDescent="0.25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 s="1">
        <v>19.95</v>
      </c>
      <c r="T5468" s="1">
        <v>219.5</v>
      </c>
      <c r="U5468" t="s">
        <v>24</v>
      </c>
      <c r="V5468">
        <f>IF(Table1[[#This Row],[Churn]]="Yes",1,0)</f>
        <v>0</v>
      </c>
      <c r="W5468" t="str">
        <f t="shared" si="85"/>
        <v>New (0-12 Months)</v>
      </c>
    </row>
    <row r="5469" spans="1:23" x14ac:dyDescent="0.25">
      <c r="A5469" t="s">
        <v>5503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 s="1">
        <v>98.6</v>
      </c>
      <c r="T5469" s="1">
        <v>5311.85</v>
      </c>
      <c r="U5469" t="s">
        <v>24</v>
      </c>
      <c r="V5469">
        <f>IF(Table1[[#This Row],[Churn]]="Yes",1,0)</f>
        <v>0</v>
      </c>
      <c r="W5469" t="str">
        <f t="shared" si="85"/>
        <v>Loyal (49-72 Months)</v>
      </c>
    </row>
    <row r="5470" spans="1:23" x14ac:dyDescent="0.25">
      <c r="A5470" t="s">
        <v>5504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 s="1">
        <v>79.7</v>
      </c>
      <c r="T5470" s="1">
        <v>586.04999999999995</v>
      </c>
      <c r="U5470" t="s">
        <v>23</v>
      </c>
      <c r="V5470">
        <f>IF(Table1[[#This Row],[Churn]]="Yes",1,0)</f>
        <v>1</v>
      </c>
      <c r="W5470" t="str">
        <f t="shared" si="85"/>
        <v>New (0-12 Months)</v>
      </c>
    </row>
    <row r="5471" spans="1:23" x14ac:dyDescent="0.25">
      <c r="A5471" t="s">
        <v>5505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 s="1">
        <v>79</v>
      </c>
      <c r="T5471" s="1">
        <v>2576.8000000000002</v>
      </c>
      <c r="U5471" t="s">
        <v>24</v>
      </c>
      <c r="V5471">
        <f>IF(Table1[[#This Row],[Churn]]="Yes",1,0)</f>
        <v>0</v>
      </c>
      <c r="W5471" t="str">
        <f t="shared" si="85"/>
        <v>Established (25-48 Months)</v>
      </c>
    </row>
    <row r="5472" spans="1:23" x14ac:dyDescent="0.25">
      <c r="A5472" t="s">
        <v>5506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 s="1">
        <v>89.45</v>
      </c>
      <c r="T5472" s="1">
        <v>6435.25</v>
      </c>
      <c r="U5472" t="s">
        <v>24</v>
      </c>
      <c r="V5472">
        <f>IF(Table1[[#This Row],[Churn]]="Yes",1,0)</f>
        <v>0</v>
      </c>
      <c r="W5472" t="str">
        <f t="shared" si="85"/>
        <v>Loyal (49-72 Months)</v>
      </c>
    </row>
    <row r="5473" spans="1:23" x14ac:dyDescent="0.25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 s="1">
        <v>74.2</v>
      </c>
      <c r="T5473" s="1">
        <v>1993.25</v>
      </c>
      <c r="U5473" t="s">
        <v>24</v>
      </c>
      <c r="V5473">
        <f>IF(Table1[[#This Row],[Churn]]="Yes",1,0)</f>
        <v>0</v>
      </c>
      <c r="W5473" t="str">
        <f t="shared" si="85"/>
        <v>Established (25-48 Months)</v>
      </c>
    </row>
    <row r="5474" spans="1:23" x14ac:dyDescent="0.25">
      <c r="A5474" t="s">
        <v>5508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 s="1">
        <v>81</v>
      </c>
      <c r="T5474" s="1">
        <v>1923.85</v>
      </c>
      <c r="U5474" t="s">
        <v>24</v>
      </c>
      <c r="V5474">
        <f>IF(Table1[[#This Row],[Churn]]="Yes",1,0)</f>
        <v>0</v>
      </c>
      <c r="W5474" t="str">
        <f t="shared" si="85"/>
        <v>Developing (13-24 Months)</v>
      </c>
    </row>
    <row r="5475" spans="1:23" x14ac:dyDescent="0.25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 s="1">
        <v>49.6</v>
      </c>
      <c r="T5475" s="1">
        <v>939.8</v>
      </c>
      <c r="U5475" t="s">
        <v>24</v>
      </c>
      <c r="V5475">
        <f>IF(Table1[[#This Row],[Churn]]="Yes",1,0)</f>
        <v>0</v>
      </c>
      <c r="W5475" t="str">
        <f t="shared" si="85"/>
        <v>Developing (13-24 Months)</v>
      </c>
    </row>
    <row r="5476" spans="1:23" x14ac:dyDescent="0.25">
      <c r="A5476" t="s">
        <v>5510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 s="1">
        <v>84.6</v>
      </c>
      <c r="T5476" s="1">
        <v>84.6</v>
      </c>
      <c r="U5476" t="s">
        <v>24</v>
      </c>
      <c r="V5476">
        <f>IF(Table1[[#This Row],[Churn]]="Yes",1,0)</f>
        <v>0</v>
      </c>
      <c r="W5476" t="str">
        <f t="shared" si="85"/>
        <v>New (0-12 Months)</v>
      </c>
    </row>
    <row r="5477" spans="1:23" x14ac:dyDescent="0.25">
      <c r="A5477" t="s">
        <v>5511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 s="1">
        <v>55</v>
      </c>
      <c r="T5477" s="1">
        <v>3092.65</v>
      </c>
      <c r="U5477" t="s">
        <v>23</v>
      </c>
      <c r="V5477">
        <f>IF(Table1[[#This Row],[Churn]]="Yes",1,0)</f>
        <v>1</v>
      </c>
      <c r="W5477" t="str">
        <f t="shared" si="85"/>
        <v>Loyal (49-72 Months)</v>
      </c>
    </row>
    <row r="5478" spans="1:23" x14ac:dyDescent="0.25">
      <c r="A5478" t="s">
        <v>5512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 s="1">
        <v>84.85</v>
      </c>
      <c r="T5478" s="1">
        <v>415.55</v>
      </c>
      <c r="U5478" t="s">
        <v>23</v>
      </c>
      <c r="V5478">
        <f>IF(Table1[[#This Row],[Churn]]="Yes",1,0)</f>
        <v>1</v>
      </c>
      <c r="W5478" t="str">
        <f t="shared" si="85"/>
        <v>New (0-12 Months)</v>
      </c>
    </row>
    <row r="5479" spans="1:23" x14ac:dyDescent="0.25">
      <c r="A5479" t="s">
        <v>5513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 s="1">
        <v>84.2</v>
      </c>
      <c r="T5479" s="1">
        <v>5986.55</v>
      </c>
      <c r="U5479" t="s">
        <v>24</v>
      </c>
      <c r="V5479">
        <f>IF(Table1[[#This Row],[Churn]]="Yes",1,0)</f>
        <v>0</v>
      </c>
      <c r="W5479" t="str">
        <f t="shared" si="85"/>
        <v>Loyal (49-72 Months)</v>
      </c>
    </row>
    <row r="5480" spans="1:23" x14ac:dyDescent="0.25">
      <c r="A5480" t="s">
        <v>5514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 s="1">
        <v>106.3</v>
      </c>
      <c r="T5480" s="1">
        <v>5487</v>
      </c>
      <c r="U5480" t="s">
        <v>24</v>
      </c>
      <c r="V5480">
        <f>IF(Table1[[#This Row],[Churn]]="Yes",1,0)</f>
        <v>0</v>
      </c>
      <c r="W5480" t="str">
        <f t="shared" si="85"/>
        <v>Loyal (49-72 Months)</v>
      </c>
    </row>
    <row r="5481" spans="1:23" x14ac:dyDescent="0.25">
      <c r="A5481" t="s">
        <v>5515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 s="1">
        <v>69.05</v>
      </c>
      <c r="T5481" s="1">
        <v>651.5</v>
      </c>
      <c r="U5481" t="s">
        <v>24</v>
      </c>
      <c r="V5481">
        <f>IF(Table1[[#This Row],[Churn]]="Yes",1,0)</f>
        <v>0</v>
      </c>
      <c r="W5481" t="str">
        <f t="shared" si="85"/>
        <v>New (0-12 Months)</v>
      </c>
    </row>
    <row r="5482" spans="1:23" x14ac:dyDescent="0.25">
      <c r="A5482" t="s">
        <v>5516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 s="1">
        <v>45.4</v>
      </c>
      <c r="T5482" s="1">
        <v>45.4</v>
      </c>
      <c r="U5482" t="s">
        <v>24</v>
      </c>
      <c r="V5482">
        <f>IF(Table1[[#This Row],[Churn]]="Yes",1,0)</f>
        <v>0</v>
      </c>
      <c r="W5482" t="str">
        <f t="shared" si="85"/>
        <v>New (0-12 Months)</v>
      </c>
    </row>
    <row r="5483" spans="1:23" x14ac:dyDescent="0.25">
      <c r="A5483" t="s">
        <v>5517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 s="1">
        <v>73.650000000000006</v>
      </c>
      <c r="T5483" s="1">
        <v>73.650000000000006</v>
      </c>
      <c r="U5483" t="s">
        <v>23</v>
      </c>
      <c r="V5483">
        <f>IF(Table1[[#This Row],[Churn]]="Yes",1,0)</f>
        <v>1</v>
      </c>
      <c r="W5483" t="str">
        <f t="shared" si="85"/>
        <v>New (0-12 Months)</v>
      </c>
    </row>
    <row r="5484" spans="1:23" x14ac:dyDescent="0.25">
      <c r="A5484" t="s">
        <v>5518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 s="1">
        <v>73.900000000000006</v>
      </c>
      <c r="T5484" s="1">
        <v>2405.0500000000002</v>
      </c>
      <c r="U5484" t="s">
        <v>23</v>
      </c>
      <c r="V5484">
        <f>IF(Table1[[#This Row],[Churn]]="Yes",1,0)</f>
        <v>1</v>
      </c>
      <c r="W5484" t="str">
        <f t="shared" si="85"/>
        <v>Established (25-48 Months)</v>
      </c>
    </row>
    <row r="5485" spans="1:23" x14ac:dyDescent="0.25">
      <c r="A5485" t="s">
        <v>5519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 s="1">
        <v>77.75</v>
      </c>
      <c r="T5485" s="1">
        <v>4458.1499999999996</v>
      </c>
      <c r="U5485" t="s">
        <v>23</v>
      </c>
      <c r="V5485">
        <f>IF(Table1[[#This Row],[Churn]]="Yes",1,0)</f>
        <v>1</v>
      </c>
      <c r="W5485" t="str">
        <f t="shared" si="85"/>
        <v>Loyal (49-72 Months)</v>
      </c>
    </row>
    <row r="5486" spans="1:23" x14ac:dyDescent="0.25">
      <c r="A5486" t="s">
        <v>5520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 s="1">
        <v>99.35</v>
      </c>
      <c r="T5486" s="1">
        <v>6856.45</v>
      </c>
      <c r="U5486" t="s">
        <v>24</v>
      </c>
      <c r="V5486">
        <f>IF(Table1[[#This Row],[Churn]]="Yes",1,0)</f>
        <v>0</v>
      </c>
      <c r="W5486" t="str">
        <f t="shared" si="85"/>
        <v>Loyal (49-72 Months)</v>
      </c>
    </row>
    <row r="5487" spans="1:23" x14ac:dyDescent="0.25">
      <c r="A5487" t="s">
        <v>5521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 s="1">
        <v>50.75</v>
      </c>
      <c r="T5487" s="1">
        <v>50.75</v>
      </c>
      <c r="U5487" t="s">
        <v>24</v>
      </c>
      <c r="V5487">
        <f>IF(Table1[[#This Row],[Churn]]="Yes",1,0)</f>
        <v>0</v>
      </c>
      <c r="W5487" t="str">
        <f t="shared" si="85"/>
        <v>New (0-12 Months)</v>
      </c>
    </row>
    <row r="5488" spans="1:23" x14ac:dyDescent="0.25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 s="1">
        <v>87.1</v>
      </c>
      <c r="T5488" s="1">
        <v>4735.2</v>
      </c>
      <c r="U5488" t="s">
        <v>24</v>
      </c>
      <c r="V5488">
        <f>IF(Table1[[#This Row],[Churn]]="Yes",1,0)</f>
        <v>0</v>
      </c>
      <c r="W5488" t="str">
        <f t="shared" si="85"/>
        <v>Loyal (49-72 Months)</v>
      </c>
    </row>
    <row r="5489" spans="1:23" x14ac:dyDescent="0.25">
      <c r="A5489" t="s">
        <v>5523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 s="1">
        <v>20.149999999999999</v>
      </c>
      <c r="T5489" s="1">
        <v>682.15</v>
      </c>
      <c r="U5489" t="s">
        <v>24</v>
      </c>
      <c r="V5489">
        <f>IF(Table1[[#This Row],[Churn]]="Yes",1,0)</f>
        <v>0</v>
      </c>
      <c r="W5489" t="str">
        <f t="shared" si="85"/>
        <v>Established (25-48 Months)</v>
      </c>
    </row>
    <row r="5490" spans="1:23" x14ac:dyDescent="0.25">
      <c r="A5490" t="s">
        <v>5524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 s="1">
        <v>98.7</v>
      </c>
      <c r="T5490" s="1">
        <v>4525.8</v>
      </c>
      <c r="U5490" t="s">
        <v>24</v>
      </c>
      <c r="V5490">
        <f>IF(Table1[[#This Row],[Churn]]="Yes",1,0)</f>
        <v>0</v>
      </c>
      <c r="W5490" t="str">
        <f t="shared" si="85"/>
        <v>Established (25-48 Months)</v>
      </c>
    </row>
    <row r="5491" spans="1:23" x14ac:dyDescent="0.25">
      <c r="A5491" t="s">
        <v>5525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 s="1">
        <v>25.2</v>
      </c>
      <c r="T5491" s="1">
        <v>321.05</v>
      </c>
      <c r="U5491" t="s">
        <v>24</v>
      </c>
      <c r="V5491">
        <f>IF(Table1[[#This Row],[Churn]]="Yes",1,0)</f>
        <v>0</v>
      </c>
      <c r="W5491" t="str">
        <f t="shared" si="85"/>
        <v>New (0-12 Months)</v>
      </c>
    </row>
    <row r="5492" spans="1:23" x14ac:dyDescent="0.25">
      <c r="A5492" t="s">
        <v>5526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 s="1">
        <v>55.7</v>
      </c>
      <c r="T5492" s="1">
        <v>335.65</v>
      </c>
      <c r="U5492" t="s">
        <v>24</v>
      </c>
      <c r="V5492">
        <f>IF(Table1[[#This Row],[Churn]]="Yes",1,0)</f>
        <v>0</v>
      </c>
      <c r="W5492" t="str">
        <f t="shared" si="85"/>
        <v>New (0-12 Months)</v>
      </c>
    </row>
    <row r="5493" spans="1:23" x14ac:dyDescent="0.25">
      <c r="A5493" t="s">
        <v>5527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 s="1">
        <v>65.349999999999994</v>
      </c>
      <c r="T5493" s="1">
        <v>1424.4</v>
      </c>
      <c r="U5493" t="s">
        <v>24</v>
      </c>
      <c r="V5493">
        <f>IF(Table1[[#This Row],[Churn]]="Yes",1,0)</f>
        <v>0</v>
      </c>
      <c r="W5493" t="str">
        <f t="shared" si="85"/>
        <v>Developing (13-24 Months)</v>
      </c>
    </row>
    <row r="5494" spans="1:23" x14ac:dyDescent="0.25">
      <c r="A5494" t="s">
        <v>5528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 s="1">
        <v>25.3</v>
      </c>
      <c r="T5494" s="1">
        <v>1748.55</v>
      </c>
      <c r="U5494" t="s">
        <v>24</v>
      </c>
      <c r="V5494">
        <f>IF(Table1[[#This Row],[Churn]]="Yes",1,0)</f>
        <v>0</v>
      </c>
      <c r="W5494" t="str">
        <f t="shared" si="85"/>
        <v>Loyal (49-72 Months)</v>
      </c>
    </row>
    <row r="5495" spans="1:23" x14ac:dyDescent="0.25">
      <c r="A5495" t="s">
        <v>5529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 s="1">
        <v>84.35</v>
      </c>
      <c r="T5495" s="1">
        <v>474.9</v>
      </c>
      <c r="U5495" t="s">
        <v>23</v>
      </c>
      <c r="V5495">
        <f>IF(Table1[[#This Row],[Churn]]="Yes",1,0)</f>
        <v>1</v>
      </c>
      <c r="W5495" t="str">
        <f t="shared" si="85"/>
        <v>New (0-12 Months)</v>
      </c>
    </row>
    <row r="5496" spans="1:23" x14ac:dyDescent="0.25">
      <c r="A5496" t="s">
        <v>5530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 s="1">
        <v>84.95</v>
      </c>
      <c r="T5496" s="1">
        <v>668.4</v>
      </c>
      <c r="U5496" t="s">
        <v>23</v>
      </c>
      <c r="V5496">
        <f>IF(Table1[[#This Row],[Churn]]="Yes",1,0)</f>
        <v>1</v>
      </c>
      <c r="W5496" t="str">
        <f t="shared" si="85"/>
        <v>New (0-12 Months)</v>
      </c>
    </row>
    <row r="5497" spans="1:23" x14ac:dyDescent="0.25">
      <c r="A5497" t="s">
        <v>5531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 s="1">
        <v>73.849999999999994</v>
      </c>
      <c r="T5497" s="1">
        <v>926.25</v>
      </c>
      <c r="U5497" t="s">
        <v>23</v>
      </c>
      <c r="V5497">
        <f>IF(Table1[[#This Row],[Churn]]="Yes",1,0)</f>
        <v>1</v>
      </c>
      <c r="W5497" t="str">
        <f t="shared" si="85"/>
        <v>New (0-12 Months)</v>
      </c>
    </row>
    <row r="5498" spans="1:23" x14ac:dyDescent="0.25">
      <c r="A5498" t="s">
        <v>5532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 s="1">
        <v>24.25</v>
      </c>
      <c r="T5498" s="1">
        <v>1077.95</v>
      </c>
      <c r="U5498" t="s">
        <v>24</v>
      </c>
      <c r="V5498">
        <f>IF(Table1[[#This Row],[Churn]]="Yes",1,0)</f>
        <v>0</v>
      </c>
      <c r="W5498" t="str">
        <f t="shared" si="85"/>
        <v>Established (25-48 Months)</v>
      </c>
    </row>
    <row r="5499" spans="1:23" x14ac:dyDescent="0.25">
      <c r="A5499" t="s">
        <v>5533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 s="1">
        <v>51.8</v>
      </c>
      <c r="T5499" s="1">
        <v>2541.25</v>
      </c>
      <c r="U5499" t="s">
        <v>23</v>
      </c>
      <c r="V5499">
        <f>IF(Table1[[#This Row],[Churn]]="Yes",1,0)</f>
        <v>1</v>
      </c>
      <c r="W5499" t="str">
        <f t="shared" si="85"/>
        <v>Loyal (49-72 Months)</v>
      </c>
    </row>
    <row r="5500" spans="1:23" x14ac:dyDescent="0.25">
      <c r="A5500" t="s">
        <v>5534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 s="1">
        <v>46</v>
      </c>
      <c r="T5500" s="1">
        <v>46</v>
      </c>
      <c r="U5500" t="s">
        <v>23</v>
      </c>
      <c r="V5500">
        <f>IF(Table1[[#This Row],[Churn]]="Yes",1,0)</f>
        <v>1</v>
      </c>
      <c r="W5500" t="str">
        <f t="shared" si="85"/>
        <v>New (0-12 Months)</v>
      </c>
    </row>
    <row r="5501" spans="1:23" x14ac:dyDescent="0.25">
      <c r="A5501" t="s">
        <v>5535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 s="1">
        <v>79.400000000000006</v>
      </c>
      <c r="T5501" s="1">
        <v>1156.0999999999999</v>
      </c>
      <c r="U5501" t="s">
        <v>23</v>
      </c>
      <c r="V5501">
        <f>IF(Table1[[#This Row],[Churn]]="Yes",1,0)</f>
        <v>1</v>
      </c>
      <c r="W5501" t="str">
        <f t="shared" si="85"/>
        <v>Developing (13-24 Months)</v>
      </c>
    </row>
    <row r="5502" spans="1:23" x14ac:dyDescent="0.25">
      <c r="A5502" t="s">
        <v>5536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 s="1">
        <v>60.5</v>
      </c>
      <c r="T5502" s="1">
        <v>3694.45</v>
      </c>
      <c r="U5502" t="s">
        <v>24</v>
      </c>
      <c r="V5502">
        <f>IF(Table1[[#This Row],[Churn]]="Yes",1,0)</f>
        <v>0</v>
      </c>
      <c r="W5502" t="str">
        <f t="shared" si="85"/>
        <v>Loyal (49-72 Months)</v>
      </c>
    </row>
    <row r="5503" spans="1:23" x14ac:dyDescent="0.25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 s="1">
        <v>25.1</v>
      </c>
      <c r="T5503" s="1">
        <v>382.8</v>
      </c>
      <c r="U5503" t="s">
        <v>24</v>
      </c>
      <c r="V5503">
        <f>IF(Table1[[#This Row],[Churn]]="Yes",1,0)</f>
        <v>0</v>
      </c>
      <c r="W5503" t="str">
        <f t="shared" si="85"/>
        <v>Developing (13-24 Months)</v>
      </c>
    </row>
    <row r="5504" spans="1:23" x14ac:dyDescent="0.25">
      <c r="A5504" t="s">
        <v>5538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 s="1">
        <v>71.8</v>
      </c>
      <c r="T5504" s="1">
        <v>1167.8</v>
      </c>
      <c r="U5504" t="s">
        <v>23</v>
      </c>
      <c r="V5504">
        <f>IF(Table1[[#This Row],[Churn]]="Yes",1,0)</f>
        <v>1</v>
      </c>
      <c r="W5504" t="str">
        <f t="shared" si="85"/>
        <v>Developing (13-24 Months)</v>
      </c>
    </row>
    <row r="5505" spans="1:23" x14ac:dyDescent="0.25">
      <c r="A5505" t="s">
        <v>5539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 s="1">
        <v>20.05</v>
      </c>
      <c r="T5505" s="1">
        <v>746.75</v>
      </c>
      <c r="U5505" t="s">
        <v>24</v>
      </c>
      <c r="V5505">
        <f>IF(Table1[[#This Row],[Churn]]="Yes",1,0)</f>
        <v>0</v>
      </c>
      <c r="W5505" t="str">
        <f t="shared" si="85"/>
        <v>Established (25-48 Months)</v>
      </c>
    </row>
    <row r="5506" spans="1:23" x14ac:dyDescent="0.25">
      <c r="A5506" t="s">
        <v>5540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 s="1">
        <v>88.4</v>
      </c>
      <c r="T5506" s="1">
        <v>3912.9</v>
      </c>
      <c r="U5506" t="s">
        <v>23</v>
      </c>
      <c r="V5506">
        <f>IF(Table1[[#This Row],[Churn]]="Yes",1,0)</f>
        <v>1</v>
      </c>
      <c r="W5506" t="str">
        <f t="shared" ref="W5506:W5569" si="86">IF(F5506&lt;=12,"New (0-12 Months)",IF(F5506&lt;=24,"Developing (13-24 Months)",IF(F5506&lt;=48,"Established (25-48 Months)","Loyal (49-72 Months)")))</f>
        <v>Established (25-48 Months)</v>
      </c>
    </row>
    <row r="5507" spans="1:23" x14ac:dyDescent="0.25">
      <c r="A5507" t="s">
        <v>5541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 s="1">
        <v>30.25</v>
      </c>
      <c r="T5507" s="1">
        <v>368.85</v>
      </c>
      <c r="U5507" t="s">
        <v>24</v>
      </c>
      <c r="V5507">
        <f>IF(Table1[[#This Row],[Churn]]="Yes",1,0)</f>
        <v>0</v>
      </c>
      <c r="W5507" t="str">
        <f t="shared" si="86"/>
        <v>New (0-12 Months)</v>
      </c>
    </row>
    <row r="5508" spans="1:23" x14ac:dyDescent="0.25">
      <c r="A5508" t="s">
        <v>5542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 s="1">
        <v>20.2</v>
      </c>
      <c r="T5508" s="1">
        <v>20.2</v>
      </c>
      <c r="U5508" t="s">
        <v>24</v>
      </c>
      <c r="V5508">
        <f>IF(Table1[[#This Row],[Churn]]="Yes",1,0)</f>
        <v>0</v>
      </c>
      <c r="W5508" t="str">
        <f t="shared" si="86"/>
        <v>New (0-12 Months)</v>
      </c>
    </row>
    <row r="5509" spans="1:23" x14ac:dyDescent="0.25">
      <c r="A5509" t="s">
        <v>5543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 s="1">
        <v>59.9</v>
      </c>
      <c r="T5509" s="1">
        <v>1654.7</v>
      </c>
      <c r="U5509" t="s">
        <v>24</v>
      </c>
      <c r="V5509">
        <f>IF(Table1[[#This Row],[Churn]]="Yes",1,0)</f>
        <v>0</v>
      </c>
      <c r="W5509" t="str">
        <f t="shared" si="86"/>
        <v>Established (25-48 Months)</v>
      </c>
    </row>
    <row r="5510" spans="1:23" x14ac:dyDescent="0.25">
      <c r="A5510" t="s">
        <v>5544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 s="1">
        <v>25.15</v>
      </c>
      <c r="T5510" s="1">
        <v>1940.85</v>
      </c>
      <c r="U5510" t="s">
        <v>24</v>
      </c>
      <c r="V5510">
        <f>IF(Table1[[#This Row],[Churn]]="Yes",1,0)</f>
        <v>0</v>
      </c>
      <c r="W5510" t="str">
        <f t="shared" si="86"/>
        <v>Loyal (49-72 Months)</v>
      </c>
    </row>
    <row r="5511" spans="1:23" x14ac:dyDescent="0.25">
      <c r="A5511" t="s">
        <v>5545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 s="1">
        <v>46</v>
      </c>
      <c r="T5511" s="1">
        <v>221.7</v>
      </c>
      <c r="U5511" t="s">
        <v>23</v>
      </c>
      <c r="V5511">
        <f>IF(Table1[[#This Row],[Churn]]="Yes",1,0)</f>
        <v>1</v>
      </c>
      <c r="W5511" t="str">
        <f t="shared" si="86"/>
        <v>New (0-12 Months)</v>
      </c>
    </row>
    <row r="5512" spans="1:23" x14ac:dyDescent="0.25">
      <c r="A5512" t="s">
        <v>5546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 s="1">
        <v>101.3</v>
      </c>
      <c r="T5512" s="1">
        <v>1794.65</v>
      </c>
      <c r="U5512" t="s">
        <v>24</v>
      </c>
      <c r="V5512">
        <f>IF(Table1[[#This Row],[Churn]]="Yes",1,0)</f>
        <v>0</v>
      </c>
      <c r="W5512" t="str">
        <f t="shared" si="86"/>
        <v>Developing (13-24 Months)</v>
      </c>
    </row>
    <row r="5513" spans="1:23" x14ac:dyDescent="0.25">
      <c r="A5513" t="s">
        <v>5547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 s="1">
        <v>76.95</v>
      </c>
      <c r="T5513" s="1">
        <v>5289.8</v>
      </c>
      <c r="U5513" t="s">
        <v>24</v>
      </c>
      <c r="V5513">
        <f>IF(Table1[[#This Row],[Churn]]="Yes",1,0)</f>
        <v>0</v>
      </c>
      <c r="W5513" t="str">
        <f t="shared" si="86"/>
        <v>Loyal (49-72 Months)</v>
      </c>
    </row>
    <row r="5514" spans="1:23" x14ac:dyDescent="0.25">
      <c r="A5514" t="s">
        <v>5548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 s="1">
        <v>55.3</v>
      </c>
      <c r="T5514" s="1">
        <v>501.2</v>
      </c>
      <c r="U5514" t="s">
        <v>24</v>
      </c>
      <c r="V5514">
        <f>IF(Table1[[#This Row],[Churn]]="Yes",1,0)</f>
        <v>0</v>
      </c>
      <c r="W5514" t="str">
        <f t="shared" si="86"/>
        <v>New (0-12 Months)</v>
      </c>
    </row>
    <row r="5515" spans="1:23" x14ac:dyDescent="0.25">
      <c r="A5515" t="s">
        <v>5549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 s="1">
        <v>92.45</v>
      </c>
      <c r="T5515" s="1">
        <v>6140.85</v>
      </c>
      <c r="U5515" t="s">
        <v>24</v>
      </c>
      <c r="V5515">
        <f>IF(Table1[[#This Row],[Churn]]="Yes",1,0)</f>
        <v>0</v>
      </c>
      <c r="W5515" t="str">
        <f t="shared" si="86"/>
        <v>Loyal (49-72 Months)</v>
      </c>
    </row>
    <row r="5516" spans="1:23" x14ac:dyDescent="0.25">
      <c r="A5516" t="s">
        <v>5550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 s="1">
        <v>48.45</v>
      </c>
      <c r="T5516" s="1">
        <v>48.45</v>
      </c>
      <c r="U5516" t="s">
        <v>24</v>
      </c>
      <c r="V5516">
        <f>IF(Table1[[#This Row],[Churn]]="Yes",1,0)</f>
        <v>0</v>
      </c>
      <c r="W5516" t="str">
        <f t="shared" si="86"/>
        <v>New (0-12 Months)</v>
      </c>
    </row>
    <row r="5517" spans="1:23" x14ac:dyDescent="0.25">
      <c r="A5517" t="s">
        <v>5551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 s="1">
        <v>19.350000000000001</v>
      </c>
      <c r="T5517" s="1">
        <v>309.25</v>
      </c>
      <c r="U5517" t="s">
        <v>24</v>
      </c>
      <c r="V5517">
        <f>IF(Table1[[#This Row],[Churn]]="Yes",1,0)</f>
        <v>0</v>
      </c>
      <c r="W5517" t="str">
        <f t="shared" si="86"/>
        <v>Developing (13-24 Months)</v>
      </c>
    </row>
    <row r="5518" spans="1:23" x14ac:dyDescent="0.25">
      <c r="A5518" t="s">
        <v>5552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 s="1">
        <v>51.75</v>
      </c>
      <c r="T5518" s="1">
        <v>201.1</v>
      </c>
      <c r="U5518" t="s">
        <v>23</v>
      </c>
      <c r="V5518">
        <f>IF(Table1[[#This Row],[Churn]]="Yes",1,0)</f>
        <v>1</v>
      </c>
      <c r="W5518" t="str">
        <f t="shared" si="86"/>
        <v>New (0-12 Months)</v>
      </c>
    </row>
    <row r="5519" spans="1:23" x14ac:dyDescent="0.25">
      <c r="A5519" t="s">
        <v>5553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 s="1">
        <v>86.7</v>
      </c>
      <c r="T5519" s="1">
        <v>6179.35</v>
      </c>
      <c r="U5519" t="s">
        <v>24</v>
      </c>
      <c r="V5519">
        <f>IF(Table1[[#This Row],[Churn]]="Yes",1,0)</f>
        <v>0</v>
      </c>
      <c r="W5519" t="str">
        <f t="shared" si="86"/>
        <v>Loyal (49-72 Months)</v>
      </c>
    </row>
    <row r="5520" spans="1:23" x14ac:dyDescent="0.25">
      <c r="A5520" t="s">
        <v>5554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 s="1">
        <v>94.4</v>
      </c>
      <c r="T5520" s="1">
        <v>2838.7</v>
      </c>
      <c r="U5520" t="s">
        <v>23</v>
      </c>
      <c r="V5520">
        <f>IF(Table1[[#This Row],[Churn]]="Yes",1,0)</f>
        <v>1</v>
      </c>
      <c r="W5520" t="str">
        <f t="shared" si="86"/>
        <v>Established (25-48 Months)</v>
      </c>
    </row>
    <row r="5521" spans="1:23" x14ac:dyDescent="0.25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 s="1">
        <v>55.7</v>
      </c>
      <c r="T5521" s="1">
        <v>55.7</v>
      </c>
      <c r="U5521" t="s">
        <v>24</v>
      </c>
      <c r="V5521">
        <f>IF(Table1[[#This Row],[Churn]]="Yes",1,0)</f>
        <v>0</v>
      </c>
      <c r="W5521" t="str">
        <f t="shared" si="86"/>
        <v>New (0-12 Months)</v>
      </c>
    </row>
    <row r="5522" spans="1:23" x14ac:dyDescent="0.25">
      <c r="A5522" t="s">
        <v>5556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 s="1">
        <v>84.25</v>
      </c>
      <c r="T5522" s="1">
        <v>4589.8500000000004</v>
      </c>
      <c r="U5522" t="s">
        <v>24</v>
      </c>
      <c r="V5522">
        <f>IF(Table1[[#This Row],[Churn]]="Yes",1,0)</f>
        <v>0</v>
      </c>
      <c r="W5522" t="str">
        <f t="shared" si="86"/>
        <v>Loyal (49-72 Months)</v>
      </c>
    </row>
    <row r="5523" spans="1:23" x14ac:dyDescent="0.25">
      <c r="A5523" t="s">
        <v>5557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 s="1">
        <v>64.650000000000006</v>
      </c>
      <c r="T5523" s="1">
        <v>3735.45</v>
      </c>
      <c r="U5523" t="s">
        <v>24</v>
      </c>
      <c r="V5523">
        <f>IF(Table1[[#This Row],[Churn]]="Yes",1,0)</f>
        <v>0</v>
      </c>
      <c r="W5523" t="str">
        <f t="shared" si="86"/>
        <v>Loyal (49-72 Months)</v>
      </c>
    </row>
    <row r="5524" spans="1:23" x14ac:dyDescent="0.25">
      <c r="A5524" t="s">
        <v>5558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 s="1">
        <v>70.150000000000006</v>
      </c>
      <c r="T5524" s="1">
        <v>70.150000000000006</v>
      </c>
      <c r="U5524" t="s">
        <v>23</v>
      </c>
      <c r="V5524">
        <f>IF(Table1[[#This Row],[Churn]]="Yes",1,0)</f>
        <v>1</v>
      </c>
      <c r="W5524" t="str">
        <f t="shared" si="86"/>
        <v>New (0-12 Months)</v>
      </c>
    </row>
    <row r="5525" spans="1:23" x14ac:dyDescent="0.25">
      <c r="A5525" t="s">
        <v>5559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 s="1">
        <v>69.2</v>
      </c>
      <c r="T5525" s="1">
        <v>477.55</v>
      </c>
      <c r="U5525" t="s">
        <v>24</v>
      </c>
      <c r="V5525">
        <f>IF(Table1[[#This Row],[Churn]]="Yes",1,0)</f>
        <v>0</v>
      </c>
      <c r="W5525" t="str">
        <f t="shared" si="86"/>
        <v>New (0-12 Months)</v>
      </c>
    </row>
    <row r="5526" spans="1:23" x14ac:dyDescent="0.25">
      <c r="A5526" t="s">
        <v>5560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 s="1">
        <v>54.65</v>
      </c>
      <c r="T5526" s="1">
        <v>2553.6999999999998</v>
      </c>
      <c r="U5526" t="s">
        <v>24</v>
      </c>
      <c r="V5526">
        <f>IF(Table1[[#This Row],[Churn]]="Yes",1,0)</f>
        <v>0</v>
      </c>
      <c r="W5526" t="str">
        <f t="shared" si="86"/>
        <v>Established (25-48 Months)</v>
      </c>
    </row>
    <row r="5527" spans="1:23" x14ac:dyDescent="0.25">
      <c r="A5527" t="s">
        <v>5561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 s="1">
        <v>24.75</v>
      </c>
      <c r="T5527" s="1">
        <v>1342.15</v>
      </c>
      <c r="U5527" t="s">
        <v>24</v>
      </c>
      <c r="V5527">
        <f>IF(Table1[[#This Row],[Churn]]="Yes",1,0)</f>
        <v>0</v>
      </c>
      <c r="W5527" t="str">
        <f t="shared" si="86"/>
        <v>Loyal (49-72 Months)</v>
      </c>
    </row>
    <row r="5528" spans="1:23" x14ac:dyDescent="0.25">
      <c r="A5528" t="s">
        <v>5562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 s="1">
        <v>23.95</v>
      </c>
      <c r="T5528" s="1">
        <v>1216.3499999999999</v>
      </c>
      <c r="U5528" t="s">
        <v>24</v>
      </c>
      <c r="V5528">
        <f>IF(Table1[[#This Row],[Churn]]="Yes",1,0)</f>
        <v>0</v>
      </c>
      <c r="W5528" t="str">
        <f t="shared" si="86"/>
        <v>Loyal (49-72 Months)</v>
      </c>
    </row>
    <row r="5529" spans="1:23" x14ac:dyDescent="0.25">
      <c r="A5529" t="s">
        <v>5563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 s="1">
        <v>105</v>
      </c>
      <c r="T5529" s="1">
        <v>7578.05</v>
      </c>
      <c r="U5529" t="s">
        <v>24</v>
      </c>
      <c r="V5529">
        <f>IF(Table1[[#This Row],[Churn]]="Yes",1,0)</f>
        <v>0</v>
      </c>
      <c r="W5529" t="str">
        <f t="shared" si="86"/>
        <v>Loyal (49-72 Months)</v>
      </c>
    </row>
    <row r="5530" spans="1:23" x14ac:dyDescent="0.25">
      <c r="A5530" t="s">
        <v>5564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 s="1">
        <v>59.85</v>
      </c>
      <c r="T5530" s="1">
        <v>2603.9499999999998</v>
      </c>
      <c r="U5530" t="s">
        <v>24</v>
      </c>
      <c r="V5530">
        <f>IF(Table1[[#This Row],[Churn]]="Yes",1,0)</f>
        <v>0</v>
      </c>
      <c r="W5530" t="str">
        <f t="shared" si="86"/>
        <v>Established (25-48 Months)</v>
      </c>
    </row>
    <row r="5531" spans="1:23" x14ac:dyDescent="0.25">
      <c r="A5531" t="s">
        <v>5565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 s="1">
        <v>20.05</v>
      </c>
      <c r="T5531" s="1">
        <v>42.7</v>
      </c>
      <c r="U5531" t="s">
        <v>24</v>
      </c>
      <c r="V5531">
        <f>IF(Table1[[#This Row],[Churn]]="Yes",1,0)</f>
        <v>0</v>
      </c>
      <c r="W5531" t="str">
        <f t="shared" si="86"/>
        <v>New (0-12 Months)</v>
      </c>
    </row>
    <row r="5532" spans="1:23" x14ac:dyDescent="0.25">
      <c r="A5532" t="s">
        <v>5566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 s="1">
        <v>92.15</v>
      </c>
      <c r="T5532" s="1">
        <v>6056.9</v>
      </c>
      <c r="U5532" t="s">
        <v>24</v>
      </c>
      <c r="V5532">
        <f>IF(Table1[[#This Row],[Churn]]="Yes",1,0)</f>
        <v>0</v>
      </c>
      <c r="W5532" t="str">
        <f t="shared" si="86"/>
        <v>Loyal (49-72 Months)</v>
      </c>
    </row>
    <row r="5533" spans="1:23" x14ac:dyDescent="0.25">
      <c r="A5533" t="s">
        <v>5567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 s="1">
        <v>44.8</v>
      </c>
      <c r="T5533" s="1">
        <v>2983.65</v>
      </c>
      <c r="U5533" t="s">
        <v>24</v>
      </c>
      <c r="V5533">
        <f>IF(Table1[[#This Row],[Churn]]="Yes",1,0)</f>
        <v>0</v>
      </c>
      <c r="W5533" t="str">
        <f t="shared" si="86"/>
        <v>Loyal (49-72 Months)</v>
      </c>
    </row>
    <row r="5534" spans="1:23" x14ac:dyDescent="0.25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 s="1">
        <v>20.9</v>
      </c>
      <c r="T5534" s="1">
        <v>689.35</v>
      </c>
      <c r="U5534" t="s">
        <v>24</v>
      </c>
      <c r="V5534">
        <f>IF(Table1[[#This Row],[Churn]]="Yes",1,0)</f>
        <v>0</v>
      </c>
      <c r="W5534" t="str">
        <f t="shared" si="86"/>
        <v>Established (25-48 Months)</v>
      </c>
    </row>
    <row r="5535" spans="1:23" x14ac:dyDescent="0.25">
      <c r="A5535" t="s">
        <v>5569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 s="1">
        <v>95.4</v>
      </c>
      <c r="T5535" s="1">
        <v>2025.1</v>
      </c>
      <c r="U5535" t="s">
        <v>24</v>
      </c>
      <c r="V5535">
        <f>IF(Table1[[#This Row],[Churn]]="Yes",1,0)</f>
        <v>0</v>
      </c>
      <c r="W5535" t="str">
        <f t="shared" si="86"/>
        <v>Developing (13-24 Months)</v>
      </c>
    </row>
    <row r="5536" spans="1:23" x14ac:dyDescent="0.25">
      <c r="A5536" t="s">
        <v>5570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 s="1">
        <v>80.349999999999994</v>
      </c>
      <c r="T5536" s="1">
        <v>1747.2</v>
      </c>
      <c r="U5536" t="s">
        <v>24</v>
      </c>
      <c r="V5536">
        <f>IF(Table1[[#This Row],[Churn]]="Yes",1,0)</f>
        <v>0</v>
      </c>
      <c r="W5536" t="str">
        <f t="shared" si="86"/>
        <v>Developing (13-24 Months)</v>
      </c>
    </row>
    <row r="5537" spans="1:23" x14ac:dyDescent="0.25">
      <c r="A5537" t="s">
        <v>5571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 s="1">
        <v>85.1</v>
      </c>
      <c r="T5537" s="1">
        <v>4657.95</v>
      </c>
      <c r="U5537" t="s">
        <v>24</v>
      </c>
      <c r="V5537">
        <f>IF(Table1[[#This Row],[Churn]]="Yes",1,0)</f>
        <v>0</v>
      </c>
      <c r="W5537" t="str">
        <f t="shared" si="86"/>
        <v>Loyal (49-72 Months)</v>
      </c>
    </row>
    <row r="5538" spans="1:23" x14ac:dyDescent="0.25">
      <c r="A5538" t="s">
        <v>5572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 s="1">
        <v>34.700000000000003</v>
      </c>
      <c r="T5538" s="1">
        <v>296.10000000000002</v>
      </c>
      <c r="U5538" t="s">
        <v>23</v>
      </c>
      <c r="V5538">
        <f>IF(Table1[[#This Row],[Churn]]="Yes",1,0)</f>
        <v>1</v>
      </c>
      <c r="W5538" t="str">
        <f t="shared" si="86"/>
        <v>New (0-12 Months)</v>
      </c>
    </row>
    <row r="5539" spans="1:23" x14ac:dyDescent="0.25">
      <c r="A5539" t="s">
        <v>5573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 s="1">
        <v>115.05</v>
      </c>
      <c r="T5539" s="1">
        <v>8016.6</v>
      </c>
      <c r="U5539" t="s">
        <v>24</v>
      </c>
      <c r="V5539">
        <f>IF(Table1[[#This Row],[Churn]]="Yes",1,0)</f>
        <v>0</v>
      </c>
      <c r="W5539" t="str">
        <f t="shared" si="86"/>
        <v>Loyal (49-72 Months)</v>
      </c>
    </row>
    <row r="5540" spans="1:23" x14ac:dyDescent="0.25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 s="1">
        <v>81.099999999999994</v>
      </c>
      <c r="T5540" s="1">
        <v>81.099999999999994</v>
      </c>
      <c r="U5540" t="s">
        <v>23</v>
      </c>
      <c r="V5540">
        <f>IF(Table1[[#This Row],[Churn]]="Yes",1,0)</f>
        <v>1</v>
      </c>
      <c r="W5540" t="str">
        <f t="shared" si="86"/>
        <v>New (0-12 Months)</v>
      </c>
    </row>
    <row r="5541" spans="1:23" x14ac:dyDescent="0.25">
      <c r="A5541" t="s">
        <v>5575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 s="1">
        <v>19.95</v>
      </c>
      <c r="T5541" s="1">
        <v>433.5</v>
      </c>
      <c r="U5541" t="s">
        <v>24</v>
      </c>
      <c r="V5541">
        <f>IF(Table1[[#This Row],[Churn]]="Yes",1,0)</f>
        <v>0</v>
      </c>
      <c r="W5541" t="str">
        <f t="shared" si="86"/>
        <v>Developing (13-24 Months)</v>
      </c>
    </row>
    <row r="5542" spans="1:23" x14ac:dyDescent="0.25">
      <c r="A5542" t="s">
        <v>5576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 s="1">
        <v>20.55</v>
      </c>
      <c r="T5542" s="1">
        <v>20.55</v>
      </c>
      <c r="U5542" t="s">
        <v>23</v>
      </c>
      <c r="V5542">
        <f>IF(Table1[[#This Row],[Churn]]="Yes",1,0)</f>
        <v>1</v>
      </c>
      <c r="W5542" t="str">
        <f t="shared" si="86"/>
        <v>New (0-12 Months)</v>
      </c>
    </row>
    <row r="5543" spans="1:23" x14ac:dyDescent="0.25">
      <c r="A5543" t="s">
        <v>5577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 s="1">
        <v>106.6</v>
      </c>
      <c r="T5543" s="1">
        <v>6428.4</v>
      </c>
      <c r="U5543" t="s">
        <v>23</v>
      </c>
      <c r="V5543">
        <f>IF(Table1[[#This Row],[Churn]]="Yes",1,0)</f>
        <v>1</v>
      </c>
      <c r="W5543" t="str">
        <f t="shared" si="86"/>
        <v>Loyal (49-72 Months)</v>
      </c>
    </row>
    <row r="5544" spans="1:23" x14ac:dyDescent="0.25">
      <c r="A5544" t="s">
        <v>5578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 s="1">
        <v>86.15</v>
      </c>
      <c r="T5544" s="1">
        <v>5883.85</v>
      </c>
      <c r="U5544" t="s">
        <v>24</v>
      </c>
      <c r="V5544">
        <f>IF(Table1[[#This Row],[Churn]]="Yes",1,0)</f>
        <v>0</v>
      </c>
      <c r="W5544" t="str">
        <f t="shared" si="86"/>
        <v>Loyal (49-72 Months)</v>
      </c>
    </row>
    <row r="5545" spans="1:23" x14ac:dyDescent="0.25">
      <c r="A5545" t="s">
        <v>5579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 s="1">
        <v>78.849999999999994</v>
      </c>
      <c r="T5545" s="1">
        <v>1043.8</v>
      </c>
      <c r="U5545" t="s">
        <v>24</v>
      </c>
      <c r="V5545">
        <f>IF(Table1[[#This Row],[Churn]]="Yes",1,0)</f>
        <v>0</v>
      </c>
      <c r="W5545" t="str">
        <f t="shared" si="86"/>
        <v>Developing (13-24 Months)</v>
      </c>
    </row>
    <row r="5546" spans="1:23" x14ac:dyDescent="0.25">
      <c r="A5546" t="s">
        <v>5580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 s="1">
        <v>106.75</v>
      </c>
      <c r="T5546" s="1">
        <v>6252.9</v>
      </c>
      <c r="U5546" t="s">
        <v>23</v>
      </c>
      <c r="V5546">
        <f>IF(Table1[[#This Row],[Churn]]="Yes",1,0)</f>
        <v>1</v>
      </c>
      <c r="W5546" t="str">
        <f t="shared" si="86"/>
        <v>Loyal (49-72 Months)</v>
      </c>
    </row>
    <row r="5547" spans="1:23" x14ac:dyDescent="0.25">
      <c r="A5547" t="s">
        <v>5581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 s="1">
        <v>86.55</v>
      </c>
      <c r="T5547" s="1">
        <v>1857.25</v>
      </c>
      <c r="U5547" t="s">
        <v>24</v>
      </c>
      <c r="V5547">
        <f>IF(Table1[[#This Row],[Churn]]="Yes",1,0)</f>
        <v>0</v>
      </c>
      <c r="W5547" t="str">
        <f t="shared" si="86"/>
        <v>Developing (13-24 Months)</v>
      </c>
    </row>
    <row r="5548" spans="1:23" x14ac:dyDescent="0.25">
      <c r="A5548" t="s">
        <v>5582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 s="1">
        <v>42.4</v>
      </c>
      <c r="T5548" s="1">
        <v>146.4</v>
      </c>
      <c r="U5548" t="s">
        <v>24</v>
      </c>
      <c r="V5548">
        <f>IF(Table1[[#This Row],[Churn]]="Yes",1,0)</f>
        <v>0</v>
      </c>
      <c r="W5548" t="str">
        <f t="shared" si="86"/>
        <v>New (0-12 Months)</v>
      </c>
    </row>
    <row r="5549" spans="1:23" x14ac:dyDescent="0.25">
      <c r="A5549" t="s">
        <v>5583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 s="1">
        <v>89.45</v>
      </c>
      <c r="T5549" s="1">
        <v>240.45</v>
      </c>
      <c r="U5549" t="s">
        <v>23</v>
      </c>
      <c r="V5549">
        <f>IF(Table1[[#This Row],[Churn]]="Yes",1,0)</f>
        <v>1</v>
      </c>
      <c r="W5549" t="str">
        <f t="shared" si="86"/>
        <v>New (0-12 Months)</v>
      </c>
    </row>
    <row r="5550" spans="1:23" x14ac:dyDescent="0.25">
      <c r="A5550" t="s">
        <v>5584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 s="1">
        <v>24.25</v>
      </c>
      <c r="T5550" s="1">
        <v>1724.15</v>
      </c>
      <c r="U5550" t="s">
        <v>24</v>
      </c>
      <c r="V5550">
        <f>IF(Table1[[#This Row],[Churn]]="Yes",1,0)</f>
        <v>0</v>
      </c>
      <c r="W5550" t="str">
        <f t="shared" si="86"/>
        <v>Loyal (49-72 Months)</v>
      </c>
    </row>
    <row r="5551" spans="1:23" x14ac:dyDescent="0.25">
      <c r="A5551" t="s">
        <v>5585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 s="1">
        <v>97.9</v>
      </c>
      <c r="T5551" s="1">
        <v>315.3</v>
      </c>
      <c r="U5551" t="s">
        <v>23</v>
      </c>
      <c r="V5551">
        <f>IF(Table1[[#This Row],[Churn]]="Yes",1,0)</f>
        <v>1</v>
      </c>
      <c r="W5551" t="str">
        <f t="shared" si="86"/>
        <v>New (0-12 Months)</v>
      </c>
    </row>
    <row r="5552" spans="1:23" x14ac:dyDescent="0.25">
      <c r="A5552" t="s">
        <v>5586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 s="1">
        <v>20.5</v>
      </c>
      <c r="T5552" s="1">
        <v>429.55</v>
      </c>
      <c r="U5552" t="s">
        <v>24</v>
      </c>
      <c r="V5552">
        <f>IF(Table1[[#This Row],[Churn]]="Yes",1,0)</f>
        <v>0</v>
      </c>
      <c r="W5552" t="str">
        <f t="shared" si="86"/>
        <v>Developing (13-24 Months)</v>
      </c>
    </row>
    <row r="5553" spans="1:23" x14ac:dyDescent="0.25">
      <c r="A5553" t="s">
        <v>5587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 s="1">
        <v>19.600000000000001</v>
      </c>
      <c r="T5553" s="1">
        <v>356.15</v>
      </c>
      <c r="U5553" t="s">
        <v>24</v>
      </c>
      <c r="V5553">
        <f>IF(Table1[[#This Row],[Churn]]="Yes",1,0)</f>
        <v>0</v>
      </c>
      <c r="W5553" t="str">
        <f t="shared" si="86"/>
        <v>Developing (13-24 Months)</v>
      </c>
    </row>
    <row r="5554" spans="1:23" x14ac:dyDescent="0.25">
      <c r="A5554" t="s">
        <v>5588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 s="1">
        <v>20.25</v>
      </c>
      <c r="T5554" s="1">
        <v>488.25</v>
      </c>
      <c r="U5554" t="s">
        <v>24</v>
      </c>
      <c r="V5554">
        <f>IF(Table1[[#This Row],[Churn]]="Yes",1,0)</f>
        <v>0</v>
      </c>
      <c r="W5554" t="str">
        <f t="shared" si="86"/>
        <v>Developing (13-24 Months)</v>
      </c>
    </row>
    <row r="5555" spans="1:23" x14ac:dyDescent="0.25">
      <c r="A5555" t="s">
        <v>5589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 s="1">
        <v>55.7</v>
      </c>
      <c r="T5555" s="1">
        <v>55.7</v>
      </c>
      <c r="U5555" t="s">
        <v>23</v>
      </c>
      <c r="V5555">
        <f>IF(Table1[[#This Row],[Churn]]="Yes",1,0)</f>
        <v>1</v>
      </c>
      <c r="W5555" t="str">
        <f t="shared" si="86"/>
        <v>New (0-12 Months)</v>
      </c>
    </row>
    <row r="5556" spans="1:23" x14ac:dyDescent="0.25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 s="1">
        <v>20.6</v>
      </c>
      <c r="T5556" s="1">
        <v>1298.7</v>
      </c>
      <c r="U5556" t="s">
        <v>24</v>
      </c>
      <c r="V5556">
        <f>IF(Table1[[#This Row],[Churn]]="Yes",1,0)</f>
        <v>0</v>
      </c>
      <c r="W5556" t="str">
        <f t="shared" si="86"/>
        <v>Loyal (49-72 Months)</v>
      </c>
    </row>
    <row r="5557" spans="1:23" x14ac:dyDescent="0.25">
      <c r="A5557" t="s">
        <v>5591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 s="1">
        <v>19.8</v>
      </c>
      <c r="T5557" s="1">
        <v>1378.75</v>
      </c>
      <c r="U5557" t="s">
        <v>24</v>
      </c>
      <c r="V5557">
        <f>IF(Table1[[#This Row],[Churn]]="Yes",1,0)</f>
        <v>0</v>
      </c>
      <c r="W5557" t="str">
        <f t="shared" si="86"/>
        <v>Loyal (49-72 Months)</v>
      </c>
    </row>
    <row r="5558" spans="1:23" x14ac:dyDescent="0.25">
      <c r="A5558" t="s">
        <v>5592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 s="1">
        <v>79.8</v>
      </c>
      <c r="T5558" s="1">
        <v>973.45</v>
      </c>
      <c r="U5558" t="s">
        <v>23</v>
      </c>
      <c r="V5558">
        <f>IF(Table1[[#This Row],[Churn]]="Yes",1,0)</f>
        <v>1</v>
      </c>
      <c r="W5558" t="str">
        <f t="shared" si="86"/>
        <v>Developing (13-24 Months)</v>
      </c>
    </row>
    <row r="5559" spans="1:23" x14ac:dyDescent="0.25">
      <c r="A5559" t="s">
        <v>5593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 s="1">
        <v>80.2</v>
      </c>
      <c r="T5559" s="1">
        <v>384.25</v>
      </c>
      <c r="U5559" t="s">
        <v>24</v>
      </c>
      <c r="V5559">
        <f>IF(Table1[[#This Row],[Churn]]="Yes",1,0)</f>
        <v>0</v>
      </c>
      <c r="W5559" t="str">
        <f t="shared" si="86"/>
        <v>New (0-12 Months)</v>
      </c>
    </row>
    <row r="5560" spans="1:23" x14ac:dyDescent="0.25">
      <c r="A5560" t="s">
        <v>5594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 s="1">
        <v>116.4</v>
      </c>
      <c r="T5560" s="1">
        <v>8543.25</v>
      </c>
      <c r="U5560" t="s">
        <v>24</v>
      </c>
      <c r="V5560">
        <f>IF(Table1[[#This Row],[Churn]]="Yes",1,0)</f>
        <v>0</v>
      </c>
      <c r="W5560" t="str">
        <f t="shared" si="86"/>
        <v>Loyal (49-72 Months)</v>
      </c>
    </row>
    <row r="5561" spans="1:23" x14ac:dyDescent="0.25">
      <c r="A5561" t="s">
        <v>5595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 s="1">
        <v>31.65</v>
      </c>
      <c r="T5561" s="1">
        <v>389.95</v>
      </c>
      <c r="U5561" t="s">
        <v>24</v>
      </c>
      <c r="V5561">
        <f>IF(Table1[[#This Row],[Churn]]="Yes",1,0)</f>
        <v>0</v>
      </c>
      <c r="W5561" t="str">
        <f t="shared" si="86"/>
        <v>Developing (13-24 Months)</v>
      </c>
    </row>
    <row r="5562" spans="1:23" x14ac:dyDescent="0.25">
      <c r="A5562" t="s">
        <v>5596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 s="1">
        <v>94.15</v>
      </c>
      <c r="T5562" s="1">
        <v>5731.85</v>
      </c>
      <c r="U5562" t="s">
        <v>24</v>
      </c>
      <c r="V5562">
        <f>IF(Table1[[#This Row],[Churn]]="Yes",1,0)</f>
        <v>0</v>
      </c>
      <c r="W5562" t="str">
        <f t="shared" si="86"/>
        <v>Loyal (49-72 Months)</v>
      </c>
    </row>
    <row r="5563" spans="1:23" x14ac:dyDescent="0.25">
      <c r="A5563" t="s">
        <v>5597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 s="1">
        <v>20.65</v>
      </c>
      <c r="T5563" s="1">
        <v>20.65</v>
      </c>
      <c r="U5563" t="s">
        <v>24</v>
      </c>
      <c r="V5563">
        <f>IF(Table1[[#This Row],[Churn]]="Yes",1,0)</f>
        <v>0</v>
      </c>
      <c r="W5563" t="str">
        <f t="shared" si="86"/>
        <v>New (0-12 Months)</v>
      </c>
    </row>
    <row r="5564" spans="1:23" x14ac:dyDescent="0.25">
      <c r="A5564" t="s">
        <v>5598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 s="1">
        <v>76.849999999999994</v>
      </c>
      <c r="T5564" s="1">
        <v>4275.75</v>
      </c>
      <c r="U5564" t="s">
        <v>24</v>
      </c>
      <c r="V5564">
        <f>IF(Table1[[#This Row],[Churn]]="Yes",1,0)</f>
        <v>0</v>
      </c>
      <c r="W5564" t="str">
        <f t="shared" si="86"/>
        <v>Loyal (49-72 Months)</v>
      </c>
    </row>
    <row r="5565" spans="1:23" x14ac:dyDescent="0.25">
      <c r="A5565" t="s">
        <v>5599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 s="1">
        <v>20.149999999999999</v>
      </c>
      <c r="T5565" s="1">
        <v>84.5</v>
      </c>
      <c r="U5565" t="s">
        <v>24</v>
      </c>
      <c r="V5565">
        <f>IF(Table1[[#This Row],[Churn]]="Yes",1,0)</f>
        <v>0</v>
      </c>
      <c r="W5565" t="str">
        <f t="shared" si="86"/>
        <v>New (0-12 Months)</v>
      </c>
    </row>
    <row r="5566" spans="1:23" x14ac:dyDescent="0.25">
      <c r="A5566" t="s">
        <v>5600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 s="1">
        <v>55.25</v>
      </c>
      <c r="T5566" s="1">
        <v>1924.1</v>
      </c>
      <c r="U5566" t="s">
        <v>24</v>
      </c>
      <c r="V5566">
        <f>IF(Table1[[#This Row],[Churn]]="Yes",1,0)</f>
        <v>0</v>
      </c>
      <c r="W5566" t="str">
        <f t="shared" si="86"/>
        <v>Established (25-48 Months)</v>
      </c>
    </row>
    <row r="5567" spans="1:23" x14ac:dyDescent="0.25">
      <c r="A5567" t="s">
        <v>5601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 s="1">
        <v>39.049999999999997</v>
      </c>
      <c r="T5567" s="1">
        <v>669.85</v>
      </c>
      <c r="U5567" t="s">
        <v>23</v>
      </c>
      <c r="V5567">
        <f>IF(Table1[[#This Row],[Churn]]="Yes",1,0)</f>
        <v>1</v>
      </c>
      <c r="W5567" t="str">
        <f t="shared" si="86"/>
        <v>Developing (13-24 Months)</v>
      </c>
    </row>
    <row r="5568" spans="1:23" x14ac:dyDescent="0.25">
      <c r="A5568" t="s">
        <v>5602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 s="1">
        <v>82.15</v>
      </c>
      <c r="T5568" s="1">
        <v>5784.3</v>
      </c>
      <c r="U5568" t="s">
        <v>24</v>
      </c>
      <c r="V5568">
        <f>IF(Table1[[#This Row],[Churn]]="Yes",1,0)</f>
        <v>0</v>
      </c>
      <c r="W5568" t="str">
        <f t="shared" si="86"/>
        <v>Loyal (49-72 Months)</v>
      </c>
    </row>
    <row r="5569" spans="1:23" x14ac:dyDescent="0.25">
      <c r="A5569" t="s">
        <v>5603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 s="1">
        <v>103</v>
      </c>
      <c r="T5569" s="1">
        <v>5166.2</v>
      </c>
      <c r="U5569" t="s">
        <v>24</v>
      </c>
      <c r="V5569">
        <f>IF(Table1[[#This Row],[Churn]]="Yes",1,0)</f>
        <v>0</v>
      </c>
      <c r="W5569" t="str">
        <f t="shared" si="86"/>
        <v>Loyal (49-72 Months)</v>
      </c>
    </row>
    <row r="5570" spans="1:23" x14ac:dyDescent="0.25">
      <c r="A5570" t="s">
        <v>5604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 s="1">
        <v>95.1</v>
      </c>
      <c r="T5570" s="1">
        <v>4060.55</v>
      </c>
      <c r="U5570" t="s">
        <v>24</v>
      </c>
      <c r="V5570">
        <f>IF(Table1[[#This Row],[Churn]]="Yes",1,0)</f>
        <v>0</v>
      </c>
      <c r="W5570" t="str">
        <f t="shared" ref="W5570:W5633" si="87">IF(F5570&lt;=12,"New (0-12 Months)",IF(F5570&lt;=24,"Developing (13-24 Months)",IF(F5570&lt;=48,"Established (25-48 Months)","Loyal (49-72 Months)")))</f>
        <v>Established (25-48 Months)</v>
      </c>
    </row>
    <row r="5571" spans="1:23" x14ac:dyDescent="0.25">
      <c r="A5571" t="s">
        <v>5605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 s="1">
        <v>83.9</v>
      </c>
      <c r="T5571" s="1">
        <v>267.39999999999998</v>
      </c>
      <c r="U5571" t="s">
        <v>23</v>
      </c>
      <c r="V5571">
        <f>IF(Table1[[#This Row],[Churn]]="Yes",1,0)</f>
        <v>1</v>
      </c>
      <c r="W5571" t="str">
        <f t="shared" si="87"/>
        <v>New (0-12 Months)</v>
      </c>
    </row>
    <row r="5572" spans="1:23" x14ac:dyDescent="0.25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 s="1">
        <v>95.15</v>
      </c>
      <c r="T5572" s="1">
        <v>3532.85</v>
      </c>
      <c r="U5572" t="s">
        <v>24</v>
      </c>
      <c r="V5572">
        <f>IF(Table1[[#This Row],[Churn]]="Yes",1,0)</f>
        <v>0</v>
      </c>
      <c r="W5572" t="str">
        <f t="shared" si="87"/>
        <v>Established (25-48 Months)</v>
      </c>
    </row>
    <row r="5573" spans="1:23" x14ac:dyDescent="0.25">
      <c r="A5573" t="s">
        <v>5607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 s="1">
        <v>79.8</v>
      </c>
      <c r="T5573" s="1">
        <v>4914.8</v>
      </c>
      <c r="U5573" t="s">
        <v>24</v>
      </c>
      <c r="V5573">
        <f>IF(Table1[[#This Row],[Churn]]="Yes",1,0)</f>
        <v>0</v>
      </c>
      <c r="W5573" t="str">
        <f t="shared" si="87"/>
        <v>Loyal (49-72 Months)</v>
      </c>
    </row>
    <row r="5574" spans="1:23" x14ac:dyDescent="0.25">
      <c r="A5574" t="s">
        <v>5608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 s="1">
        <v>74.8</v>
      </c>
      <c r="T5574" s="1">
        <v>5315.8</v>
      </c>
      <c r="U5574" t="s">
        <v>24</v>
      </c>
      <c r="V5574">
        <f>IF(Table1[[#This Row],[Churn]]="Yes",1,0)</f>
        <v>0</v>
      </c>
      <c r="W5574" t="str">
        <f t="shared" si="87"/>
        <v>Loyal (49-72 Months)</v>
      </c>
    </row>
    <row r="5575" spans="1:23" x14ac:dyDescent="0.25">
      <c r="A5575" t="s">
        <v>5609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 s="1">
        <v>69.849999999999994</v>
      </c>
      <c r="T5575" s="1">
        <v>69.849999999999994</v>
      </c>
      <c r="U5575" t="s">
        <v>23</v>
      </c>
      <c r="V5575">
        <f>IF(Table1[[#This Row],[Churn]]="Yes",1,0)</f>
        <v>1</v>
      </c>
      <c r="W5575" t="str">
        <f t="shared" si="87"/>
        <v>New (0-12 Months)</v>
      </c>
    </row>
    <row r="5576" spans="1:23" x14ac:dyDescent="0.25">
      <c r="A5576" t="s">
        <v>5610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 s="1">
        <v>20.45</v>
      </c>
      <c r="T5576" s="1">
        <v>775.6</v>
      </c>
      <c r="U5576" t="s">
        <v>24</v>
      </c>
      <c r="V5576">
        <f>IF(Table1[[#This Row],[Churn]]="Yes",1,0)</f>
        <v>0</v>
      </c>
      <c r="W5576" t="str">
        <f t="shared" si="87"/>
        <v>Established (25-48 Months)</v>
      </c>
    </row>
    <row r="5577" spans="1:23" x14ac:dyDescent="0.25">
      <c r="A5577" t="s">
        <v>5611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 s="1">
        <v>78.349999999999994</v>
      </c>
      <c r="T5577" s="1">
        <v>5445.95</v>
      </c>
      <c r="U5577" t="s">
        <v>24</v>
      </c>
      <c r="V5577">
        <f>IF(Table1[[#This Row],[Churn]]="Yes",1,0)</f>
        <v>0</v>
      </c>
      <c r="W5577" t="str">
        <f t="shared" si="87"/>
        <v>Loyal (49-72 Months)</v>
      </c>
    </row>
    <row r="5578" spans="1:23" x14ac:dyDescent="0.25">
      <c r="A5578" t="s">
        <v>5612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 s="1">
        <v>53.55</v>
      </c>
      <c r="T5578" s="1">
        <v>53.55</v>
      </c>
      <c r="U5578" t="s">
        <v>23</v>
      </c>
      <c r="V5578">
        <f>IF(Table1[[#This Row],[Churn]]="Yes",1,0)</f>
        <v>1</v>
      </c>
      <c r="W5578" t="str">
        <f t="shared" si="87"/>
        <v>New (0-12 Months)</v>
      </c>
    </row>
    <row r="5579" spans="1:23" x14ac:dyDescent="0.25">
      <c r="A5579" t="s">
        <v>5613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 s="1">
        <v>19.100000000000001</v>
      </c>
      <c r="T5579" s="1">
        <v>1007.8</v>
      </c>
      <c r="U5579" t="s">
        <v>24</v>
      </c>
      <c r="V5579">
        <f>IF(Table1[[#This Row],[Churn]]="Yes",1,0)</f>
        <v>0</v>
      </c>
      <c r="W5579" t="str">
        <f t="shared" si="87"/>
        <v>Loyal (49-72 Months)</v>
      </c>
    </row>
    <row r="5580" spans="1:23" x14ac:dyDescent="0.25">
      <c r="A5580" t="s">
        <v>5614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 s="1">
        <v>20</v>
      </c>
      <c r="T5580" s="1">
        <v>833.55</v>
      </c>
      <c r="U5580" t="s">
        <v>24</v>
      </c>
      <c r="V5580">
        <f>IF(Table1[[#This Row],[Churn]]="Yes",1,0)</f>
        <v>0</v>
      </c>
      <c r="W5580" t="str">
        <f t="shared" si="87"/>
        <v>Established (25-48 Months)</v>
      </c>
    </row>
    <row r="5581" spans="1:23" x14ac:dyDescent="0.25">
      <c r="A5581" t="s">
        <v>5615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 s="1">
        <v>93.9</v>
      </c>
      <c r="T5581" s="1">
        <v>6579.05</v>
      </c>
      <c r="U5581" t="s">
        <v>23</v>
      </c>
      <c r="V5581">
        <f>IF(Table1[[#This Row],[Churn]]="Yes",1,0)</f>
        <v>1</v>
      </c>
      <c r="W5581" t="str">
        <f t="shared" si="87"/>
        <v>Loyal (49-72 Months)</v>
      </c>
    </row>
    <row r="5582" spans="1:23" x14ac:dyDescent="0.25">
      <c r="A5582" t="s">
        <v>5616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 s="1">
        <v>19.95</v>
      </c>
      <c r="T5582" s="1">
        <v>1004.5</v>
      </c>
      <c r="U5582" t="s">
        <v>24</v>
      </c>
      <c r="V5582">
        <f>IF(Table1[[#This Row],[Churn]]="Yes",1,0)</f>
        <v>0</v>
      </c>
      <c r="W5582" t="str">
        <f t="shared" si="87"/>
        <v>Established (25-48 Months)</v>
      </c>
    </row>
    <row r="5583" spans="1:23" x14ac:dyDescent="0.25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 s="1">
        <v>113.15</v>
      </c>
      <c r="T5583" s="1">
        <v>7856</v>
      </c>
      <c r="U5583" t="s">
        <v>23</v>
      </c>
      <c r="V5583">
        <f>IF(Table1[[#This Row],[Churn]]="Yes",1,0)</f>
        <v>1</v>
      </c>
      <c r="W5583" t="str">
        <f t="shared" si="87"/>
        <v>Loyal (49-72 Months)</v>
      </c>
    </row>
    <row r="5584" spans="1:23" x14ac:dyDescent="0.25">
      <c r="A5584" t="s">
        <v>5618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 s="1">
        <v>24</v>
      </c>
      <c r="T5584" s="1">
        <v>1183.05</v>
      </c>
      <c r="U5584" t="s">
        <v>24</v>
      </c>
      <c r="V5584">
        <f>IF(Table1[[#This Row],[Churn]]="Yes",1,0)</f>
        <v>0</v>
      </c>
      <c r="W5584" t="str">
        <f t="shared" si="87"/>
        <v>Established (25-48 Months)</v>
      </c>
    </row>
    <row r="5585" spans="1:23" x14ac:dyDescent="0.25">
      <c r="A5585" t="s">
        <v>5619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 s="1">
        <v>84.95</v>
      </c>
      <c r="T5585" s="1">
        <v>2169.75</v>
      </c>
      <c r="U5585" t="s">
        <v>23</v>
      </c>
      <c r="V5585">
        <f>IF(Table1[[#This Row],[Churn]]="Yes",1,0)</f>
        <v>1</v>
      </c>
      <c r="W5585" t="str">
        <f t="shared" si="87"/>
        <v>Established (25-48 Months)</v>
      </c>
    </row>
    <row r="5586" spans="1:23" x14ac:dyDescent="0.25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 s="1">
        <v>80.5</v>
      </c>
      <c r="T5586" s="1">
        <v>896.9</v>
      </c>
      <c r="U5586" t="s">
        <v>23</v>
      </c>
      <c r="V5586">
        <f>IF(Table1[[#This Row],[Churn]]="Yes",1,0)</f>
        <v>1</v>
      </c>
      <c r="W5586" t="str">
        <f t="shared" si="87"/>
        <v>New (0-12 Months)</v>
      </c>
    </row>
    <row r="5587" spans="1:23" x14ac:dyDescent="0.25">
      <c r="A5587" t="s">
        <v>5621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 s="1">
        <v>19.3</v>
      </c>
      <c r="T5587" s="1">
        <v>19.3</v>
      </c>
      <c r="U5587" t="s">
        <v>23</v>
      </c>
      <c r="V5587">
        <f>IF(Table1[[#This Row],[Churn]]="Yes",1,0)</f>
        <v>1</v>
      </c>
      <c r="W5587" t="str">
        <f t="shared" si="87"/>
        <v>New (0-12 Months)</v>
      </c>
    </row>
    <row r="5588" spans="1:23" x14ac:dyDescent="0.25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 s="1">
        <v>19.149999999999999</v>
      </c>
      <c r="T5588" s="1">
        <v>501.35</v>
      </c>
      <c r="U5588" t="s">
        <v>24</v>
      </c>
      <c r="V5588">
        <f>IF(Table1[[#This Row],[Churn]]="Yes",1,0)</f>
        <v>0</v>
      </c>
      <c r="W5588" t="str">
        <f t="shared" si="87"/>
        <v>Established (25-48 Months)</v>
      </c>
    </row>
    <row r="5589" spans="1:23" x14ac:dyDescent="0.25">
      <c r="A5589" t="s">
        <v>5623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 s="1">
        <v>91.3</v>
      </c>
      <c r="T5589" s="1">
        <v>4126.3500000000004</v>
      </c>
      <c r="U5589" t="s">
        <v>24</v>
      </c>
      <c r="V5589">
        <f>IF(Table1[[#This Row],[Churn]]="Yes",1,0)</f>
        <v>0</v>
      </c>
      <c r="W5589" t="str">
        <f t="shared" si="87"/>
        <v>Established (25-48 Months)</v>
      </c>
    </row>
    <row r="5590" spans="1:23" x14ac:dyDescent="0.25">
      <c r="A5590" t="s">
        <v>5624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 s="1">
        <v>49.65</v>
      </c>
      <c r="T5590" s="1">
        <v>49.65</v>
      </c>
      <c r="U5590" t="s">
        <v>23</v>
      </c>
      <c r="V5590">
        <f>IF(Table1[[#This Row],[Churn]]="Yes",1,0)</f>
        <v>1</v>
      </c>
      <c r="W5590" t="str">
        <f t="shared" si="87"/>
        <v>New (0-12 Months)</v>
      </c>
    </row>
    <row r="5591" spans="1:23" x14ac:dyDescent="0.25">
      <c r="A5591" t="s">
        <v>5625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 s="1">
        <v>54.35</v>
      </c>
      <c r="T5591" s="1">
        <v>2460.15</v>
      </c>
      <c r="U5591" t="s">
        <v>23</v>
      </c>
      <c r="V5591">
        <f>IF(Table1[[#This Row],[Churn]]="Yes",1,0)</f>
        <v>1</v>
      </c>
      <c r="W5591" t="str">
        <f t="shared" si="87"/>
        <v>Established (25-48 Months)</v>
      </c>
    </row>
    <row r="5592" spans="1:23" x14ac:dyDescent="0.25">
      <c r="A5592" t="s">
        <v>5626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 s="1">
        <v>19.149999999999999</v>
      </c>
      <c r="T5592" s="1">
        <v>477.6</v>
      </c>
      <c r="U5592" t="s">
        <v>24</v>
      </c>
      <c r="V5592">
        <f>IF(Table1[[#This Row],[Churn]]="Yes",1,0)</f>
        <v>0</v>
      </c>
      <c r="W5592" t="str">
        <f t="shared" si="87"/>
        <v>Established (25-48 Months)</v>
      </c>
    </row>
    <row r="5593" spans="1:23" x14ac:dyDescent="0.25">
      <c r="A5593" t="s">
        <v>5627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 s="1">
        <v>88.45</v>
      </c>
      <c r="T5593" s="1">
        <v>370.65</v>
      </c>
      <c r="U5593" t="s">
        <v>23</v>
      </c>
      <c r="V5593">
        <f>IF(Table1[[#This Row],[Churn]]="Yes",1,0)</f>
        <v>1</v>
      </c>
      <c r="W5593" t="str">
        <f t="shared" si="87"/>
        <v>New (0-12 Months)</v>
      </c>
    </row>
    <row r="5594" spans="1:23" x14ac:dyDescent="0.25">
      <c r="A5594" t="s">
        <v>5628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 s="1">
        <v>19.75</v>
      </c>
      <c r="T5594" s="1">
        <v>265.75</v>
      </c>
      <c r="U5594" t="s">
        <v>24</v>
      </c>
      <c r="V5594">
        <f>IF(Table1[[#This Row],[Churn]]="Yes",1,0)</f>
        <v>0</v>
      </c>
      <c r="W5594" t="str">
        <f t="shared" si="87"/>
        <v>Developing (13-24 Months)</v>
      </c>
    </row>
    <row r="5595" spans="1:23" x14ac:dyDescent="0.25">
      <c r="A5595" t="s">
        <v>5629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 s="1">
        <v>75.5</v>
      </c>
      <c r="T5595" s="1">
        <v>2424.4499999999998</v>
      </c>
      <c r="U5595" t="s">
        <v>24</v>
      </c>
      <c r="V5595">
        <f>IF(Table1[[#This Row],[Churn]]="Yes",1,0)</f>
        <v>0</v>
      </c>
      <c r="W5595" t="str">
        <f t="shared" si="87"/>
        <v>Established (25-48 Months)</v>
      </c>
    </row>
    <row r="5596" spans="1:23" x14ac:dyDescent="0.25">
      <c r="A5596" t="s">
        <v>5630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 s="1">
        <v>83.75</v>
      </c>
      <c r="T5596" s="1">
        <v>1849.95</v>
      </c>
      <c r="U5596" t="s">
        <v>24</v>
      </c>
      <c r="V5596">
        <f>IF(Table1[[#This Row],[Churn]]="Yes",1,0)</f>
        <v>0</v>
      </c>
      <c r="W5596" t="str">
        <f t="shared" si="87"/>
        <v>Developing (13-24 Months)</v>
      </c>
    </row>
    <row r="5597" spans="1:23" x14ac:dyDescent="0.25">
      <c r="A5597" t="s">
        <v>5631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 s="1">
        <v>19.399999999999999</v>
      </c>
      <c r="T5597" s="1">
        <v>61.05</v>
      </c>
      <c r="U5597" t="s">
        <v>24</v>
      </c>
      <c r="V5597">
        <f>IF(Table1[[#This Row],[Churn]]="Yes",1,0)</f>
        <v>0</v>
      </c>
      <c r="W5597" t="str">
        <f t="shared" si="87"/>
        <v>New (0-12 Months)</v>
      </c>
    </row>
    <row r="5598" spans="1:23" x14ac:dyDescent="0.25">
      <c r="A5598" t="s">
        <v>5632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 s="1">
        <v>26.5</v>
      </c>
      <c r="T5598" s="1">
        <v>1698.55</v>
      </c>
      <c r="U5598" t="s">
        <v>24</v>
      </c>
      <c r="V5598">
        <f>IF(Table1[[#This Row],[Churn]]="Yes",1,0)</f>
        <v>0</v>
      </c>
      <c r="W5598" t="str">
        <f t="shared" si="87"/>
        <v>Loyal (49-72 Months)</v>
      </c>
    </row>
    <row r="5599" spans="1:23" x14ac:dyDescent="0.25">
      <c r="A5599" t="s">
        <v>5633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 s="1">
        <v>90.5</v>
      </c>
      <c r="T5599" s="1">
        <v>1910.6</v>
      </c>
      <c r="U5599" t="s">
        <v>23</v>
      </c>
      <c r="V5599">
        <f>IF(Table1[[#This Row],[Churn]]="Yes",1,0)</f>
        <v>1</v>
      </c>
      <c r="W5599" t="str">
        <f t="shared" si="87"/>
        <v>Developing (13-24 Months)</v>
      </c>
    </row>
    <row r="5600" spans="1:23" x14ac:dyDescent="0.25">
      <c r="A5600" t="s">
        <v>5634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 s="1">
        <v>19.149999999999999</v>
      </c>
      <c r="T5600" s="1">
        <v>998.1</v>
      </c>
      <c r="U5600" t="s">
        <v>24</v>
      </c>
      <c r="V5600">
        <f>IF(Table1[[#This Row],[Churn]]="Yes",1,0)</f>
        <v>0</v>
      </c>
      <c r="W5600" t="str">
        <f t="shared" si="87"/>
        <v>Loyal (49-72 Months)</v>
      </c>
    </row>
    <row r="5601" spans="1:23" x14ac:dyDescent="0.25">
      <c r="A5601" t="s">
        <v>5635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 s="1">
        <v>94.85</v>
      </c>
      <c r="T5601" s="1">
        <v>890.6</v>
      </c>
      <c r="U5601" t="s">
        <v>23</v>
      </c>
      <c r="V5601">
        <f>IF(Table1[[#This Row],[Churn]]="Yes",1,0)</f>
        <v>1</v>
      </c>
      <c r="W5601" t="str">
        <f t="shared" si="87"/>
        <v>New (0-12 Months)</v>
      </c>
    </row>
    <row r="5602" spans="1:23" x14ac:dyDescent="0.25">
      <c r="A5602" t="s">
        <v>5636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 s="1">
        <v>69.95</v>
      </c>
      <c r="T5602" s="1">
        <v>529.5</v>
      </c>
      <c r="U5602" t="s">
        <v>23</v>
      </c>
      <c r="V5602">
        <f>IF(Table1[[#This Row],[Churn]]="Yes",1,0)</f>
        <v>1</v>
      </c>
      <c r="W5602" t="str">
        <f t="shared" si="87"/>
        <v>New (0-12 Months)</v>
      </c>
    </row>
    <row r="5603" spans="1:23" x14ac:dyDescent="0.25">
      <c r="A5603" t="s">
        <v>5637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 s="1">
        <v>40.9</v>
      </c>
      <c r="T5603" s="1">
        <v>1383.6</v>
      </c>
      <c r="U5603" t="s">
        <v>24</v>
      </c>
      <c r="V5603">
        <f>IF(Table1[[#This Row],[Churn]]="Yes",1,0)</f>
        <v>0</v>
      </c>
      <c r="W5603" t="str">
        <f t="shared" si="87"/>
        <v>Established (25-48 Months)</v>
      </c>
    </row>
    <row r="5604" spans="1:23" x14ac:dyDescent="0.25">
      <c r="A5604" t="s">
        <v>5638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 s="1">
        <v>80.25</v>
      </c>
      <c r="T5604" s="1">
        <v>493.4</v>
      </c>
      <c r="U5604" t="s">
        <v>24</v>
      </c>
      <c r="V5604">
        <f>IF(Table1[[#This Row],[Churn]]="Yes",1,0)</f>
        <v>0</v>
      </c>
      <c r="W5604" t="str">
        <f t="shared" si="87"/>
        <v>New (0-12 Months)</v>
      </c>
    </row>
    <row r="5605" spans="1:23" x14ac:dyDescent="0.25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 s="1">
        <v>48.6</v>
      </c>
      <c r="T5605" s="1">
        <v>48.6</v>
      </c>
      <c r="U5605" t="s">
        <v>23</v>
      </c>
      <c r="V5605">
        <f>IF(Table1[[#This Row],[Churn]]="Yes",1,0)</f>
        <v>1</v>
      </c>
      <c r="W5605" t="str">
        <f t="shared" si="87"/>
        <v>New (0-12 Months)</v>
      </c>
    </row>
    <row r="5606" spans="1:23" x14ac:dyDescent="0.25">
      <c r="A5606" t="s">
        <v>5640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 s="1">
        <v>70.8</v>
      </c>
      <c r="T5606" s="1">
        <v>1207</v>
      </c>
      <c r="U5606" t="s">
        <v>24</v>
      </c>
      <c r="V5606">
        <f>IF(Table1[[#This Row],[Churn]]="Yes",1,0)</f>
        <v>0</v>
      </c>
      <c r="W5606" t="str">
        <f t="shared" si="87"/>
        <v>Developing (13-24 Months)</v>
      </c>
    </row>
    <row r="5607" spans="1:23" x14ac:dyDescent="0.25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 s="1">
        <v>60.2</v>
      </c>
      <c r="T5607" s="1">
        <v>563.5</v>
      </c>
      <c r="U5607" t="s">
        <v>24</v>
      </c>
      <c r="V5607">
        <f>IF(Table1[[#This Row],[Churn]]="Yes",1,0)</f>
        <v>0</v>
      </c>
      <c r="W5607" t="str">
        <f t="shared" si="87"/>
        <v>New (0-12 Months)</v>
      </c>
    </row>
    <row r="5608" spans="1:23" x14ac:dyDescent="0.25">
      <c r="A5608" t="s">
        <v>5642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 s="1">
        <v>55.2</v>
      </c>
      <c r="T5608" s="1">
        <v>864.55</v>
      </c>
      <c r="U5608" t="s">
        <v>24</v>
      </c>
      <c r="V5608">
        <f>IF(Table1[[#This Row],[Churn]]="Yes",1,0)</f>
        <v>0</v>
      </c>
      <c r="W5608" t="str">
        <f t="shared" si="87"/>
        <v>Developing (13-24 Months)</v>
      </c>
    </row>
    <row r="5609" spans="1:23" x14ac:dyDescent="0.25">
      <c r="A5609" t="s">
        <v>5643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 s="1">
        <v>55.8</v>
      </c>
      <c r="T5609" s="1">
        <v>2109.35</v>
      </c>
      <c r="U5609" t="s">
        <v>23</v>
      </c>
      <c r="V5609">
        <f>IF(Table1[[#This Row],[Churn]]="Yes",1,0)</f>
        <v>1</v>
      </c>
      <c r="W5609" t="str">
        <f t="shared" si="87"/>
        <v>Established (25-48 Months)</v>
      </c>
    </row>
    <row r="5610" spans="1:23" x14ac:dyDescent="0.25">
      <c r="A5610" t="s">
        <v>5644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 s="1">
        <v>54.15</v>
      </c>
      <c r="T5610" s="1">
        <v>701.05</v>
      </c>
      <c r="U5610" t="s">
        <v>24</v>
      </c>
      <c r="V5610">
        <f>IF(Table1[[#This Row],[Churn]]="Yes",1,0)</f>
        <v>0</v>
      </c>
      <c r="W5610" t="str">
        <f t="shared" si="87"/>
        <v>Developing (13-24 Months)</v>
      </c>
    </row>
    <row r="5611" spans="1:23" x14ac:dyDescent="0.25">
      <c r="A5611" t="s">
        <v>5645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 s="1">
        <v>80.150000000000006</v>
      </c>
      <c r="T5611" s="1">
        <v>2265.25</v>
      </c>
      <c r="U5611" t="s">
        <v>23</v>
      </c>
      <c r="V5611">
        <f>IF(Table1[[#This Row],[Churn]]="Yes",1,0)</f>
        <v>1</v>
      </c>
      <c r="W5611" t="str">
        <f t="shared" si="87"/>
        <v>Established (25-48 Months)</v>
      </c>
    </row>
    <row r="5612" spans="1:23" x14ac:dyDescent="0.25">
      <c r="A5612" t="s">
        <v>5646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 s="1">
        <v>75.5</v>
      </c>
      <c r="T5612" s="1">
        <v>220.6</v>
      </c>
      <c r="U5612" t="s">
        <v>23</v>
      </c>
      <c r="V5612">
        <f>IF(Table1[[#This Row],[Churn]]="Yes",1,0)</f>
        <v>1</v>
      </c>
      <c r="W5612" t="str">
        <f t="shared" si="87"/>
        <v>New (0-12 Months)</v>
      </c>
    </row>
    <row r="5613" spans="1:23" x14ac:dyDescent="0.25">
      <c r="A5613" t="s">
        <v>5647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 s="1">
        <v>100.4</v>
      </c>
      <c r="T5613" s="1">
        <v>5749.8</v>
      </c>
      <c r="U5613" t="s">
        <v>24</v>
      </c>
      <c r="V5613">
        <f>IF(Table1[[#This Row],[Churn]]="Yes",1,0)</f>
        <v>0</v>
      </c>
      <c r="W5613" t="str">
        <f t="shared" si="87"/>
        <v>Loyal (49-72 Months)</v>
      </c>
    </row>
    <row r="5614" spans="1:23" x14ac:dyDescent="0.25">
      <c r="A5614" t="s">
        <v>5648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 s="1">
        <v>62.55</v>
      </c>
      <c r="T5614" s="1">
        <v>2796.45</v>
      </c>
      <c r="U5614" t="s">
        <v>24</v>
      </c>
      <c r="V5614">
        <f>IF(Table1[[#This Row],[Churn]]="Yes",1,0)</f>
        <v>0</v>
      </c>
      <c r="W5614" t="str">
        <f t="shared" si="87"/>
        <v>Established (25-48 Months)</v>
      </c>
    </row>
    <row r="5615" spans="1:23" x14ac:dyDescent="0.25">
      <c r="A5615" t="s">
        <v>5649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 s="1">
        <v>70.45</v>
      </c>
      <c r="T5615" s="1">
        <v>5165.7</v>
      </c>
      <c r="U5615" t="s">
        <v>24</v>
      </c>
      <c r="V5615">
        <f>IF(Table1[[#This Row],[Churn]]="Yes",1,0)</f>
        <v>0</v>
      </c>
      <c r="W5615" t="str">
        <f t="shared" si="87"/>
        <v>Loyal (49-72 Months)</v>
      </c>
    </row>
    <row r="5616" spans="1:23" x14ac:dyDescent="0.25">
      <c r="A5616" t="s">
        <v>5650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 s="1">
        <v>85.5</v>
      </c>
      <c r="T5616" s="1">
        <v>5696.6</v>
      </c>
      <c r="U5616" t="s">
        <v>24</v>
      </c>
      <c r="V5616">
        <f>IF(Table1[[#This Row],[Churn]]="Yes",1,0)</f>
        <v>0</v>
      </c>
      <c r="W5616" t="str">
        <f t="shared" si="87"/>
        <v>Loyal (49-72 Months)</v>
      </c>
    </row>
    <row r="5617" spans="1:23" x14ac:dyDescent="0.25">
      <c r="A5617" t="s">
        <v>5651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 s="1">
        <v>20.2</v>
      </c>
      <c r="T5617" s="1">
        <v>20.2</v>
      </c>
      <c r="U5617" t="s">
        <v>23</v>
      </c>
      <c r="V5617">
        <f>IF(Table1[[#This Row],[Churn]]="Yes",1,0)</f>
        <v>1</v>
      </c>
      <c r="W5617" t="str">
        <f t="shared" si="87"/>
        <v>New (0-12 Months)</v>
      </c>
    </row>
    <row r="5618" spans="1:23" x14ac:dyDescent="0.25">
      <c r="A5618" t="s">
        <v>5652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 s="1">
        <v>54.5</v>
      </c>
      <c r="T5618" s="1">
        <v>2076.0500000000002</v>
      </c>
      <c r="U5618" t="s">
        <v>24</v>
      </c>
      <c r="V5618">
        <f>IF(Table1[[#This Row],[Churn]]="Yes",1,0)</f>
        <v>0</v>
      </c>
      <c r="W5618" t="str">
        <f t="shared" si="87"/>
        <v>Established (25-48 Months)</v>
      </c>
    </row>
    <row r="5619" spans="1:23" x14ac:dyDescent="0.25">
      <c r="A5619" t="s">
        <v>5653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 s="1">
        <v>20.75</v>
      </c>
      <c r="T5619" s="1">
        <v>44.2</v>
      </c>
      <c r="U5619" t="s">
        <v>24</v>
      </c>
      <c r="V5619">
        <f>IF(Table1[[#This Row],[Churn]]="Yes",1,0)</f>
        <v>0</v>
      </c>
      <c r="W5619" t="str">
        <f t="shared" si="87"/>
        <v>New (0-12 Months)</v>
      </c>
    </row>
    <row r="5620" spans="1:23" x14ac:dyDescent="0.25">
      <c r="A5620" t="s">
        <v>5654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 s="1">
        <v>20.350000000000001</v>
      </c>
      <c r="T5620" s="1">
        <v>215.25</v>
      </c>
      <c r="U5620" t="s">
        <v>24</v>
      </c>
      <c r="V5620">
        <f>IF(Table1[[#This Row],[Churn]]="Yes",1,0)</f>
        <v>0</v>
      </c>
      <c r="W5620" t="str">
        <f t="shared" si="87"/>
        <v>New (0-12 Months)</v>
      </c>
    </row>
    <row r="5621" spans="1:23" x14ac:dyDescent="0.25">
      <c r="A5621" t="s">
        <v>5655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 s="1">
        <v>91</v>
      </c>
      <c r="T5621" s="1">
        <v>1859.5</v>
      </c>
      <c r="U5621" t="s">
        <v>24</v>
      </c>
      <c r="V5621">
        <f>IF(Table1[[#This Row],[Churn]]="Yes",1,0)</f>
        <v>0</v>
      </c>
      <c r="W5621" t="str">
        <f t="shared" si="87"/>
        <v>Developing (13-24 Months)</v>
      </c>
    </row>
    <row r="5622" spans="1:23" x14ac:dyDescent="0.25">
      <c r="A5622" t="s">
        <v>5656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 s="1">
        <v>104.8</v>
      </c>
      <c r="T5622" s="1">
        <v>7470.1</v>
      </c>
      <c r="U5622" t="s">
        <v>24</v>
      </c>
      <c r="V5622">
        <f>IF(Table1[[#This Row],[Churn]]="Yes",1,0)</f>
        <v>0</v>
      </c>
      <c r="W5622" t="str">
        <f t="shared" si="87"/>
        <v>Loyal (49-72 Months)</v>
      </c>
    </row>
    <row r="5623" spans="1:23" x14ac:dyDescent="0.25">
      <c r="A5623" t="s">
        <v>5657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 s="1">
        <v>74.75</v>
      </c>
      <c r="T5623" s="1">
        <v>229.5</v>
      </c>
      <c r="U5623" t="s">
        <v>23</v>
      </c>
      <c r="V5623">
        <f>IF(Table1[[#This Row],[Churn]]="Yes",1,0)</f>
        <v>1</v>
      </c>
      <c r="W5623" t="str">
        <f t="shared" si="87"/>
        <v>New (0-12 Months)</v>
      </c>
    </row>
    <row r="5624" spans="1:23" x14ac:dyDescent="0.25">
      <c r="A5624" t="s">
        <v>5658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 s="1">
        <v>104.05</v>
      </c>
      <c r="T5624" s="1">
        <v>2470.1</v>
      </c>
      <c r="U5624" t="s">
        <v>23</v>
      </c>
      <c r="V5624">
        <f>IF(Table1[[#This Row],[Churn]]="Yes",1,0)</f>
        <v>1</v>
      </c>
      <c r="W5624" t="str">
        <f t="shared" si="87"/>
        <v>Developing (13-24 Months)</v>
      </c>
    </row>
    <row r="5625" spans="1:23" x14ac:dyDescent="0.25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 s="1">
        <v>51.1</v>
      </c>
      <c r="T5625" s="1">
        <v>2092.9</v>
      </c>
      <c r="U5625" t="s">
        <v>24</v>
      </c>
      <c r="V5625">
        <f>IF(Table1[[#This Row],[Churn]]="Yes",1,0)</f>
        <v>0</v>
      </c>
      <c r="W5625" t="str">
        <f t="shared" si="87"/>
        <v>Established (25-48 Months)</v>
      </c>
    </row>
    <row r="5626" spans="1:23" x14ac:dyDescent="0.25">
      <c r="A5626" t="s">
        <v>5660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 s="1">
        <v>89.8</v>
      </c>
      <c r="T5626" s="1">
        <v>5629.55</v>
      </c>
      <c r="U5626" t="s">
        <v>24</v>
      </c>
      <c r="V5626">
        <f>IF(Table1[[#This Row],[Churn]]="Yes",1,0)</f>
        <v>0</v>
      </c>
      <c r="W5626" t="str">
        <f t="shared" si="87"/>
        <v>Loyal (49-72 Months)</v>
      </c>
    </row>
    <row r="5627" spans="1:23" x14ac:dyDescent="0.25">
      <c r="A5627" t="s">
        <v>5661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 s="1">
        <v>20.55</v>
      </c>
      <c r="T5627" s="1">
        <v>469.85</v>
      </c>
      <c r="U5627" t="s">
        <v>24</v>
      </c>
      <c r="V5627">
        <f>IF(Table1[[#This Row],[Churn]]="Yes",1,0)</f>
        <v>0</v>
      </c>
      <c r="W5627" t="str">
        <f t="shared" si="87"/>
        <v>Developing (13-24 Months)</v>
      </c>
    </row>
    <row r="5628" spans="1:23" x14ac:dyDescent="0.25">
      <c r="A5628" t="s">
        <v>5662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 s="1">
        <v>64.05</v>
      </c>
      <c r="T5628" s="1">
        <v>733.95</v>
      </c>
      <c r="U5628" t="s">
        <v>24</v>
      </c>
      <c r="V5628">
        <f>IF(Table1[[#This Row],[Churn]]="Yes",1,0)</f>
        <v>0</v>
      </c>
      <c r="W5628" t="str">
        <f t="shared" si="87"/>
        <v>New (0-12 Months)</v>
      </c>
    </row>
    <row r="5629" spans="1:23" x14ac:dyDescent="0.25">
      <c r="A5629" t="s">
        <v>5663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 s="1">
        <v>74.849999999999994</v>
      </c>
      <c r="T5629" s="1">
        <v>485.25</v>
      </c>
      <c r="U5629" t="s">
        <v>24</v>
      </c>
      <c r="V5629">
        <f>IF(Table1[[#This Row],[Churn]]="Yes",1,0)</f>
        <v>0</v>
      </c>
      <c r="W5629" t="str">
        <f t="shared" si="87"/>
        <v>New (0-12 Months)</v>
      </c>
    </row>
    <row r="5630" spans="1:23" x14ac:dyDescent="0.25">
      <c r="A5630" t="s">
        <v>5664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 s="1">
        <v>96.65</v>
      </c>
      <c r="T5630" s="1">
        <v>1244.5</v>
      </c>
      <c r="U5630" t="s">
        <v>23</v>
      </c>
      <c r="V5630">
        <f>IF(Table1[[#This Row],[Churn]]="Yes",1,0)</f>
        <v>1</v>
      </c>
      <c r="W5630" t="str">
        <f t="shared" si="87"/>
        <v>Developing (13-24 Months)</v>
      </c>
    </row>
    <row r="5631" spans="1:23" x14ac:dyDescent="0.25">
      <c r="A5631" t="s">
        <v>5665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 s="1">
        <v>20.05</v>
      </c>
      <c r="T5631" s="1">
        <v>20.05</v>
      </c>
      <c r="U5631" t="s">
        <v>23</v>
      </c>
      <c r="V5631">
        <f>IF(Table1[[#This Row],[Churn]]="Yes",1,0)</f>
        <v>1</v>
      </c>
      <c r="W5631" t="str">
        <f t="shared" si="87"/>
        <v>New (0-12 Months)</v>
      </c>
    </row>
    <row r="5632" spans="1:23" x14ac:dyDescent="0.25">
      <c r="A5632" t="s">
        <v>5666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 s="1">
        <v>103.45</v>
      </c>
      <c r="T5632" s="1">
        <v>3994.45</v>
      </c>
      <c r="U5632" t="s">
        <v>23</v>
      </c>
      <c r="V5632">
        <f>IF(Table1[[#This Row],[Churn]]="Yes",1,0)</f>
        <v>1</v>
      </c>
      <c r="W5632" t="str">
        <f t="shared" si="87"/>
        <v>Established (25-48 Months)</v>
      </c>
    </row>
    <row r="5633" spans="1:23" x14ac:dyDescent="0.25">
      <c r="A5633" t="s">
        <v>5667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 s="1">
        <v>25</v>
      </c>
      <c r="T5633" s="1">
        <v>78.25</v>
      </c>
      <c r="U5633" t="s">
        <v>24</v>
      </c>
      <c r="V5633">
        <f>IF(Table1[[#This Row],[Churn]]="Yes",1,0)</f>
        <v>0</v>
      </c>
      <c r="W5633" t="str">
        <f t="shared" si="87"/>
        <v>New (0-12 Months)</v>
      </c>
    </row>
    <row r="5634" spans="1:23" x14ac:dyDescent="0.25">
      <c r="A5634" t="s">
        <v>5668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 s="1">
        <v>20.3</v>
      </c>
      <c r="T5634" s="1">
        <v>1131.5</v>
      </c>
      <c r="U5634" t="s">
        <v>24</v>
      </c>
      <c r="V5634">
        <f>IF(Table1[[#This Row],[Churn]]="Yes",1,0)</f>
        <v>0</v>
      </c>
      <c r="W5634" t="str">
        <f t="shared" ref="W5634:W5697" si="88">IF(F5634&lt;=12,"New (0-12 Months)",IF(F5634&lt;=24,"Developing (13-24 Months)",IF(F5634&lt;=48,"Established (25-48 Months)","Loyal (49-72 Months)")))</f>
        <v>Loyal (49-72 Months)</v>
      </c>
    </row>
    <row r="5635" spans="1:23" x14ac:dyDescent="0.25">
      <c r="A5635" t="s">
        <v>5669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 s="1">
        <v>26.35</v>
      </c>
      <c r="T5635" s="1">
        <v>184.05</v>
      </c>
      <c r="U5635" t="s">
        <v>24</v>
      </c>
      <c r="V5635">
        <f>IF(Table1[[#This Row],[Churn]]="Yes",1,0)</f>
        <v>0</v>
      </c>
      <c r="W5635" t="str">
        <f t="shared" si="88"/>
        <v>New (0-12 Months)</v>
      </c>
    </row>
    <row r="5636" spans="1:23" x14ac:dyDescent="0.25">
      <c r="A5636" t="s">
        <v>5670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 s="1">
        <v>19.899999999999999</v>
      </c>
      <c r="T5636" s="1">
        <v>19.899999999999999</v>
      </c>
      <c r="U5636" t="s">
        <v>23</v>
      </c>
      <c r="V5636">
        <f>IF(Table1[[#This Row],[Churn]]="Yes",1,0)</f>
        <v>1</v>
      </c>
      <c r="W5636" t="str">
        <f t="shared" si="88"/>
        <v>New (0-12 Months)</v>
      </c>
    </row>
    <row r="5637" spans="1:23" x14ac:dyDescent="0.25">
      <c r="A5637" t="s">
        <v>5671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 s="1">
        <v>54.7</v>
      </c>
      <c r="T5637" s="1">
        <v>1178.75</v>
      </c>
      <c r="U5637" t="s">
        <v>24</v>
      </c>
      <c r="V5637">
        <f>IF(Table1[[#This Row],[Churn]]="Yes",1,0)</f>
        <v>0</v>
      </c>
      <c r="W5637" t="str">
        <f t="shared" si="88"/>
        <v>Developing (13-24 Months)</v>
      </c>
    </row>
    <row r="5638" spans="1:23" x14ac:dyDescent="0.25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 s="1">
        <v>46.35</v>
      </c>
      <c r="T5638" s="1">
        <v>667.7</v>
      </c>
      <c r="U5638" t="s">
        <v>23</v>
      </c>
      <c r="V5638">
        <f>IF(Table1[[#This Row],[Churn]]="Yes",1,0)</f>
        <v>1</v>
      </c>
      <c r="W5638" t="str">
        <f t="shared" si="88"/>
        <v>Developing (13-24 Months)</v>
      </c>
    </row>
    <row r="5639" spans="1:23" x14ac:dyDescent="0.25">
      <c r="A5639" t="s">
        <v>5673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 s="1">
        <v>90.25</v>
      </c>
      <c r="T5639" s="1">
        <v>5629.15</v>
      </c>
      <c r="U5639" t="s">
        <v>24</v>
      </c>
      <c r="V5639">
        <f>IF(Table1[[#This Row],[Churn]]="Yes",1,0)</f>
        <v>0</v>
      </c>
      <c r="W5639" t="str">
        <f t="shared" si="88"/>
        <v>Loyal (49-72 Months)</v>
      </c>
    </row>
    <row r="5640" spans="1:23" x14ac:dyDescent="0.25">
      <c r="A5640" t="s">
        <v>5674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 s="1">
        <v>19.95</v>
      </c>
      <c r="T5640" s="1">
        <v>19.95</v>
      </c>
      <c r="U5640" t="s">
        <v>23</v>
      </c>
      <c r="V5640">
        <f>IF(Table1[[#This Row],[Churn]]="Yes",1,0)</f>
        <v>1</v>
      </c>
      <c r="W5640" t="str">
        <f t="shared" si="88"/>
        <v>New (0-12 Months)</v>
      </c>
    </row>
    <row r="5641" spans="1:23" x14ac:dyDescent="0.25">
      <c r="A5641" t="s">
        <v>5675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 s="1">
        <v>20.65</v>
      </c>
      <c r="T5641" s="1">
        <v>109.3</v>
      </c>
      <c r="U5641" t="s">
        <v>24</v>
      </c>
      <c r="V5641">
        <f>IF(Table1[[#This Row],[Churn]]="Yes",1,0)</f>
        <v>0</v>
      </c>
      <c r="W5641" t="str">
        <f t="shared" si="88"/>
        <v>New (0-12 Months)</v>
      </c>
    </row>
    <row r="5642" spans="1:23" x14ac:dyDescent="0.25">
      <c r="A5642" t="s">
        <v>5676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 s="1">
        <v>79.599999999999994</v>
      </c>
      <c r="T5642" s="1">
        <v>79.599999999999994</v>
      </c>
      <c r="U5642" t="s">
        <v>23</v>
      </c>
      <c r="V5642">
        <f>IF(Table1[[#This Row],[Churn]]="Yes",1,0)</f>
        <v>1</v>
      </c>
      <c r="W5642" t="str">
        <f t="shared" si="88"/>
        <v>New (0-12 Months)</v>
      </c>
    </row>
    <row r="5643" spans="1:23" x14ac:dyDescent="0.25">
      <c r="A5643" t="s">
        <v>5677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 s="1">
        <v>25.45</v>
      </c>
      <c r="T5643" s="1">
        <v>958.45</v>
      </c>
      <c r="U5643" t="s">
        <v>24</v>
      </c>
      <c r="V5643">
        <f>IF(Table1[[#This Row],[Churn]]="Yes",1,0)</f>
        <v>0</v>
      </c>
      <c r="W5643" t="str">
        <f t="shared" si="88"/>
        <v>Established (25-48 Months)</v>
      </c>
    </row>
    <row r="5644" spans="1:23" x14ac:dyDescent="0.25">
      <c r="A5644" t="s">
        <v>5678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 s="1">
        <v>19.5</v>
      </c>
      <c r="T5644" s="1">
        <v>403.15</v>
      </c>
      <c r="U5644" t="s">
        <v>24</v>
      </c>
      <c r="V5644">
        <f>IF(Table1[[#This Row],[Churn]]="Yes",1,0)</f>
        <v>0</v>
      </c>
      <c r="W5644" t="str">
        <f t="shared" si="88"/>
        <v>Developing (13-24 Months)</v>
      </c>
    </row>
    <row r="5645" spans="1:23" x14ac:dyDescent="0.25">
      <c r="A5645" t="s">
        <v>5679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 s="1">
        <v>75.900000000000006</v>
      </c>
      <c r="T5645" s="1">
        <v>75.900000000000006</v>
      </c>
      <c r="U5645" t="s">
        <v>23</v>
      </c>
      <c r="V5645">
        <f>IF(Table1[[#This Row],[Churn]]="Yes",1,0)</f>
        <v>1</v>
      </c>
      <c r="W5645" t="str">
        <f t="shared" si="88"/>
        <v>New (0-12 Months)</v>
      </c>
    </row>
    <row r="5646" spans="1:23" x14ac:dyDescent="0.25">
      <c r="A5646" t="s">
        <v>5680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 s="1">
        <v>76.2</v>
      </c>
      <c r="T5646" s="1">
        <v>76.2</v>
      </c>
      <c r="U5646" t="s">
        <v>23</v>
      </c>
      <c r="V5646">
        <f>IF(Table1[[#This Row],[Churn]]="Yes",1,0)</f>
        <v>1</v>
      </c>
      <c r="W5646" t="str">
        <f t="shared" si="88"/>
        <v>New (0-12 Months)</v>
      </c>
    </row>
    <row r="5647" spans="1:23" x14ac:dyDescent="0.25">
      <c r="A5647" t="s">
        <v>5681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 s="1">
        <v>66.150000000000006</v>
      </c>
      <c r="T5647" s="1">
        <v>4392.5</v>
      </c>
      <c r="U5647" t="s">
        <v>24</v>
      </c>
      <c r="V5647">
        <f>IF(Table1[[#This Row],[Churn]]="Yes",1,0)</f>
        <v>0</v>
      </c>
      <c r="W5647" t="str">
        <f t="shared" si="88"/>
        <v>Loyal (49-72 Months)</v>
      </c>
    </row>
    <row r="5648" spans="1:23" x14ac:dyDescent="0.25">
      <c r="A5648" t="s">
        <v>5682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 s="1">
        <v>19.25</v>
      </c>
      <c r="T5648" s="1">
        <v>19.25</v>
      </c>
      <c r="U5648" t="s">
        <v>23</v>
      </c>
      <c r="V5648">
        <f>IF(Table1[[#This Row],[Churn]]="Yes",1,0)</f>
        <v>1</v>
      </c>
      <c r="W5648" t="str">
        <f t="shared" si="88"/>
        <v>New (0-12 Months)</v>
      </c>
    </row>
    <row r="5649" spans="1:23" x14ac:dyDescent="0.25">
      <c r="A5649" t="s">
        <v>5683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 s="1">
        <v>69.099999999999994</v>
      </c>
      <c r="T5649" s="1">
        <v>3168</v>
      </c>
      <c r="U5649" t="s">
        <v>24</v>
      </c>
      <c r="V5649">
        <f>IF(Table1[[#This Row],[Churn]]="Yes",1,0)</f>
        <v>0</v>
      </c>
      <c r="W5649" t="str">
        <f t="shared" si="88"/>
        <v>Established (25-48 Months)</v>
      </c>
    </row>
    <row r="5650" spans="1:23" x14ac:dyDescent="0.25">
      <c r="A5650" t="s">
        <v>5684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 s="1">
        <v>39.1</v>
      </c>
      <c r="T5650" s="1">
        <v>1096.5999999999999</v>
      </c>
      <c r="U5650" t="s">
        <v>24</v>
      </c>
      <c r="V5650">
        <f>IF(Table1[[#This Row],[Churn]]="Yes",1,0)</f>
        <v>0</v>
      </c>
      <c r="W5650" t="str">
        <f t="shared" si="88"/>
        <v>Established (25-48 Months)</v>
      </c>
    </row>
    <row r="5651" spans="1:23" x14ac:dyDescent="0.25">
      <c r="A5651" t="s">
        <v>5685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 s="1">
        <v>20.05</v>
      </c>
      <c r="T5651" s="1">
        <v>669.45</v>
      </c>
      <c r="U5651" t="s">
        <v>24</v>
      </c>
      <c r="V5651">
        <f>IF(Table1[[#This Row],[Churn]]="Yes",1,0)</f>
        <v>0</v>
      </c>
      <c r="W5651" t="str">
        <f t="shared" si="88"/>
        <v>Established (25-48 Months)</v>
      </c>
    </row>
    <row r="5652" spans="1:23" x14ac:dyDescent="0.25">
      <c r="A5652" t="s">
        <v>5686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 s="1">
        <v>59.8</v>
      </c>
      <c r="T5652" s="1">
        <v>2343.85</v>
      </c>
      <c r="U5652" t="s">
        <v>24</v>
      </c>
      <c r="V5652">
        <f>IF(Table1[[#This Row],[Churn]]="Yes",1,0)</f>
        <v>0</v>
      </c>
      <c r="W5652" t="str">
        <f t="shared" si="88"/>
        <v>Established (25-48 Months)</v>
      </c>
    </row>
    <row r="5653" spans="1:23" x14ac:dyDescent="0.25">
      <c r="A5653" t="s">
        <v>5687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 s="1">
        <v>84.3</v>
      </c>
      <c r="T5653" s="1">
        <v>3588.4</v>
      </c>
      <c r="U5653" t="s">
        <v>23</v>
      </c>
      <c r="V5653">
        <f>IF(Table1[[#This Row],[Churn]]="Yes",1,0)</f>
        <v>1</v>
      </c>
      <c r="W5653" t="str">
        <f t="shared" si="88"/>
        <v>Established (25-48 Months)</v>
      </c>
    </row>
    <row r="5654" spans="1:23" x14ac:dyDescent="0.25">
      <c r="A5654" t="s">
        <v>5688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 s="1">
        <v>48.6</v>
      </c>
      <c r="T5654" s="1">
        <v>48.6</v>
      </c>
      <c r="U5654" t="s">
        <v>24</v>
      </c>
      <c r="V5654">
        <f>IF(Table1[[#This Row],[Churn]]="Yes",1,0)</f>
        <v>0</v>
      </c>
      <c r="W5654" t="str">
        <f t="shared" si="88"/>
        <v>New (0-12 Months)</v>
      </c>
    </row>
    <row r="5655" spans="1:23" x14ac:dyDescent="0.25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 s="1">
        <v>79</v>
      </c>
      <c r="T5655" s="1">
        <v>522.95000000000005</v>
      </c>
      <c r="U5655" t="s">
        <v>23</v>
      </c>
      <c r="V5655">
        <f>IF(Table1[[#This Row],[Churn]]="Yes",1,0)</f>
        <v>1</v>
      </c>
      <c r="W5655" t="str">
        <f t="shared" si="88"/>
        <v>New (0-12 Months)</v>
      </c>
    </row>
    <row r="5656" spans="1:23" x14ac:dyDescent="0.25">
      <c r="A5656" t="s">
        <v>5690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 s="1">
        <v>105.35</v>
      </c>
      <c r="T5656" s="1">
        <v>7511.9</v>
      </c>
      <c r="U5656" t="s">
        <v>24</v>
      </c>
      <c r="V5656">
        <f>IF(Table1[[#This Row],[Churn]]="Yes",1,0)</f>
        <v>0</v>
      </c>
      <c r="W5656" t="str">
        <f t="shared" si="88"/>
        <v>Loyal (49-72 Months)</v>
      </c>
    </row>
    <row r="5657" spans="1:23" x14ac:dyDescent="0.25">
      <c r="A5657" t="s">
        <v>5691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 s="1">
        <v>25.1</v>
      </c>
      <c r="T5657" s="1">
        <v>1725</v>
      </c>
      <c r="U5657" t="s">
        <v>24</v>
      </c>
      <c r="V5657">
        <f>IF(Table1[[#This Row],[Churn]]="Yes",1,0)</f>
        <v>0</v>
      </c>
      <c r="W5657" t="str">
        <f t="shared" si="88"/>
        <v>Loyal (49-72 Months)</v>
      </c>
    </row>
    <row r="5658" spans="1:23" x14ac:dyDescent="0.25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 s="1">
        <v>49.75</v>
      </c>
      <c r="T5658" s="1">
        <v>49.75</v>
      </c>
      <c r="U5658" t="s">
        <v>24</v>
      </c>
      <c r="V5658">
        <f>IF(Table1[[#This Row],[Churn]]="Yes",1,0)</f>
        <v>0</v>
      </c>
      <c r="W5658" t="str">
        <f t="shared" si="88"/>
        <v>New (0-12 Months)</v>
      </c>
    </row>
    <row r="5659" spans="1:23" x14ac:dyDescent="0.25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 s="1">
        <v>94.75</v>
      </c>
      <c r="T5659" s="1">
        <v>1691.9</v>
      </c>
      <c r="U5659" t="s">
        <v>24</v>
      </c>
      <c r="V5659">
        <f>IF(Table1[[#This Row],[Churn]]="Yes",1,0)</f>
        <v>0</v>
      </c>
      <c r="W5659" t="str">
        <f t="shared" si="88"/>
        <v>Developing (13-24 Months)</v>
      </c>
    </row>
    <row r="5660" spans="1:23" x14ac:dyDescent="0.25">
      <c r="A5660" t="s">
        <v>5694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 s="1">
        <v>93</v>
      </c>
      <c r="T5660" s="1">
        <v>2248.0500000000002</v>
      </c>
      <c r="U5660" t="s">
        <v>24</v>
      </c>
      <c r="V5660">
        <f>IF(Table1[[#This Row],[Churn]]="Yes",1,0)</f>
        <v>0</v>
      </c>
      <c r="W5660" t="str">
        <f t="shared" si="88"/>
        <v>Developing (13-24 Months)</v>
      </c>
    </row>
    <row r="5661" spans="1:23" x14ac:dyDescent="0.25">
      <c r="A5661" t="s">
        <v>5695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 s="1">
        <v>71.900000000000006</v>
      </c>
      <c r="T5661" s="1">
        <v>4479.2</v>
      </c>
      <c r="U5661" t="s">
        <v>24</v>
      </c>
      <c r="V5661">
        <f>IF(Table1[[#This Row],[Churn]]="Yes",1,0)</f>
        <v>0</v>
      </c>
      <c r="W5661" t="str">
        <f t="shared" si="88"/>
        <v>Loyal (49-72 Months)</v>
      </c>
    </row>
    <row r="5662" spans="1:23" x14ac:dyDescent="0.25">
      <c r="A5662" t="s">
        <v>5696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 s="1">
        <v>77.55</v>
      </c>
      <c r="T5662" s="1">
        <v>3471.1</v>
      </c>
      <c r="U5662" t="s">
        <v>24</v>
      </c>
      <c r="V5662">
        <f>IF(Table1[[#This Row],[Churn]]="Yes",1,0)</f>
        <v>0</v>
      </c>
      <c r="W5662" t="str">
        <f t="shared" si="88"/>
        <v>Established (25-48 Months)</v>
      </c>
    </row>
    <row r="5663" spans="1:23" x14ac:dyDescent="0.25">
      <c r="A5663" t="s">
        <v>5697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 s="1">
        <v>19.850000000000001</v>
      </c>
      <c r="T5663" s="1">
        <v>63</v>
      </c>
      <c r="U5663" t="s">
        <v>24</v>
      </c>
      <c r="V5663">
        <f>IF(Table1[[#This Row],[Churn]]="Yes",1,0)</f>
        <v>0</v>
      </c>
      <c r="W5663" t="str">
        <f t="shared" si="88"/>
        <v>New (0-12 Months)</v>
      </c>
    </row>
    <row r="5664" spans="1:23" x14ac:dyDescent="0.25">
      <c r="A5664" t="s">
        <v>5698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 s="1">
        <v>70.25</v>
      </c>
      <c r="T5664" s="1">
        <v>70.25</v>
      </c>
      <c r="U5664" t="s">
        <v>23</v>
      </c>
      <c r="V5664">
        <f>IF(Table1[[#This Row],[Churn]]="Yes",1,0)</f>
        <v>1</v>
      </c>
      <c r="W5664" t="str">
        <f t="shared" si="88"/>
        <v>New (0-12 Months)</v>
      </c>
    </row>
    <row r="5665" spans="1:23" x14ac:dyDescent="0.25">
      <c r="A5665" t="s">
        <v>5699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 s="1">
        <v>95.25</v>
      </c>
      <c r="T5665" s="1">
        <v>3314.15</v>
      </c>
      <c r="U5665" t="s">
        <v>24</v>
      </c>
      <c r="V5665">
        <f>IF(Table1[[#This Row],[Churn]]="Yes",1,0)</f>
        <v>0</v>
      </c>
      <c r="W5665" t="str">
        <f t="shared" si="88"/>
        <v>Established (25-48 Months)</v>
      </c>
    </row>
    <row r="5666" spans="1:23" x14ac:dyDescent="0.25">
      <c r="A5666" t="s">
        <v>5700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 s="1">
        <v>84.6</v>
      </c>
      <c r="T5666" s="1">
        <v>865.55</v>
      </c>
      <c r="U5666" t="s">
        <v>23</v>
      </c>
      <c r="V5666">
        <f>IF(Table1[[#This Row],[Churn]]="Yes",1,0)</f>
        <v>1</v>
      </c>
      <c r="W5666" t="str">
        <f t="shared" si="88"/>
        <v>New (0-12 Months)</v>
      </c>
    </row>
    <row r="5667" spans="1:23" x14ac:dyDescent="0.25">
      <c r="A5667" t="s">
        <v>5701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 s="1">
        <v>25.05</v>
      </c>
      <c r="T5667" s="1">
        <v>852.7</v>
      </c>
      <c r="U5667" t="s">
        <v>24</v>
      </c>
      <c r="V5667">
        <f>IF(Table1[[#This Row],[Churn]]="Yes",1,0)</f>
        <v>0</v>
      </c>
      <c r="W5667" t="str">
        <f t="shared" si="88"/>
        <v>Established (25-48 Months)</v>
      </c>
    </row>
    <row r="5668" spans="1:23" x14ac:dyDescent="0.25">
      <c r="A5668" t="s">
        <v>5702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 s="1">
        <v>53.15</v>
      </c>
      <c r="T5668" s="1">
        <v>1930.9</v>
      </c>
      <c r="U5668" t="s">
        <v>24</v>
      </c>
      <c r="V5668">
        <f>IF(Table1[[#This Row],[Churn]]="Yes",1,0)</f>
        <v>0</v>
      </c>
      <c r="W5668" t="str">
        <f t="shared" si="88"/>
        <v>Established (25-48 Months)</v>
      </c>
    </row>
    <row r="5669" spans="1:23" x14ac:dyDescent="0.25">
      <c r="A5669" t="s">
        <v>5703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 s="1">
        <v>20.149999999999999</v>
      </c>
      <c r="T5669" s="1">
        <v>91.4</v>
      </c>
      <c r="U5669" t="s">
        <v>24</v>
      </c>
      <c r="V5669">
        <f>IF(Table1[[#This Row],[Churn]]="Yes",1,0)</f>
        <v>0</v>
      </c>
      <c r="W5669" t="str">
        <f t="shared" si="88"/>
        <v>New (0-12 Months)</v>
      </c>
    </row>
    <row r="5670" spans="1:23" x14ac:dyDescent="0.25">
      <c r="A5670" t="s">
        <v>5704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 s="1">
        <v>101.25</v>
      </c>
      <c r="T5670" s="1">
        <v>3949.15</v>
      </c>
      <c r="U5670" t="s">
        <v>24</v>
      </c>
      <c r="V5670">
        <f>IF(Table1[[#This Row],[Churn]]="Yes",1,0)</f>
        <v>0</v>
      </c>
      <c r="W5670" t="str">
        <f t="shared" si="88"/>
        <v>Established (25-48 Months)</v>
      </c>
    </row>
    <row r="5671" spans="1:23" x14ac:dyDescent="0.25">
      <c r="A5671" t="s">
        <v>5705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 s="1">
        <v>100.55</v>
      </c>
      <c r="T5671" s="1">
        <v>4304</v>
      </c>
      <c r="U5671" t="s">
        <v>24</v>
      </c>
      <c r="V5671">
        <f>IF(Table1[[#This Row],[Churn]]="Yes",1,0)</f>
        <v>0</v>
      </c>
      <c r="W5671" t="str">
        <f t="shared" si="88"/>
        <v>Established (25-48 Months)</v>
      </c>
    </row>
    <row r="5672" spans="1:23" x14ac:dyDescent="0.25">
      <c r="A5672" t="s">
        <v>5706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 s="1">
        <v>24.1</v>
      </c>
      <c r="T5672" s="1">
        <v>409.9</v>
      </c>
      <c r="U5672" t="s">
        <v>23</v>
      </c>
      <c r="V5672">
        <f>IF(Table1[[#This Row],[Churn]]="Yes",1,0)</f>
        <v>1</v>
      </c>
      <c r="W5672" t="str">
        <f t="shared" si="88"/>
        <v>Developing (13-24 Months)</v>
      </c>
    </row>
    <row r="5673" spans="1:23" x14ac:dyDescent="0.25">
      <c r="A5673" t="s">
        <v>5707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 s="1">
        <v>25.3</v>
      </c>
      <c r="T5673" s="1">
        <v>1554.9</v>
      </c>
      <c r="U5673" t="s">
        <v>24</v>
      </c>
      <c r="V5673">
        <f>IF(Table1[[#This Row],[Churn]]="Yes",1,0)</f>
        <v>0</v>
      </c>
      <c r="W5673" t="str">
        <f t="shared" si="88"/>
        <v>Loyal (49-72 Months)</v>
      </c>
    </row>
    <row r="5674" spans="1:23" x14ac:dyDescent="0.25">
      <c r="A5674" t="s">
        <v>5708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 s="1">
        <v>71.8</v>
      </c>
      <c r="T5674" s="1">
        <v>3472.05</v>
      </c>
      <c r="U5674" t="s">
        <v>24</v>
      </c>
      <c r="V5674">
        <f>IF(Table1[[#This Row],[Churn]]="Yes",1,0)</f>
        <v>0</v>
      </c>
      <c r="W5674" t="str">
        <f t="shared" si="88"/>
        <v>Loyal (49-72 Months)</v>
      </c>
    </row>
    <row r="5675" spans="1:23" x14ac:dyDescent="0.25">
      <c r="A5675" t="s">
        <v>5709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 s="1">
        <v>19.7</v>
      </c>
      <c r="T5675" s="1">
        <v>117.8</v>
      </c>
      <c r="U5675" t="s">
        <v>24</v>
      </c>
      <c r="V5675">
        <f>IF(Table1[[#This Row],[Churn]]="Yes",1,0)</f>
        <v>0</v>
      </c>
      <c r="W5675" t="str">
        <f t="shared" si="88"/>
        <v>New (0-12 Months)</v>
      </c>
    </row>
    <row r="5676" spans="1:23" x14ac:dyDescent="0.25">
      <c r="A5676" t="s">
        <v>5710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 s="1">
        <v>49.85</v>
      </c>
      <c r="T5676" s="1">
        <v>3210.35</v>
      </c>
      <c r="U5676" t="s">
        <v>24</v>
      </c>
      <c r="V5676">
        <f>IF(Table1[[#This Row],[Churn]]="Yes",1,0)</f>
        <v>0</v>
      </c>
      <c r="W5676" t="str">
        <f t="shared" si="88"/>
        <v>Loyal (49-72 Months)</v>
      </c>
    </row>
    <row r="5677" spans="1:23" x14ac:dyDescent="0.25">
      <c r="A5677" t="s">
        <v>5711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 s="1">
        <v>69.599999999999994</v>
      </c>
      <c r="T5677" s="1">
        <v>207.4</v>
      </c>
      <c r="U5677" t="s">
        <v>24</v>
      </c>
      <c r="V5677">
        <f>IF(Table1[[#This Row],[Churn]]="Yes",1,0)</f>
        <v>0</v>
      </c>
      <c r="W5677" t="str">
        <f t="shared" si="88"/>
        <v>New (0-12 Months)</v>
      </c>
    </row>
    <row r="5678" spans="1:23" x14ac:dyDescent="0.25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 s="1">
        <v>19.75</v>
      </c>
      <c r="T5678" s="1">
        <v>19.75</v>
      </c>
      <c r="U5678" t="s">
        <v>24</v>
      </c>
      <c r="V5678">
        <f>IF(Table1[[#This Row],[Churn]]="Yes",1,0)</f>
        <v>0</v>
      </c>
      <c r="W5678" t="str">
        <f t="shared" si="88"/>
        <v>New (0-12 Months)</v>
      </c>
    </row>
    <row r="5679" spans="1:23" x14ac:dyDescent="0.25">
      <c r="A5679" t="s">
        <v>5713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 s="1">
        <v>80.8</v>
      </c>
      <c r="T5679" s="1">
        <v>3132.75</v>
      </c>
      <c r="U5679" t="s">
        <v>24</v>
      </c>
      <c r="V5679">
        <f>IF(Table1[[#This Row],[Churn]]="Yes",1,0)</f>
        <v>0</v>
      </c>
      <c r="W5679" t="str">
        <f t="shared" si="88"/>
        <v>Established (25-48 Months)</v>
      </c>
    </row>
    <row r="5680" spans="1:23" x14ac:dyDescent="0.25">
      <c r="A5680" t="s">
        <v>5714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 s="1">
        <v>60</v>
      </c>
      <c r="T5680" s="1">
        <v>60</v>
      </c>
      <c r="U5680" t="s">
        <v>23</v>
      </c>
      <c r="V5680">
        <f>IF(Table1[[#This Row],[Churn]]="Yes",1,0)</f>
        <v>1</v>
      </c>
      <c r="W5680" t="str">
        <f t="shared" si="88"/>
        <v>New (0-12 Months)</v>
      </c>
    </row>
    <row r="5681" spans="1:23" x14ac:dyDescent="0.25">
      <c r="A5681" t="s">
        <v>5715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 s="1">
        <v>86.55</v>
      </c>
      <c r="T5681" s="1">
        <v>649.65</v>
      </c>
      <c r="U5681" t="s">
        <v>23</v>
      </c>
      <c r="V5681">
        <f>IF(Table1[[#This Row],[Churn]]="Yes",1,0)</f>
        <v>1</v>
      </c>
      <c r="W5681" t="str">
        <f t="shared" si="88"/>
        <v>New (0-12 Months)</v>
      </c>
    </row>
    <row r="5682" spans="1:23" x14ac:dyDescent="0.25">
      <c r="A5682" t="s">
        <v>5716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 s="1">
        <v>20.85</v>
      </c>
      <c r="T5682" s="1">
        <v>20.85</v>
      </c>
      <c r="U5682" t="s">
        <v>23</v>
      </c>
      <c r="V5682">
        <f>IF(Table1[[#This Row],[Churn]]="Yes",1,0)</f>
        <v>1</v>
      </c>
      <c r="W5682" t="str">
        <f t="shared" si="88"/>
        <v>New (0-12 Months)</v>
      </c>
    </row>
    <row r="5683" spans="1:23" x14ac:dyDescent="0.25">
      <c r="A5683" t="s">
        <v>5717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 s="1">
        <v>64.2</v>
      </c>
      <c r="T5683" s="1">
        <v>2106.3000000000002</v>
      </c>
      <c r="U5683" t="s">
        <v>24</v>
      </c>
      <c r="V5683">
        <f>IF(Table1[[#This Row],[Churn]]="Yes",1,0)</f>
        <v>0</v>
      </c>
      <c r="W5683" t="str">
        <f t="shared" si="88"/>
        <v>Established (25-48 Months)</v>
      </c>
    </row>
    <row r="5684" spans="1:23" x14ac:dyDescent="0.25">
      <c r="A5684" t="s">
        <v>5718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 s="1">
        <v>35</v>
      </c>
      <c r="T5684" s="1">
        <v>35</v>
      </c>
      <c r="U5684" t="s">
        <v>24</v>
      </c>
      <c r="V5684">
        <f>IF(Table1[[#This Row],[Churn]]="Yes",1,0)</f>
        <v>0</v>
      </c>
      <c r="W5684" t="str">
        <f t="shared" si="88"/>
        <v>New (0-12 Months)</v>
      </c>
    </row>
    <row r="5685" spans="1:23" x14ac:dyDescent="0.25">
      <c r="A5685" t="s">
        <v>5719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 s="1">
        <v>50.75</v>
      </c>
      <c r="T5685" s="1">
        <v>2011.4</v>
      </c>
      <c r="U5685" t="s">
        <v>23</v>
      </c>
      <c r="V5685">
        <f>IF(Table1[[#This Row],[Churn]]="Yes",1,0)</f>
        <v>1</v>
      </c>
      <c r="W5685" t="str">
        <f t="shared" si="88"/>
        <v>Established (25-48 Months)</v>
      </c>
    </row>
    <row r="5686" spans="1:23" x14ac:dyDescent="0.25">
      <c r="A5686" t="s">
        <v>5720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 s="1">
        <v>105.5</v>
      </c>
      <c r="T5686" s="1">
        <v>6205.5</v>
      </c>
      <c r="U5686" t="s">
        <v>23</v>
      </c>
      <c r="V5686">
        <f>IF(Table1[[#This Row],[Churn]]="Yes",1,0)</f>
        <v>1</v>
      </c>
      <c r="W5686" t="str">
        <f t="shared" si="88"/>
        <v>Loyal (49-72 Months)</v>
      </c>
    </row>
    <row r="5687" spans="1:23" x14ac:dyDescent="0.25">
      <c r="A5687" t="s">
        <v>5721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 s="1">
        <v>19.2</v>
      </c>
      <c r="T5687" s="1">
        <v>903.7</v>
      </c>
      <c r="U5687" t="s">
        <v>24</v>
      </c>
      <c r="V5687">
        <f>IF(Table1[[#This Row],[Churn]]="Yes",1,0)</f>
        <v>0</v>
      </c>
      <c r="W5687" t="str">
        <f t="shared" si="88"/>
        <v>Established (25-48 Months)</v>
      </c>
    </row>
    <row r="5688" spans="1:23" x14ac:dyDescent="0.25">
      <c r="A5688" t="s">
        <v>5722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 s="1">
        <v>85.15</v>
      </c>
      <c r="T5688" s="1">
        <v>503.6</v>
      </c>
      <c r="U5688" t="s">
        <v>23</v>
      </c>
      <c r="V5688">
        <f>IF(Table1[[#This Row],[Churn]]="Yes",1,0)</f>
        <v>1</v>
      </c>
      <c r="W5688" t="str">
        <f t="shared" si="88"/>
        <v>New (0-12 Months)</v>
      </c>
    </row>
    <row r="5689" spans="1:23" x14ac:dyDescent="0.25">
      <c r="A5689" t="s">
        <v>5723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 s="1">
        <v>90.65</v>
      </c>
      <c r="T5689" s="1">
        <v>3882.3</v>
      </c>
      <c r="U5689" t="s">
        <v>24</v>
      </c>
      <c r="V5689">
        <f>IF(Table1[[#This Row],[Churn]]="Yes",1,0)</f>
        <v>0</v>
      </c>
      <c r="W5689" t="str">
        <f t="shared" si="88"/>
        <v>Established (25-48 Months)</v>
      </c>
    </row>
    <row r="5690" spans="1:23" x14ac:dyDescent="0.25">
      <c r="A5690" t="s">
        <v>5724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 s="1">
        <v>20</v>
      </c>
      <c r="T5690" s="1">
        <v>879.8</v>
      </c>
      <c r="U5690" t="s">
        <v>24</v>
      </c>
      <c r="V5690">
        <f>IF(Table1[[#This Row],[Churn]]="Yes",1,0)</f>
        <v>0</v>
      </c>
      <c r="W5690" t="str">
        <f t="shared" si="88"/>
        <v>Established (25-48 Months)</v>
      </c>
    </row>
    <row r="5691" spans="1:23" x14ac:dyDescent="0.25">
      <c r="A5691" t="s">
        <v>5725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 s="1">
        <v>74.650000000000006</v>
      </c>
      <c r="T5691" s="1">
        <v>383.65</v>
      </c>
      <c r="U5691" t="s">
        <v>24</v>
      </c>
      <c r="V5691">
        <f>IF(Table1[[#This Row],[Churn]]="Yes",1,0)</f>
        <v>0</v>
      </c>
      <c r="W5691" t="str">
        <f t="shared" si="88"/>
        <v>New (0-12 Months)</v>
      </c>
    </row>
    <row r="5692" spans="1:23" x14ac:dyDescent="0.25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 s="1">
        <v>61.2</v>
      </c>
      <c r="T5692" s="1">
        <v>4390.25</v>
      </c>
      <c r="U5692" t="s">
        <v>24</v>
      </c>
      <c r="V5692">
        <f>IF(Table1[[#This Row],[Churn]]="Yes",1,0)</f>
        <v>0</v>
      </c>
      <c r="W5692" t="str">
        <f t="shared" si="88"/>
        <v>Loyal (49-72 Months)</v>
      </c>
    </row>
    <row r="5693" spans="1:23" x14ac:dyDescent="0.25">
      <c r="A5693" t="s">
        <v>5727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 s="1">
        <v>19.95</v>
      </c>
      <c r="T5693" s="1">
        <v>68.2</v>
      </c>
      <c r="U5693" t="s">
        <v>24</v>
      </c>
      <c r="V5693">
        <f>IF(Table1[[#This Row],[Churn]]="Yes",1,0)</f>
        <v>0</v>
      </c>
      <c r="W5693" t="str">
        <f t="shared" si="88"/>
        <v>New (0-12 Months)</v>
      </c>
    </row>
    <row r="5694" spans="1:23" x14ac:dyDescent="0.25">
      <c r="A5694" t="s">
        <v>5728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 s="1">
        <v>54.8</v>
      </c>
      <c r="T5694" s="1">
        <v>452.8</v>
      </c>
      <c r="U5694" t="s">
        <v>24</v>
      </c>
      <c r="V5694">
        <f>IF(Table1[[#This Row],[Churn]]="Yes",1,0)</f>
        <v>0</v>
      </c>
      <c r="W5694" t="str">
        <f t="shared" si="88"/>
        <v>New (0-12 Months)</v>
      </c>
    </row>
    <row r="5695" spans="1:23" x14ac:dyDescent="0.25">
      <c r="A5695" t="s">
        <v>5729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 s="1">
        <v>73.45</v>
      </c>
      <c r="T5695" s="1">
        <v>5329</v>
      </c>
      <c r="U5695" t="s">
        <v>24</v>
      </c>
      <c r="V5695">
        <f>IF(Table1[[#This Row],[Churn]]="Yes",1,0)</f>
        <v>0</v>
      </c>
      <c r="W5695" t="str">
        <f t="shared" si="88"/>
        <v>Loyal (49-72 Months)</v>
      </c>
    </row>
    <row r="5696" spans="1:23" x14ac:dyDescent="0.25">
      <c r="A5696" t="s">
        <v>5730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 s="1">
        <v>51.45</v>
      </c>
      <c r="T5696" s="1">
        <v>1758.9</v>
      </c>
      <c r="U5696" t="s">
        <v>24</v>
      </c>
      <c r="V5696">
        <f>IF(Table1[[#This Row],[Churn]]="Yes",1,0)</f>
        <v>0</v>
      </c>
      <c r="W5696" t="str">
        <f t="shared" si="88"/>
        <v>Established (25-48 Months)</v>
      </c>
    </row>
    <row r="5697" spans="1:23" x14ac:dyDescent="0.25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 s="1">
        <v>80.45</v>
      </c>
      <c r="T5697" s="1">
        <v>5737.6</v>
      </c>
      <c r="U5697" t="s">
        <v>24</v>
      </c>
      <c r="V5697">
        <f>IF(Table1[[#This Row],[Churn]]="Yes",1,0)</f>
        <v>0</v>
      </c>
      <c r="W5697" t="str">
        <f t="shared" si="88"/>
        <v>Loyal (49-72 Months)</v>
      </c>
    </row>
    <row r="5698" spans="1:23" x14ac:dyDescent="0.25">
      <c r="A5698" t="s">
        <v>5732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 s="1">
        <v>54.2</v>
      </c>
      <c r="T5698" s="1">
        <v>1152.7</v>
      </c>
      <c r="U5698" t="s">
        <v>23</v>
      </c>
      <c r="V5698">
        <f>IF(Table1[[#This Row],[Churn]]="Yes",1,0)</f>
        <v>1</v>
      </c>
      <c r="W5698" t="str">
        <f t="shared" ref="W5698:W5761" si="89">IF(F5698&lt;=12,"New (0-12 Months)",IF(F5698&lt;=24,"Developing (13-24 Months)",IF(F5698&lt;=48,"Established (25-48 Months)","Loyal (49-72 Months)")))</f>
        <v>Developing (13-24 Months)</v>
      </c>
    </row>
    <row r="5699" spans="1:23" x14ac:dyDescent="0.25">
      <c r="A5699" t="s">
        <v>5733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 s="1">
        <v>109.5</v>
      </c>
      <c r="T5699" s="1">
        <v>7674.55</v>
      </c>
      <c r="U5699" t="s">
        <v>23</v>
      </c>
      <c r="V5699">
        <f>IF(Table1[[#This Row],[Churn]]="Yes",1,0)</f>
        <v>1</v>
      </c>
      <c r="W5699" t="str">
        <f t="shared" si="89"/>
        <v>Loyal (49-72 Months)</v>
      </c>
    </row>
    <row r="5700" spans="1:23" x14ac:dyDescent="0.25">
      <c r="A5700" t="s">
        <v>5734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 s="1">
        <v>104.4</v>
      </c>
      <c r="T5700" s="1">
        <v>2157.9499999999998</v>
      </c>
      <c r="U5700" t="s">
        <v>23</v>
      </c>
      <c r="V5700">
        <f>IF(Table1[[#This Row],[Churn]]="Yes",1,0)</f>
        <v>1</v>
      </c>
      <c r="W5700" t="str">
        <f t="shared" si="89"/>
        <v>Developing (13-24 Months)</v>
      </c>
    </row>
    <row r="5701" spans="1:23" x14ac:dyDescent="0.25">
      <c r="A5701" t="s">
        <v>5735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 s="1">
        <v>85.3</v>
      </c>
      <c r="T5701" s="1">
        <v>1219.8499999999999</v>
      </c>
      <c r="U5701" t="s">
        <v>24</v>
      </c>
      <c r="V5701">
        <f>IF(Table1[[#This Row],[Churn]]="Yes",1,0)</f>
        <v>0</v>
      </c>
      <c r="W5701" t="str">
        <f t="shared" si="89"/>
        <v>Developing (13-24 Months)</v>
      </c>
    </row>
    <row r="5702" spans="1:23" x14ac:dyDescent="0.25">
      <c r="A5702" t="s">
        <v>5736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 s="1">
        <v>79.3</v>
      </c>
      <c r="T5702" s="1">
        <v>2414.5500000000002</v>
      </c>
      <c r="U5702" t="s">
        <v>24</v>
      </c>
      <c r="V5702">
        <f>IF(Table1[[#This Row],[Churn]]="Yes",1,0)</f>
        <v>0</v>
      </c>
      <c r="W5702" t="str">
        <f t="shared" si="89"/>
        <v>Established (25-48 Months)</v>
      </c>
    </row>
    <row r="5703" spans="1:23" x14ac:dyDescent="0.25">
      <c r="A5703" t="s">
        <v>5737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 s="1">
        <v>76.5</v>
      </c>
      <c r="T5703" s="1">
        <v>1155.5999999999999</v>
      </c>
      <c r="U5703" t="s">
        <v>24</v>
      </c>
      <c r="V5703">
        <f>IF(Table1[[#This Row],[Churn]]="Yes",1,0)</f>
        <v>0</v>
      </c>
      <c r="W5703" t="str">
        <f t="shared" si="89"/>
        <v>Developing (13-24 Months)</v>
      </c>
    </row>
    <row r="5704" spans="1:23" x14ac:dyDescent="0.25">
      <c r="A5704" t="s">
        <v>5738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 s="1">
        <v>105.1</v>
      </c>
      <c r="T5704" s="1">
        <v>7548.1</v>
      </c>
      <c r="U5704" t="s">
        <v>23</v>
      </c>
      <c r="V5704">
        <f>IF(Table1[[#This Row],[Churn]]="Yes",1,0)</f>
        <v>1</v>
      </c>
      <c r="W5704" t="str">
        <f t="shared" si="89"/>
        <v>Loyal (49-72 Months)</v>
      </c>
    </row>
    <row r="5705" spans="1:23" x14ac:dyDescent="0.25">
      <c r="A5705" t="s">
        <v>5739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 s="1">
        <v>25.4</v>
      </c>
      <c r="T5705" s="1">
        <v>1809.35</v>
      </c>
      <c r="U5705" t="s">
        <v>24</v>
      </c>
      <c r="V5705">
        <f>IF(Table1[[#This Row],[Churn]]="Yes",1,0)</f>
        <v>0</v>
      </c>
      <c r="W5705" t="str">
        <f t="shared" si="89"/>
        <v>Loyal (49-72 Months)</v>
      </c>
    </row>
    <row r="5706" spans="1:23" x14ac:dyDescent="0.25">
      <c r="A5706" t="s">
        <v>5740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 s="1">
        <v>86.85</v>
      </c>
      <c r="T5706" s="1">
        <v>1564.4</v>
      </c>
      <c r="U5706" t="s">
        <v>24</v>
      </c>
      <c r="V5706">
        <f>IF(Table1[[#This Row],[Churn]]="Yes",1,0)</f>
        <v>0</v>
      </c>
      <c r="W5706" t="str">
        <f t="shared" si="89"/>
        <v>Developing (13-24 Months)</v>
      </c>
    </row>
    <row r="5707" spans="1:23" x14ac:dyDescent="0.25">
      <c r="A5707" t="s">
        <v>5741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 s="1">
        <v>19.649999999999999</v>
      </c>
      <c r="T5707" s="1">
        <v>19.649999999999999</v>
      </c>
      <c r="U5707" t="s">
        <v>24</v>
      </c>
      <c r="V5707">
        <f>IF(Table1[[#This Row],[Churn]]="Yes",1,0)</f>
        <v>0</v>
      </c>
      <c r="W5707" t="str">
        <f t="shared" si="89"/>
        <v>New (0-12 Months)</v>
      </c>
    </row>
    <row r="5708" spans="1:23" x14ac:dyDescent="0.25">
      <c r="A5708" t="s">
        <v>5742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 s="1">
        <v>75.7</v>
      </c>
      <c r="T5708" s="1">
        <v>75.7</v>
      </c>
      <c r="U5708" t="s">
        <v>23</v>
      </c>
      <c r="V5708">
        <f>IF(Table1[[#This Row],[Churn]]="Yes",1,0)</f>
        <v>1</v>
      </c>
      <c r="W5708" t="str">
        <f t="shared" si="89"/>
        <v>New (0-12 Months)</v>
      </c>
    </row>
    <row r="5709" spans="1:23" x14ac:dyDescent="0.25">
      <c r="A5709" t="s">
        <v>5743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 s="1">
        <v>45.55</v>
      </c>
      <c r="T5709" s="1">
        <v>84.4</v>
      </c>
      <c r="U5709" t="s">
        <v>24</v>
      </c>
      <c r="V5709">
        <f>IF(Table1[[#This Row],[Churn]]="Yes",1,0)</f>
        <v>0</v>
      </c>
      <c r="W5709" t="str">
        <f t="shared" si="89"/>
        <v>New (0-12 Months)</v>
      </c>
    </row>
    <row r="5710" spans="1:23" x14ac:dyDescent="0.25">
      <c r="A5710" t="s">
        <v>5744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 s="1">
        <v>78.099999999999994</v>
      </c>
      <c r="T5710" s="1">
        <v>864.85</v>
      </c>
      <c r="U5710" t="s">
        <v>24</v>
      </c>
      <c r="V5710">
        <f>IF(Table1[[#This Row],[Churn]]="Yes",1,0)</f>
        <v>0</v>
      </c>
      <c r="W5710" t="str">
        <f t="shared" si="89"/>
        <v>New (0-12 Months)</v>
      </c>
    </row>
    <row r="5711" spans="1:23" x14ac:dyDescent="0.25">
      <c r="A5711" t="s">
        <v>5745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 s="1">
        <v>19.3</v>
      </c>
      <c r="T5711" s="1">
        <v>228.75</v>
      </c>
      <c r="U5711" t="s">
        <v>24</v>
      </c>
      <c r="V5711">
        <f>IF(Table1[[#This Row],[Churn]]="Yes",1,0)</f>
        <v>0</v>
      </c>
      <c r="W5711" t="str">
        <f t="shared" si="89"/>
        <v>New (0-12 Months)</v>
      </c>
    </row>
    <row r="5712" spans="1:23" x14ac:dyDescent="0.25">
      <c r="A5712" t="s">
        <v>5746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 s="1">
        <v>110.5</v>
      </c>
      <c r="T5712" s="1">
        <v>7752.05</v>
      </c>
      <c r="U5712" t="s">
        <v>24</v>
      </c>
      <c r="V5712">
        <f>IF(Table1[[#This Row],[Churn]]="Yes",1,0)</f>
        <v>0</v>
      </c>
      <c r="W5712" t="str">
        <f t="shared" si="89"/>
        <v>Loyal (49-72 Months)</v>
      </c>
    </row>
    <row r="5713" spans="1:23" x14ac:dyDescent="0.25">
      <c r="A5713" t="s">
        <v>5747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 s="1">
        <v>90.8</v>
      </c>
      <c r="T5713" s="1">
        <v>1951</v>
      </c>
      <c r="U5713" t="s">
        <v>23</v>
      </c>
      <c r="V5713">
        <f>IF(Table1[[#This Row],[Churn]]="Yes",1,0)</f>
        <v>1</v>
      </c>
      <c r="W5713" t="str">
        <f t="shared" si="89"/>
        <v>Developing (13-24 Months)</v>
      </c>
    </row>
    <row r="5714" spans="1:23" x14ac:dyDescent="0.25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 s="1">
        <v>20.3</v>
      </c>
      <c r="T5714" s="1">
        <v>470.6</v>
      </c>
      <c r="U5714" t="s">
        <v>24</v>
      </c>
      <c r="V5714">
        <f>IF(Table1[[#This Row],[Churn]]="Yes",1,0)</f>
        <v>0</v>
      </c>
      <c r="W5714" t="str">
        <f t="shared" si="89"/>
        <v>Developing (13-24 Months)</v>
      </c>
    </row>
    <row r="5715" spans="1:23" x14ac:dyDescent="0.25">
      <c r="A5715" t="s">
        <v>5749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 s="1">
        <v>81.349999999999994</v>
      </c>
      <c r="T5715" s="1">
        <v>4060.9</v>
      </c>
      <c r="U5715" t="s">
        <v>24</v>
      </c>
      <c r="V5715">
        <f>IF(Table1[[#This Row],[Churn]]="Yes",1,0)</f>
        <v>0</v>
      </c>
      <c r="W5715" t="str">
        <f t="shared" si="89"/>
        <v>Loyal (49-72 Months)</v>
      </c>
    </row>
    <row r="5716" spans="1:23" x14ac:dyDescent="0.25">
      <c r="A5716" t="s">
        <v>5750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 s="1">
        <v>97.95</v>
      </c>
      <c r="T5716" s="1">
        <v>384.5</v>
      </c>
      <c r="U5716" t="s">
        <v>23</v>
      </c>
      <c r="V5716">
        <f>IF(Table1[[#This Row],[Churn]]="Yes",1,0)</f>
        <v>1</v>
      </c>
      <c r="W5716" t="str">
        <f t="shared" si="89"/>
        <v>New (0-12 Months)</v>
      </c>
    </row>
    <row r="5717" spans="1:23" x14ac:dyDescent="0.25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 s="1">
        <v>108.15</v>
      </c>
      <c r="T5717" s="1">
        <v>3432.9</v>
      </c>
      <c r="U5717" t="s">
        <v>23</v>
      </c>
      <c r="V5717">
        <f>IF(Table1[[#This Row],[Churn]]="Yes",1,0)</f>
        <v>1</v>
      </c>
      <c r="W5717" t="str">
        <f t="shared" si="89"/>
        <v>Established (25-48 Months)</v>
      </c>
    </row>
    <row r="5718" spans="1:23" x14ac:dyDescent="0.25">
      <c r="A5718" t="s">
        <v>5752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 s="1">
        <v>55.3</v>
      </c>
      <c r="T5718" s="1">
        <v>108.65</v>
      </c>
      <c r="U5718" t="s">
        <v>24</v>
      </c>
      <c r="V5718">
        <f>IF(Table1[[#This Row],[Churn]]="Yes",1,0)</f>
        <v>0</v>
      </c>
      <c r="W5718" t="str">
        <f t="shared" si="89"/>
        <v>New (0-12 Months)</v>
      </c>
    </row>
    <row r="5719" spans="1:23" x14ac:dyDescent="0.25">
      <c r="A5719" t="s">
        <v>5753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 s="1">
        <v>56.55</v>
      </c>
      <c r="T5719" s="1">
        <v>3952.65</v>
      </c>
      <c r="U5719" t="s">
        <v>24</v>
      </c>
      <c r="V5719">
        <f>IF(Table1[[#This Row],[Churn]]="Yes",1,0)</f>
        <v>0</v>
      </c>
      <c r="W5719" t="str">
        <f t="shared" si="89"/>
        <v>Loyal (49-72 Months)</v>
      </c>
    </row>
    <row r="5720" spans="1:23" x14ac:dyDescent="0.25">
      <c r="A5720" t="s">
        <v>5754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 s="1">
        <v>80.5</v>
      </c>
      <c r="T5720" s="1">
        <v>463.05</v>
      </c>
      <c r="U5720" t="s">
        <v>23</v>
      </c>
      <c r="V5720">
        <f>IF(Table1[[#This Row],[Churn]]="Yes",1,0)</f>
        <v>1</v>
      </c>
      <c r="W5720" t="str">
        <f t="shared" si="89"/>
        <v>New (0-12 Months)</v>
      </c>
    </row>
    <row r="5721" spans="1:23" x14ac:dyDescent="0.25">
      <c r="A5721" t="s">
        <v>5755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 s="1">
        <v>19.7</v>
      </c>
      <c r="T5721" s="1">
        <v>494.05</v>
      </c>
      <c r="U5721" t="s">
        <v>24</v>
      </c>
      <c r="V5721">
        <f>IF(Table1[[#This Row],[Churn]]="Yes",1,0)</f>
        <v>0</v>
      </c>
      <c r="W5721" t="str">
        <f t="shared" si="89"/>
        <v>Developing (13-24 Months)</v>
      </c>
    </row>
    <row r="5722" spans="1:23" x14ac:dyDescent="0.25">
      <c r="A5722" t="s">
        <v>5756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 s="1">
        <v>104.05</v>
      </c>
      <c r="T5722" s="1">
        <v>3416.85</v>
      </c>
      <c r="U5722" t="s">
        <v>24</v>
      </c>
      <c r="V5722">
        <f>IF(Table1[[#This Row],[Churn]]="Yes",1,0)</f>
        <v>0</v>
      </c>
      <c r="W5722" t="str">
        <f t="shared" si="89"/>
        <v>Established (25-48 Months)</v>
      </c>
    </row>
    <row r="5723" spans="1:23" x14ac:dyDescent="0.25">
      <c r="A5723" t="s">
        <v>5757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 s="1">
        <v>52.85</v>
      </c>
      <c r="T5723" s="1">
        <v>1498.65</v>
      </c>
      <c r="U5723" t="s">
        <v>24</v>
      </c>
      <c r="V5723">
        <f>IF(Table1[[#This Row],[Churn]]="Yes",1,0)</f>
        <v>0</v>
      </c>
      <c r="W5723" t="str">
        <f t="shared" si="89"/>
        <v>Established (25-48 Months)</v>
      </c>
    </row>
    <row r="5724" spans="1:23" x14ac:dyDescent="0.25">
      <c r="A5724" t="s">
        <v>5758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 s="1">
        <v>104.3</v>
      </c>
      <c r="T5724" s="1">
        <v>2867.75</v>
      </c>
      <c r="U5724" t="s">
        <v>23</v>
      </c>
      <c r="V5724">
        <f>IF(Table1[[#This Row],[Churn]]="Yes",1,0)</f>
        <v>1</v>
      </c>
      <c r="W5724" t="str">
        <f t="shared" si="89"/>
        <v>Established (25-48 Months)</v>
      </c>
    </row>
    <row r="5725" spans="1:23" x14ac:dyDescent="0.25">
      <c r="A5725" t="s">
        <v>5759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 s="1">
        <v>80.650000000000006</v>
      </c>
      <c r="T5725" s="1">
        <v>4807.3500000000004</v>
      </c>
      <c r="U5725" t="s">
        <v>24</v>
      </c>
      <c r="V5725">
        <f>IF(Table1[[#This Row],[Churn]]="Yes",1,0)</f>
        <v>0</v>
      </c>
      <c r="W5725" t="str">
        <f t="shared" si="89"/>
        <v>Loyal (49-72 Months)</v>
      </c>
    </row>
    <row r="5726" spans="1:23" x14ac:dyDescent="0.25">
      <c r="A5726" t="s">
        <v>5760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 s="1">
        <v>71.349999999999994</v>
      </c>
      <c r="T5726" s="1">
        <v>71.349999999999994</v>
      </c>
      <c r="U5726" t="s">
        <v>23</v>
      </c>
      <c r="V5726">
        <f>IF(Table1[[#This Row],[Churn]]="Yes",1,0)</f>
        <v>1</v>
      </c>
      <c r="W5726" t="str">
        <f t="shared" si="89"/>
        <v>New (0-12 Months)</v>
      </c>
    </row>
    <row r="5727" spans="1:23" x14ac:dyDescent="0.25">
      <c r="A5727" t="s">
        <v>5761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 s="1">
        <v>24.65</v>
      </c>
      <c r="T5727" s="1">
        <v>471.35</v>
      </c>
      <c r="U5727" t="s">
        <v>24</v>
      </c>
      <c r="V5727">
        <f>IF(Table1[[#This Row],[Churn]]="Yes",1,0)</f>
        <v>0</v>
      </c>
      <c r="W5727" t="str">
        <f t="shared" si="89"/>
        <v>Developing (13-24 Months)</v>
      </c>
    </row>
    <row r="5728" spans="1:23" x14ac:dyDescent="0.25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 s="1">
        <v>21.3</v>
      </c>
      <c r="T5728" s="1">
        <v>1041.8</v>
      </c>
      <c r="U5728" t="s">
        <v>24</v>
      </c>
      <c r="V5728">
        <f>IF(Table1[[#This Row],[Churn]]="Yes",1,0)</f>
        <v>0</v>
      </c>
      <c r="W5728" t="str">
        <f t="shared" si="89"/>
        <v>Established (25-48 Months)</v>
      </c>
    </row>
    <row r="5729" spans="1:23" x14ac:dyDescent="0.25">
      <c r="A5729" t="s">
        <v>5763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 s="1">
        <v>110.2</v>
      </c>
      <c r="T5729" s="1">
        <v>7689.8</v>
      </c>
      <c r="U5729" t="s">
        <v>24</v>
      </c>
      <c r="V5729">
        <f>IF(Table1[[#This Row],[Churn]]="Yes",1,0)</f>
        <v>0</v>
      </c>
      <c r="W5729" t="str">
        <f t="shared" si="89"/>
        <v>Loyal (49-72 Months)</v>
      </c>
    </row>
    <row r="5730" spans="1:23" x14ac:dyDescent="0.25">
      <c r="A5730" t="s">
        <v>5764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 s="1">
        <v>89.4</v>
      </c>
      <c r="T5730" s="1">
        <v>1132.3499999999999</v>
      </c>
      <c r="U5730" t="s">
        <v>23</v>
      </c>
      <c r="V5730">
        <f>IF(Table1[[#This Row],[Churn]]="Yes",1,0)</f>
        <v>1</v>
      </c>
      <c r="W5730" t="str">
        <f t="shared" si="89"/>
        <v>Developing (13-24 Months)</v>
      </c>
    </row>
    <row r="5731" spans="1:23" x14ac:dyDescent="0.25">
      <c r="A5731" t="s">
        <v>5765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 s="1">
        <v>51.05</v>
      </c>
      <c r="T5731" s="1">
        <v>1815</v>
      </c>
      <c r="U5731" t="s">
        <v>24</v>
      </c>
      <c r="V5731">
        <f>IF(Table1[[#This Row],[Churn]]="Yes",1,0)</f>
        <v>0</v>
      </c>
      <c r="W5731" t="str">
        <f t="shared" si="89"/>
        <v>Established (25-48 Months)</v>
      </c>
    </row>
    <row r="5732" spans="1:23" x14ac:dyDescent="0.25">
      <c r="A5732" t="s">
        <v>5766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 s="1">
        <v>19.8</v>
      </c>
      <c r="T5732" s="1">
        <v>1311.3</v>
      </c>
      <c r="U5732" t="s">
        <v>24</v>
      </c>
      <c r="V5732">
        <f>IF(Table1[[#This Row],[Churn]]="Yes",1,0)</f>
        <v>0</v>
      </c>
      <c r="W5732" t="str">
        <f t="shared" si="89"/>
        <v>Loyal (49-72 Months)</v>
      </c>
    </row>
    <row r="5733" spans="1:23" x14ac:dyDescent="0.25">
      <c r="A5733" t="s">
        <v>5767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 s="1">
        <v>19.899999999999999</v>
      </c>
      <c r="T5733" s="1">
        <v>199.45</v>
      </c>
      <c r="U5733" t="s">
        <v>24</v>
      </c>
      <c r="V5733">
        <f>IF(Table1[[#This Row],[Churn]]="Yes",1,0)</f>
        <v>0</v>
      </c>
      <c r="W5733" t="str">
        <f t="shared" si="89"/>
        <v>New (0-12 Months)</v>
      </c>
    </row>
    <row r="5734" spans="1:23" x14ac:dyDescent="0.25">
      <c r="A5734" t="s">
        <v>5768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 s="1">
        <v>87.3</v>
      </c>
      <c r="T5734" s="1">
        <v>1637.3</v>
      </c>
      <c r="U5734" t="s">
        <v>24</v>
      </c>
      <c r="V5734">
        <f>IF(Table1[[#This Row],[Churn]]="Yes",1,0)</f>
        <v>0</v>
      </c>
      <c r="W5734" t="str">
        <f t="shared" si="89"/>
        <v>Developing (13-24 Months)</v>
      </c>
    </row>
    <row r="5735" spans="1:23" x14ac:dyDescent="0.25">
      <c r="A5735" t="s">
        <v>5769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 s="1">
        <v>19.850000000000001</v>
      </c>
      <c r="T5735" s="1">
        <v>1326.35</v>
      </c>
      <c r="U5735" t="s">
        <v>24</v>
      </c>
      <c r="V5735">
        <f>IF(Table1[[#This Row],[Churn]]="Yes",1,0)</f>
        <v>0</v>
      </c>
      <c r="W5735" t="str">
        <f t="shared" si="89"/>
        <v>Loyal (49-72 Months)</v>
      </c>
    </row>
    <row r="5736" spans="1:23" x14ac:dyDescent="0.25">
      <c r="A5736" t="s">
        <v>5770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 s="1">
        <v>89.4</v>
      </c>
      <c r="T5736" s="1">
        <v>6376.55</v>
      </c>
      <c r="U5736" t="s">
        <v>24</v>
      </c>
      <c r="V5736">
        <f>IF(Table1[[#This Row],[Churn]]="Yes",1,0)</f>
        <v>0</v>
      </c>
      <c r="W5736" t="str">
        <f t="shared" si="89"/>
        <v>Loyal (49-72 Months)</v>
      </c>
    </row>
    <row r="5737" spans="1:23" x14ac:dyDescent="0.25">
      <c r="A5737" t="s">
        <v>5771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 s="1">
        <v>20</v>
      </c>
      <c r="T5737" s="1">
        <v>935.9</v>
      </c>
      <c r="U5737" t="s">
        <v>24</v>
      </c>
      <c r="V5737">
        <f>IF(Table1[[#This Row],[Churn]]="Yes",1,0)</f>
        <v>0</v>
      </c>
      <c r="W5737" t="str">
        <f t="shared" si="89"/>
        <v>Established (25-48 Months)</v>
      </c>
    </row>
    <row r="5738" spans="1:23" x14ac:dyDescent="0.25">
      <c r="A5738" t="s">
        <v>5772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 s="1">
        <v>20.05</v>
      </c>
      <c r="T5738" s="1">
        <v>20.05</v>
      </c>
      <c r="U5738" t="s">
        <v>24</v>
      </c>
      <c r="V5738">
        <f>IF(Table1[[#This Row],[Churn]]="Yes",1,0)</f>
        <v>0</v>
      </c>
      <c r="W5738" t="str">
        <f t="shared" si="89"/>
        <v>New (0-12 Months)</v>
      </c>
    </row>
    <row r="5739" spans="1:23" x14ac:dyDescent="0.25">
      <c r="A5739" t="s">
        <v>5773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 s="1">
        <v>83.25</v>
      </c>
      <c r="T5739" s="1">
        <v>1611.15</v>
      </c>
      <c r="U5739" t="s">
        <v>24</v>
      </c>
      <c r="V5739">
        <f>IF(Table1[[#This Row],[Churn]]="Yes",1,0)</f>
        <v>0</v>
      </c>
      <c r="W5739" t="str">
        <f t="shared" si="89"/>
        <v>Developing (13-24 Months)</v>
      </c>
    </row>
    <row r="5740" spans="1:23" x14ac:dyDescent="0.25">
      <c r="A5740" t="s">
        <v>5774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 s="1">
        <v>20.6</v>
      </c>
      <c r="T5740" s="1">
        <v>20.6</v>
      </c>
      <c r="U5740" t="s">
        <v>23</v>
      </c>
      <c r="V5740">
        <f>IF(Table1[[#This Row],[Churn]]="Yes",1,0)</f>
        <v>1</v>
      </c>
      <c r="W5740" t="str">
        <f t="shared" si="89"/>
        <v>New (0-12 Months)</v>
      </c>
    </row>
    <row r="5741" spans="1:23" x14ac:dyDescent="0.25">
      <c r="A5741" t="s">
        <v>5775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 s="1">
        <v>102.9</v>
      </c>
      <c r="T5741" s="1">
        <v>6989.7</v>
      </c>
      <c r="U5741" t="s">
        <v>24</v>
      </c>
      <c r="V5741">
        <f>IF(Table1[[#This Row],[Churn]]="Yes",1,0)</f>
        <v>0</v>
      </c>
      <c r="W5741" t="str">
        <f t="shared" si="89"/>
        <v>Loyal (49-72 Months)</v>
      </c>
    </row>
    <row r="5742" spans="1:23" x14ac:dyDescent="0.25">
      <c r="A5742" t="s">
        <v>5776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 s="1">
        <v>39.1</v>
      </c>
      <c r="T5742" s="1">
        <v>2779.5</v>
      </c>
      <c r="U5742" t="s">
        <v>24</v>
      </c>
      <c r="V5742">
        <f>IF(Table1[[#This Row],[Churn]]="Yes",1,0)</f>
        <v>0</v>
      </c>
      <c r="W5742" t="str">
        <f t="shared" si="89"/>
        <v>Loyal (49-72 Months)</v>
      </c>
    </row>
    <row r="5743" spans="1:23" x14ac:dyDescent="0.25">
      <c r="A5743" t="s">
        <v>5777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 s="1">
        <v>99.95</v>
      </c>
      <c r="T5743" s="1">
        <v>1931.75</v>
      </c>
      <c r="U5743" t="s">
        <v>23</v>
      </c>
      <c r="V5743">
        <f>IF(Table1[[#This Row],[Churn]]="Yes",1,0)</f>
        <v>1</v>
      </c>
      <c r="W5743" t="str">
        <f t="shared" si="89"/>
        <v>Developing (13-24 Months)</v>
      </c>
    </row>
    <row r="5744" spans="1:23" x14ac:dyDescent="0.25">
      <c r="A5744" t="s">
        <v>5778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 s="1">
        <v>114.5</v>
      </c>
      <c r="T5744" s="1">
        <v>8331.9500000000007</v>
      </c>
      <c r="U5744" t="s">
        <v>24</v>
      </c>
      <c r="V5744">
        <f>IF(Table1[[#This Row],[Churn]]="Yes",1,0)</f>
        <v>0</v>
      </c>
      <c r="W5744" t="str">
        <f t="shared" si="89"/>
        <v>Loyal (49-72 Months)</v>
      </c>
    </row>
    <row r="5745" spans="1:23" x14ac:dyDescent="0.25">
      <c r="A5745" t="s">
        <v>5779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 s="1">
        <v>20.2</v>
      </c>
      <c r="T5745" s="1">
        <v>735.9</v>
      </c>
      <c r="U5745" t="s">
        <v>24</v>
      </c>
      <c r="V5745">
        <f>IF(Table1[[#This Row],[Churn]]="Yes",1,0)</f>
        <v>0</v>
      </c>
      <c r="W5745" t="str">
        <f t="shared" si="89"/>
        <v>Established (25-48 Months)</v>
      </c>
    </row>
    <row r="5746" spans="1:23" x14ac:dyDescent="0.25">
      <c r="A5746" t="s">
        <v>5780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 s="1">
        <v>55.8</v>
      </c>
      <c r="T5746" s="1">
        <v>2283.3000000000002</v>
      </c>
      <c r="U5746" t="s">
        <v>24</v>
      </c>
      <c r="V5746">
        <f>IF(Table1[[#This Row],[Churn]]="Yes",1,0)</f>
        <v>0</v>
      </c>
      <c r="W5746" t="str">
        <f t="shared" si="89"/>
        <v>Established (25-48 Months)</v>
      </c>
    </row>
    <row r="5747" spans="1:23" x14ac:dyDescent="0.25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 s="1">
        <v>24.2</v>
      </c>
      <c r="T5747" s="1">
        <v>1445.2</v>
      </c>
      <c r="U5747" t="s">
        <v>24</v>
      </c>
      <c r="V5747">
        <f>IF(Table1[[#This Row],[Churn]]="Yes",1,0)</f>
        <v>0</v>
      </c>
      <c r="W5747" t="str">
        <f t="shared" si="89"/>
        <v>Loyal (49-72 Months)</v>
      </c>
    </row>
    <row r="5748" spans="1:23" x14ac:dyDescent="0.25">
      <c r="A5748" t="s">
        <v>5782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 s="1">
        <v>81</v>
      </c>
      <c r="T5748" s="1">
        <v>818.05</v>
      </c>
      <c r="U5748" t="s">
        <v>23</v>
      </c>
      <c r="V5748">
        <f>IF(Table1[[#This Row],[Churn]]="Yes",1,0)</f>
        <v>1</v>
      </c>
      <c r="W5748" t="str">
        <f t="shared" si="89"/>
        <v>New (0-12 Months)</v>
      </c>
    </row>
    <row r="5749" spans="1:23" x14ac:dyDescent="0.25">
      <c r="A5749" t="s">
        <v>5783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 s="1">
        <v>72.8</v>
      </c>
      <c r="T5749" s="1">
        <v>2333.0500000000002</v>
      </c>
      <c r="U5749" t="s">
        <v>24</v>
      </c>
      <c r="V5749">
        <f>IF(Table1[[#This Row],[Churn]]="Yes",1,0)</f>
        <v>0</v>
      </c>
      <c r="W5749" t="str">
        <f t="shared" si="89"/>
        <v>Established (25-48 Months)</v>
      </c>
    </row>
    <row r="5750" spans="1:23" x14ac:dyDescent="0.25">
      <c r="A5750" t="s">
        <v>5784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 s="1">
        <v>99.85</v>
      </c>
      <c r="T5750" s="1">
        <v>1992.55</v>
      </c>
      <c r="U5750" t="s">
        <v>24</v>
      </c>
      <c r="V5750">
        <f>IF(Table1[[#This Row],[Churn]]="Yes",1,0)</f>
        <v>0</v>
      </c>
      <c r="W5750" t="str">
        <f t="shared" si="89"/>
        <v>Developing (13-24 Months)</v>
      </c>
    </row>
    <row r="5751" spans="1:23" x14ac:dyDescent="0.25">
      <c r="A5751" t="s">
        <v>5785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 s="1">
        <v>99.5</v>
      </c>
      <c r="T5751" s="1">
        <v>5890</v>
      </c>
      <c r="U5751" t="s">
        <v>24</v>
      </c>
      <c r="V5751">
        <f>IF(Table1[[#This Row],[Churn]]="Yes",1,0)</f>
        <v>0</v>
      </c>
      <c r="W5751" t="str">
        <f t="shared" si="89"/>
        <v>Loyal (49-72 Months)</v>
      </c>
    </row>
    <row r="5752" spans="1:23" x14ac:dyDescent="0.25">
      <c r="A5752" t="s">
        <v>5786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 s="1">
        <v>70.150000000000006</v>
      </c>
      <c r="T5752" s="1">
        <v>916.75</v>
      </c>
      <c r="U5752" t="s">
        <v>23</v>
      </c>
      <c r="V5752">
        <f>IF(Table1[[#This Row],[Churn]]="Yes",1,0)</f>
        <v>1</v>
      </c>
      <c r="W5752" t="str">
        <f t="shared" si="89"/>
        <v>Developing (13-24 Months)</v>
      </c>
    </row>
    <row r="5753" spans="1:23" x14ac:dyDescent="0.25">
      <c r="A5753" t="s">
        <v>5787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 s="1">
        <v>20.25</v>
      </c>
      <c r="T5753" s="1">
        <v>1029.8</v>
      </c>
      <c r="U5753" t="s">
        <v>24</v>
      </c>
      <c r="V5753">
        <f>IF(Table1[[#This Row],[Churn]]="Yes",1,0)</f>
        <v>0</v>
      </c>
      <c r="W5753" t="str">
        <f t="shared" si="89"/>
        <v>Established (25-48 Months)</v>
      </c>
    </row>
    <row r="5754" spans="1:23" x14ac:dyDescent="0.25">
      <c r="A5754" t="s">
        <v>5788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 s="1">
        <v>26</v>
      </c>
      <c r="T5754" s="1">
        <v>1796.55</v>
      </c>
      <c r="U5754" t="s">
        <v>24</v>
      </c>
      <c r="V5754">
        <f>IF(Table1[[#This Row],[Churn]]="Yes",1,0)</f>
        <v>0</v>
      </c>
      <c r="W5754" t="str">
        <f t="shared" si="89"/>
        <v>Loyal (49-72 Months)</v>
      </c>
    </row>
    <row r="5755" spans="1:23" x14ac:dyDescent="0.25">
      <c r="A5755" t="s">
        <v>5789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 s="1">
        <v>19.899999999999999</v>
      </c>
      <c r="T5755" s="1">
        <v>33.700000000000003</v>
      </c>
      <c r="U5755" t="s">
        <v>24</v>
      </c>
      <c r="V5755">
        <f>IF(Table1[[#This Row],[Churn]]="Yes",1,0)</f>
        <v>0</v>
      </c>
      <c r="W5755" t="str">
        <f t="shared" si="89"/>
        <v>New (0-12 Months)</v>
      </c>
    </row>
    <row r="5756" spans="1:23" x14ac:dyDescent="0.25">
      <c r="A5756" t="s">
        <v>5790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 s="1">
        <v>19.05</v>
      </c>
      <c r="T5756" s="1">
        <v>454.05</v>
      </c>
      <c r="U5756" t="s">
        <v>24</v>
      </c>
      <c r="V5756">
        <f>IF(Table1[[#This Row],[Churn]]="Yes",1,0)</f>
        <v>0</v>
      </c>
      <c r="W5756" t="str">
        <f t="shared" si="89"/>
        <v>Developing (13-24 Months)</v>
      </c>
    </row>
    <row r="5757" spans="1:23" x14ac:dyDescent="0.25">
      <c r="A5757" t="s">
        <v>5791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 s="1">
        <v>96.5</v>
      </c>
      <c r="T5757" s="1">
        <v>1392.25</v>
      </c>
      <c r="U5757" t="s">
        <v>24</v>
      </c>
      <c r="V5757">
        <f>IF(Table1[[#This Row],[Churn]]="Yes",1,0)</f>
        <v>0</v>
      </c>
      <c r="W5757" t="str">
        <f t="shared" si="89"/>
        <v>Developing (13-24 Months)</v>
      </c>
    </row>
    <row r="5758" spans="1:23" x14ac:dyDescent="0.25">
      <c r="A5758" t="s">
        <v>5792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 s="1">
        <v>19.850000000000001</v>
      </c>
      <c r="T5758" s="1">
        <v>1049.5999999999999</v>
      </c>
      <c r="U5758" t="s">
        <v>24</v>
      </c>
      <c r="V5758">
        <f>IF(Table1[[#This Row],[Churn]]="Yes",1,0)</f>
        <v>0</v>
      </c>
      <c r="W5758" t="str">
        <f t="shared" si="89"/>
        <v>Loyal (49-72 Months)</v>
      </c>
    </row>
    <row r="5759" spans="1:23" x14ac:dyDescent="0.25">
      <c r="A5759" t="s">
        <v>5793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 s="1">
        <v>25.7</v>
      </c>
      <c r="T5759" s="1">
        <v>734.6</v>
      </c>
      <c r="U5759" t="s">
        <v>24</v>
      </c>
      <c r="V5759">
        <f>IF(Table1[[#This Row],[Churn]]="Yes",1,0)</f>
        <v>0</v>
      </c>
      <c r="W5759" t="str">
        <f t="shared" si="89"/>
        <v>Established (25-48 Months)</v>
      </c>
    </row>
    <row r="5760" spans="1:23" x14ac:dyDescent="0.25">
      <c r="A5760" t="s">
        <v>5794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 s="1">
        <v>20.3</v>
      </c>
      <c r="T5760" s="1">
        <v>475.1</v>
      </c>
      <c r="U5760" t="s">
        <v>24</v>
      </c>
      <c r="V5760">
        <f>IF(Table1[[#This Row],[Churn]]="Yes",1,0)</f>
        <v>0</v>
      </c>
      <c r="W5760" t="str">
        <f t="shared" si="89"/>
        <v>Developing (13-24 Months)</v>
      </c>
    </row>
    <row r="5761" spans="1:23" x14ac:dyDescent="0.25">
      <c r="A5761" t="s">
        <v>5795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 s="1">
        <v>70.150000000000006</v>
      </c>
      <c r="T5761" s="1">
        <v>70.150000000000006</v>
      </c>
      <c r="U5761" t="s">
        <v>23</v>
      </c>
      <c r="V5761">
        <f>IF(Table1[[#This Row],[Churn]]="Yes",1,0)</f>
        <v>1</v>
      </c>
      <c r="W5761" t="str">
        <f t="shared" si="89"/>
        <v>New (0-12 Months)</v>
      </c>
    </row>
    <row r="5762" spans="1:23" x14ac:dyDescent="0.25">
      <c r="A5762" t="s">
        <v>5796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 s="1">
        <v>91.55</v>
      </c>
      <c r="T5762" s="1">
        <v>1540.05</v>
      </c>
      <c r="U5762" t="s">
        <v>24</v>
      </c>
      <c r="V5762">
        <f>IF(Table1[[#This Row],[Churn]]="Yes",1,0)</f>
        <v>0</v>
      </c>
      <c r="W5762" t="str">
        <f t="shared" ref="W5762:W5825" si="90">IF(F5762&lt;=12,"New (0-12 Months)",IF(F5762&lt;=24,"Developing (13-24 Months)",IF(F5762&lt;=48,"Established (25-48 Months)","Loyal (49-72 Months)")))</f>
        <v>Developing (13-24 Months)</v>
      </c>
    </row>
    <row r="5763" spans="1:23" x14ac:dyDescent="0.25">
      <c r="A5763" t="s">
        <v>5797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 s="1">
        <v>39.4</v>
      </c>
      <c r="T5763" s="1">
        <v>1978.65</v>
      </c>
      <c r="U5763" t="s">
        <v>24</v>
      </c>
      <c r="V5763">
        <f>IF(Table1[[#This Row],[Churn]]="Yes",1,0)</f>
        <v>0</v>
      </c>
      <c r="W5763" t="str">
        <f t="shared" si="90"/>
        <v>Established (25-48 Months)</v>
      </c>
    </row>
    <row r="5764" spans="1:23" x14ac:dyDescent="0.25">
      <c r="A5764" t="s">
        <v>5798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 s="1">
        <v>105.7</v>
      </c>
      <c r="T5764" s="1">
        <v>3181.8</v>
      </c>
      <c r="U5764" t="s">
        <v>24</v>
      </c>
      <c r="V5764">
        <f>IF(Table1[[#This Row],[Churn]]="Yes",1,0)</f>
        <v>0</v>
      </c>
      <c r="W5764" t="str">
        <f t="shared" si="90"/>
        <v>Established (25-48 Months)</v>
      </c>
    </row>
    <row r="5765" spans="1:23" x14ac:dyDescent="0.25">
      <c r="A5765" t="s">
        <v>5799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 s="1">
        <v>70.25</v>
      </c>
      <c r="T5765" s="1">
        <v>229.7</v>
      </c>
      <c r="U5765" t="s">
        <v>24</v>
      </c>
      <c r="V5765">
        <f>IF(Table1[[#This Row],[Churn]]="Yes",1,0)</f>
        <v>0</v>
      </c>
      <c r="W5765" t="str">
        <f t="shared" si="90"/>
        <v>New (0-12 Months)</v>
      </c>
    </row>
    <row r="5766" spans="1:23" x14ac:dyDescent="0.25">
      <c r="A5766" t="s">
        <v>5800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 s="1">
        <v>93.75</v>
      </c>
      <c r="T5766" s="1">
        <v>5625.55</v>
      </c>
      <c r="U5766" t="s">
        <v>24</v>
      </c>
      <c r="V5766">
        <f>IF(Table1[[#This Row],[Churn]]="Yes",1,0)</f>
        <v>0</v>
      </c>
      <c r="W5766" t="str">
        <f t="shared" si="90"/>
        <v>Loyal (49-72 Months)</v>
      </c>
    </row>
    <row r="5767" spans="1:23" x14ac:dyDescent="0.25">
      <c r="A5767" t="s">
        <v>5801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 s="1">
        <v>96.55</v>
      </c>
      <c r="T5767" s="1">
        <v>6581.9</v>
      </c>
      <c r="U5767" t="s">
        <v>23</v>
      </c>
      <c r="V5767">
        <f>IF(Table1[[#This Row],[Churn]]="Yes",1,0)</f>
        <v>1</v>
      </c>
      <c r="W5767" t="str">
        <f t="shared" si="90"/>
        <v>Loyal (49-72 Months)</v>
      </c>
    </row>
    <row r="5768" spans="1:23" x14ac:dyDescent="0.25">
      <c r="A5768" t="s">
        <v>5802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 s="1">
        <v>60</v>
      </c>
      <c r="T5768" s="1">
        <v>1347.15</v>
      </c>
      <c r="U5768" t="s">
        <v>24</v>
      </c>
      <c r="V5768">
        <f>IF(Table1[[#This Row],[Churn]]="Yes",1,0)</f>
        <v>0</v>
      </c>
      <c r="W5768" t="str">
        <f t="shared" si="90"/>
        <v>Developing (13-24 Months)</v>
      </c>
    </row>
    <row r="5769" spans="1:23" x14ac:dyDescent="0.25">
      <c r="A5769" t="s">
        <v>5803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 s="1">
        <v>59.8</v>
      </c>
      <c r="T5769" s="1">
        <v>3808.2</v>
      </c>
      <c r="U5769" t="s">
        <v>24</v>
      </c>
      <c r="V5769">
        <f>IF(Table1[[#This Row],[Churn]]="Yes",1,0)</f>
        <v>0</v>
      </c>
      <c r="W5769" t="str">
        <f t="shared" si="90"/>
        <v>Loyal (49-72 Months)</v>
      </c>
    </row>
    <row r="5770" spans="1:23" x14ac:dyDescent="0.25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 s="1">
        <v>90.65</v>
      </c>
      <c r="T5770" s="1">
        <v>3974.15</v>
      </c>
      <c r="U5770" t="s">
        <v>24</v>
      </c>
      <c r="V5770">
        <f>IF(Table1[[#This Row],[Churn]]="Yes",1,0)</f>
        <v>0</v>
      </c>
      <c r="W5770" t="str">
        <f t="shared" si="90"/>
        <v>Established (25-48 Months)</v>
      </c>
    </row>
    <row r="5771" spans="1:23" x14ac:dyDescent="0.25">
      <c r="A5771" t="s">
        <v>5805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 s="1">
        <v>109</v>
      </c>
      <c r="T5771" s="1">
        <v>7661.8</v>
      </c>
      <c r="U5771" t="s">
        <v>24</v>
      </c>
      <c r="V5771">
        <f>IF(Table1[[#This Row],[Churn]]="Yes",1,0)</f>
        <v>0</v>
      </c>
      <c r="W5771" t="str">
        <f t="shared" si="90"/>
        <v>Loyal (49-72 Months)</v>
      </c>
    </row>
    <row r="5772" spans="1:23" x14ac:dyDescent="0.25">
      <c r="A5772" t="s">
        <v>5806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 s="1">
        <v>68.099999999999994</v>
      </c>
      <c r="T5772" s="1">
        <v>2479.25</v>
      </c>
      <c r="U5772" t="s">
        <v>24</v>
      </c>
      <c r="V5772">
        <f>IF(Table1[[#This Row],[Churn]]="Yes",1,0)</f>
        <v>0</v>
      </c>
      <c r="W5772" t="str">
        <f t="shared" si="90"/>
        <v>Established (25-48 Months)</v>
      </c>
    </row>
    <row r="5773" spans="1:23" x14ac:dyDescent="0.25">
      <c r="A5773" t="s">
        <v>5807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 s="1">
        <v>20.399999999999999</v>
      </c>
      <c r="T5773" s="1">
        <v>266.60000000000002</v>
      </c>
      <c r="U5773" t="s">
        <v>24</v>
      </c>
      <c r="V5773">
        <f>IF(Table1[[#This Row],[Churn]]="Yes",1,0)</f>
        <v>0</v>
      </c>
      <c r="W5773" t="str">
        <f t="shared" si="90"/>
        <v>New (0-12 Months)</v>
      </c>
    </row>
    <row r="5774" spans="1:23" x14ac:dyDescent="0.25">
      <c r="A5774" t="s">
        <v>5808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 s="1">
        <v>81.95</v>
      </c>
      <c r="T5774" s="1">
        <v>5601.4</v>
      </c>
      <c r="U5774" t="s">
        <v>24</v>
      </c>
      <c r="V5774">
        <f>IF(Table1[[#This Row],[Churn]]="Yes",1,0)</f>
        <v>0</v>
      </c>
      <c r="W5774" t="str">
        <f t="shared" si="90"/>
        <v>Loyal (49-72 Months)</v>
      </c>
    </row>
    <row r="5775" spans="1:23" x14ac:dyDescent="0.25">
      <c r="A5775" t="s">
        <v>5809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 s="1">
        <v>60.55</v>
      </c>
      <c r="T5775" s="1">
        <v>1982.6</v>
      </c>
      <c r="U5775" t="s">
        <v>24</v>
      </c>
      <c r="V5775">
        <f>IF(Table1[[#This Row],[Churn]]="Yes",1,0)</f>
        <v>0</v>
      </c>
      <c r="W5775" t="str">
        <f t="shared" si="90"/>
        <v>Established (25-48 Months)</v>
      </c>
    </row>
    <row r="5776" spans="1:23" x14ac:dyDescent="0.25">
      <c r="A5776" t="s">
        <v>5810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 s="1">
        <v>65.599999999999994</v>
      </c>
      <c r="T5776" s="1">
        <v>339.9</v>
      </c>
      <c r="U5776" t="s">
        <v>24</v>
      </c>
      <c r="V5776">
        <f>IF(Table1[[#This Row],[Churn]]="Yes",1,0)</f>
        <v>0</v>
      </c>
      <c r="W5776" t="str">
        <f t="shared" si="90"/>
        <v>New (0-12 Months)</v>
      </c>
    </row>
    <row r="5777" spans="1:23" x14ac:dyDescent="0.25">
      <c r="A5777" t="s">
        <v>5811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 s="1">
        <v>82.5</v>
      </c>
      <c r="T5777" s="1">
        <v>4828.05</v>
      </c>
      <c r="U5777" t="s">
        <v>24</v>
      </c>
      <c r="V5777">
        <f>IF(Table1[[#This Row],[Churn]]="Yes",1,0)</f>
        <v>0</v>
      </c>
      <c r="W5777" t="str">
        <f t="shared" si="90"/>
        <v>Loyal (49-72 Months)</v>
      </c>
    </row>
    <row r="5778" spans="1:23" x14ac:dyDescent="0.25">
      <c r="A5778" t="s">
        <v>5812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 s="1">
        <v>82.3</v>
      </c>
      <c r="T5778" s="1">
        <v>5980.55</v>
      </c>
      <c r="U5778" t="s">
        <v>24</v>
      </c>
      <c r="V5778">
        <f>IF(Table1[[#This Row],[Churn]]="Yes",1,0)</f>
        <v>0</v>
      </c>
      <c r="W5778" t="str">
        <f t="shared" si="90"/>
        <v>Loyal (49-72 Months)</v>
      </c>
    </row>
    <row r="5779" spans="1:23" x14ac:dyDescent="0.25">
      <c r="A5779" t="s">
        <v>5813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 s="1">
        <v>68.150000000000006</v>
      </c>
      <c r="T5779" s="1">
        <v>4808.7</v>
      </c>
      <c r="U5779" t="s">
        <v>24</v>
      </c>
      <c r="V5779">
        <f>IF(Table1[[#This Row],[Churn]]="Yes",1,0)</f>
        <v>0</v>
      </c>
      <c r="W5779" t="str">
        <f t="shared" si="90"/>
        <v>Loyal (49-72 Months)</v>
      </c>
    </row>
    <row r="5780" spans="1:23" x14ac:dyDescent="0.25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 s="1">
        <v>20.3</v>
      </c>
      <c r="T5780" s="1">
        <v>20.3</v>
      </c>
      <c r="U5780" t="s">
        <v>24</v>
      </c>
      <c r="V5780">
        <f>IF(Table1[[#This Row],[Churn]]="Yes",1,0)</f>
        <v>0</v>
      </c>
      <c r="W5780" t="str">
        <f t="shared" si="90"/>
        <v>New (0-12 Months)</v>
      </c>
    </row>
    <row r="5781" spans="1:23" x14ac:dyDescent="0.25">
      <c r="A5781" t="s">
        <v>5815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 s="1">
        <v>95.55</v>
      </c>
      <c r="T5781" s="1">
        <v>3692.85</v>
      </c>
      <c r="U5781" t="s">
        <v>23</v>
      </c>
      <c r="V5781">
        <f>IF(Table1[[#This Row],[Churn]]="Yes",1,0)</f>
        <v>1</v>
      </c>
      <c r="W5781" t="str">
        <f t="shared" si="90"/>
        <v>Established (25-48 Months)</v>
      </c>
    </row>
    <row r="5782" spans="1:23" x14ac:dyDescent="0.25">
      <c r="A5782" t="s">
        <v>5816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 s="1">
        <v>20.2</v>
      </c>
      <c r="T5782" s="1">
        <v>1068.1500000000001</v>
      </c>
      <c r="U5782" t="s">
        <v>24</v>
      </c>
      <c r="V5782">
        <f>IF(Table1[[#This Row],[Churn]]="Yes",1,0)</f>
        <v>0</v>
      </c>
      <c r="W5782" t="str">
        <f t="shared" si="90"/>
        <v>Loyal (49-72 Months)</v>
      </c>
    </row>
    <row r="5783" spans="1:23" x14ac:dyDescent="0.25">
      <c r="A5783" t="s">
        <v>5817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 s="1">
        <v>89.2</v>
      </c>
      <c r="T5783" s="1">
        <v>2383.6</v>
      </c>
      <c r="U5783" t="s">
        <v>24</v>
      </c>
      <c r="V5783">
        <f>IF(Table1[[#This Row],[Churn]]="Yes",1,0)</f>
        <v>0</v>
      </c>
      <c r="W5783" t="str">
        <f t="shared" si="90"/>
        <v>Established (25-48 Months)</v>
      </c>
    </row>
    <row r="5784" spans="1:23" x14ac:dyDescent="0.25">
      <c r="A5784" t="s">
        <v>5818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 s="1">
        <v>69.650000000000006</v>
      </c>
      <c r="T5784" s="1">
        <v>69.650000000000006</v>
      </c>
      <c r="U5784" t="s">
        <v>23</v>
      </c>
      <c r="V5784">
        <f>IF(Table1[[#This Row],[Churn]]="Yes",1,0)</f>
        <v>1</v>
      </c>
      <c r="W5784" t="str">
        <f t="shared" si="90"/>
        <v>New (0-12 Months)</v>
      </c>
    </row>
    <row r="5785" spans="1:23" x14ac:dyDescent="0.25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 s="1">
        <v>89.3</v>
      </c>
      <c r="T5785" s="1">
        <v>89.3</v>
      </c>
      <c r="U5785" t="s">
        <v>23</v>
      </c>
      <c r="V5785">
        <f>IF(Table1[[#This Row],[Churn]]="Yes",1,0)</f>
        <v>1</v>
      </c>
      <c r="W5785" t="str">
        <f t="shared" si="90"/>
        <v>New (0-12 Months)</v>
      </c>
    </row>
    <row r="5786" spans="1:23" x14ac:dyDescent="0.25">
      <c r="A5786" t="s">
        <v>5820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 s="1">
        <v>74.8</v>
      </c>
      <c r="T5786" s="1">
        <v>1438.05</v>
      </c>
      <c r="U5786" t="s">
        <v>24</v>
      </c>
      <c r="V5786">
        <f>IF(Table1[[#This Row],[Churn]]="Yes",1,0)</f>
        <v>0</v>
      </c>
      <c r="W5786" t="str">
        <f t="shared" si="90"/>
        <v>Developing (13-24 Months)</v>
      </c>
    </row>
    <row r="5787" spans="1:23" x14ac:dyDescent="0.25">
      <c r="A5787" t="s">
        <v>5821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 s="1">
        <v>20.2</v>
      </c>
      <c r="T5787" s="1">
        <v>917.45</v>
      </c>
      <c r="U5787" t="s">
        <v>24</v>
      </c>
      <c r="V5787">
        <f>IF(Table1[[#This Row],[Churn]]="Yes",1,0)</f>
        <v>0</v>
      </c>
      <c r="W5787" t="str">
        <f t="shared" si="90"/>
        <v>Established (25-48 Months)</v>
      </c>
    </row>
    <row r="5788" spans="1:23" x14ac:dyDescent="0.25">
      <c r="A5788" t="s">
        <v>5822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 s="1">
        <v>84.4</v>
      </c>
      <c r="T5788" s="1">
        <v>6096.45</v>
      </c>
      <c r="U5788" t="s">
        <v>24</v>
      </c>
      <c r="V5788">
        <f>IF(Table1[[#This Row],[Churn]]="Yes",1,0)</f>
        <v>0</v>
      </c>
      <c r="W5788" t="str">
        <f t="shared" si="90"/>
        <v>Loyal (49-72 Months)</v>
      </c>
    </row>
    <row r="5789" spans="1:23" x14ac:dyDescent="0.25">
      <c r="A5789" t="s">
        <v>5823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 s="1">
        <v>87.55</v>
      </c>
      <c r="T5789" s="1">
        <v>3078.1</v>
      </c>
      <c r="U5789" t="s">
        <v>23</v>
      </c>
      <c r="V5789">
        <f>IF(Table1[[#This Row],[Churn]]="Yes",1,0)</f>
        <v>1</v>
      </c>
      <c r="W5789" t="str">
        <f t="shared" si="90"/>
        <v>Established (25-48 Months)</v>
      </c>
    </row>
    <row r="5790" spans="1:23" x14ac:dyDescent="0.25">
      <c r="A5790" t="s">
        <v>5824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 s="1">
        <v>25.15</v>
      </c>
      <c r="T5790" s="1">
        <v>99.95</v>
      </c>
      <c r="U5790" t="s">
        <v>24</v>
      </c>
      <c r="V5790">
        <f>IF(Table1[[#This Row],[Churn]]="Yes",1,0)</f>
        <v>0</v>
      </c>
      <c r="W5790" t="str">
        <f t="shared" si="90"/>
        <v>New (0-12 Months)</v>
      </c>
    </row>
    <row r="5791" spans="1:23" x14ac:dyDescent="0.25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 s="1">
        <v>19.8</v>
      </c>
      <c r="T5791" s="1">
        <v>475.2</v>
      </c>
      <c r="U5791" t="s">
        <v>24</v>
      </c>
      <c r="V5791">
        <f>IF(Table1[[#This Row],[Churn]]="Yes",1,0)</f>
        <v>0</v>
      </c>
      <c r="W5791" t="str">
        <f t="shared" si="90"/>
        <v>Established (25-48 Months)</v>
      </c>
    </row>
    <row r="5792" spans="1:23" x14ac:dyDescent="0.25">
      <c r="A5792" t="s">
        <v>5826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 s="1">
        <v>50.85</v>
      </c>
      <c r="T5792" s="1">
        <v>2036.55</v>
      </c>
      <c r="U5792" t="s">
        <v>24</v>
      </c>
      <c r="V5792">
        <f>IF(Table1[[#This Row],[Churn]]="Yes",1,0)</f>
        <v>0</v>
      </c>
      <c r="W5792" t="str">
        <f t="shared" si="90"/>
        <v>Established (25-48 Months)</v>
      </c>
    </row>
    <row r="5793" spans="1:23" x14ac:dyDescent="0.25">
      <c r="A5793" t="s">
        <v>5827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 s="1">
        <v>102.4</v>
      </c>
      <c r="T5793" s="1">
        <v>6444.05</v>
      </c>
      <c r="U5793" t="s">
        <v>24</v>
      </c>
      <c r="V5793">
        <f>IF(Table1[[#This Row],[Churn]]="Yes",1,0)</f>
        <v>0</v>
      </c>
      <c r="W5793" t="str">
        <f t="shared" si="90"/>
        <v>Loyal (49-72 Months)</v>
      </c>
    </row>
    <row r="5794" spans="1:23" x14ac:dyDescent="0.25">
      <c r="A5794" t="s">
        <v>5828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 s="1">
        <v>96.3</v>
      </c>
      <c r="T5794" s="1">
        <v>1426.75</v>
      </c>
      <c r="U5794" t="s">
        <v>23</v>
      </c>
      <c r="V5794">
        <f>IF(Table1[[#This Row],[Churn]]="Yes",1,0)</f>
        <v>1</v>
      </c>
      <c r="W5794" t="str">
        <f t="shared" si="90"/>
        <v>Developing (13-24 Months)</v>
      </c>
    </row>
    <row r="5795" spans="1:23" x14ac:dyDescent="0.25">
      <c r="A5795" t="s">
        <v>5829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 s="1">
        <v>55.5</v>
      </c>
      <c r="T5795" s="1">
        <v>767.55</v>
      </c>
      <c r="U5795" t="s">
        <v>24</v>
      </c>
      <c r="V5795">
        <f>IF(Table1[[#This Row],[Churn]]="Yes",1,0)</f>
        <v>0</v>
      </c>
      <c r="W5795" t="str">
        <f t="shared" si="90"/>
        <v>Developing (13-24 Months)</v>
      </c>
    </row>
    <row r="5796" spans="1:23" x14ac:dyDescent="0.25">
      <c r="A5796" t="s">
        <v>5830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 s="1">
        <v>109.75</v>
      </c>
      <c r="T5796" s="1">
        <v>7932.5</v>
      </c>
      <c r="U5796" t="s">
        <v>24</v>
      </c>
      <c r="V5796">
        <f>IF(Table1[[#This Row],[Churn]]="Yes",1,0)</f>
        <v>0</v>
      </c>
      <c r="W5796" t="str">
        <f t="shared" si="90"/>
        <v>Loyal (49-72 Months)</v>
      </c>
    </row>
    <row r="5797" spans="1:23" x14ac:dyDescent="0.25">
      <c r="A5797" t="s">
        <v>5831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 s="1">
        <v>106.4</v>
      </c>
      <c r="T5797" s="1">
        <v>4040.65</v>
      </c>
      <c r="U5797" t="s">
        <v>24</v>
      </c>
      <c r="V5797">
        <f>IF(Table1[[#This Row],[Churn]]="Yes",1,0)</f>
        <v>0</v>
      </c>
      <c r="W5797" t="str">
        <f t="shared" si="90"/>
        <v>Established (25-48 Months)</v>
      </c>
    </row>
    <row r="5798" spans="1:23" x14ac:dyDescent="0.25">
      <c r="A5798" t="s">
        <v>5832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 s="1">
        <v>60</v>
      </c>
      <c r="T5798" s="1">
        <v>2768.65</v>
      </c>
      <c r="U5798" t="s">
        <v>24</v>
      </c>
      <c r="V5798">
        <f>IF(Table1[[#This Row],[Churn]]="Yes",1,0)</f>
        <v>0</v>
      </c>
      <c r="W5798" t="str">
        <f t="shared" si="90"/>
        <v>Established (25-48 Months)</v>
      </c>
    </row>
    <row r="5799" spans="1:23" x14ac:dyDescent="0.25">
      <c r="A5799" t="s">
        <v>5833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 s="1">
        <v>88.8</v>
      </c>
      <c r="T5799" s="1">
        <v>1672.35</v>
      </c>
      <c r="U5799" t="s">
        <v>24</v>
      </c>
      <c r="V5799">
        <f>IF(Table1[[#This Row],[Churn]]="Yes",1,0)</f>
        <v>0</v>
      </c>
      <c r="W5799" t="str">
        <f t="shared" si="90"/>
        <v>Developing (13-24 Months)</v>
      </c>
    </row>
    <row r="5800" spans="1:23" x14ac:dyDescent="0.25">
      <c r="A5800" t="s">
        <v>5834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 s="1">
        <v>85.2</v>
      </c>
      <c r="T5800" s="1">
        <v>474.8</v>
      </c>
      <c r="U5800" t="s">
        <v>23</v>
      </c>
      <c r="V5800">
        <f>IF(Table1[[#This Row],[Churn]]="Yes",1,0)</f>
        <v>1</v>
      </c>
      <c r="W5800" t="str">
        <f t="shared" si="90"/>
        <v>New (0-12 Months)</v>
      </c>
    </row>
    <row r="5801" spans="1:23" x14ac:dyDescent="0.25">
      <c r="A5801" t="s">
        <v>5835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 s="1">
        <v>35.1</v>
      </c>
      <c r="T5801" s="1">
        <v>446.1</v>
      </c>
      <c r="U5801" t="s">
        <v>23</v>
      </c>
      <c r="V5801">
        <f>IF(Table1[[#This Row],[Churn]]="Yes",1,0)</f>
        <v>1</v>
      </c>
      <c r="W5801" t="str">
        <f t="shared" si="90"/>
        <v>Developing (13-24 Months)</v>
      </c>
    </row>
    <row r="5802" spans="1:23" x14ac:dyDescent="0.25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 s="1">
        <v>80.05</v>
      </c>
      <c r="T5802" s="1">
        <v>1345.65</v>
      </c>
      <c r="U5802" t="s">
        <v>24</v>
      </c>
      <c r="V5802">
        <f>IF(Table1[[#This Row],[Churn]]="Yes",1,0)</f>
        <v>0</v>
      </c>
      <c r="W5802" t="str">
        <f t="shared" si="90"/>
        <v>Developing (13-24 Months)</v>
      </c>
    </row>
    <row r="5803" spans="1:23" x14ac:dyDescent="0.25">
      <c r="A5803" t="s">
        <v>5837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 s="1">
        <v>75.55</v>
      </c>
      <c r="T5803" s="1">
        <v>2425.4</v>
      </c>
      <c r="U5803" t="s">
        <v>24</v>
      </c>
      <c r="V5803">
        <f>IF(Table1[[#This Row],[Churn]]="Yes",1,0)</f>
        <v>0</v>
      </c>
      <c r="W5803" t="str">
        <f t="shared" si="90"/>
        <v>Established (25-48 Months)</v>
      </c>
    </row>
    <row r="5804" spans="1:23" x14ac:dyDescent="0.25">
      <c r="A5804" t="s">
        <v>5838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 s="1">
        <v>49.55</v>
      </c>
      <c r="T5804" s="1">
        <v>2077.9499999999998</v>
      </c>
      <c r="U5804" t="s">
        <v>24</v>
      </c>
      <c r="V5804">
        <f>IF(Table1[[#This Row],[Churn]]="Yes",1,0)</f>
        <v>0</v>
      </c>
      <c r="W5804" t="str">
        <f t="shared" si="90"/>
        <v>Established (25-48 Months)</v>
      </c>
    </row>
    <row r="5805" spans="1:23" x14ac:dyDescent="0.25">
      <c r="A5805" t="s">
        <v>5839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 s="1">
        <v>81.3</v>
      </c>
      <c r="T5805" s="1">
        <v>416.3</v>
      </c>
      <c r="U5805" t="s">
        <v>23</v>
      </c>
      <c r="V5805">
        <f>IF(Table1[[#This Row],[Churn]]="Yes",1,0)</f>
        <v>1</v>
      </c>
      <c r="W5805" t="str">
        <f t="shared" si="90"/>
        <v>New (0-12 Months)</v>
      </c>
    </row>
    <row r="5806" spans="1:23" x14ac:dyDescent="0.25">
      <c r="A5806" t="s">
        <v>5840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 s="1">
        <v>23.9</v>
      </c>
      <c r="T5806" s="1">
        <v>1663.5</v>
      </c>
      <c r="U5806" t="s">
        <v>24</v>
      </c>
      <c r="V5806">
        <f>IF(Table1[[#This Row],[Churn]]="Yes",1,0)</f>
        <v>0</v>
      </c>
      <c r="W5806" t="str">
        <f t="shared" si="90"/>
        <v>Loyal (49-72 Months)</v>
      </c>
    </row>
    <row r="5807" spans="1:23" x14ac:dyDescent="0.25">
      <c r="A5807" t="s">
        <v>5841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 s="1">
        <v>66.400000000000006</v>
      </c>
      <c r="T5807" s="1">
        <v>1286.05</v>
      </c>
      <c r="U5807" t="s">
        <v>24</v>
      </c>
      <c r="V5807">
        <f>IF(Table1[[#This Row],[Churn]]="Yes",1,0)</f>
        <v>0</v>
      </c>
      <c r="W5807" t="str">
        <f t="shared" si="90"/>
        <v>Developing (13-24 Months)</v>
      </c>
    </row>
    <row r="5808" spans="1:23" x14ac:dyDescent="0.25">
      <c r="A5808" t="s">
        <v>5842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 s="1">
        <v>19.600000000000001</v>
      </c>
      <c r="T5808" s="1">
        <v>35.85</v>
      </c>
      <c r="U5808" t="s">
        <v>23</v>
      </c>
      <c r="V5808">
        <f>IF(Table1[[#This Row],[Churn]]="Yes",1,0)</f>
        <v>1</v>
      </c>
      <c r="W5808" t="str">
        <f t="shared" si="90"/>
        <v>New (0-12 Months)</v>
      </c>
    </row>
    <row r="5809" spans="1:23" x14ac:dyDescent="0.25">
      <c r="A5809" t="s">
        <v>5843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 s="1">
        <v>18.8</v>
      </c>
      <c r="T5809" s="1">
        <v>1094.3499999999999</v>
      </c>
      <c r="U5809" t="s">
        <v>24</v>
      </c>
      <c r="V5809">
        <f>IF(Table1[[#This Row],[Churn]]="Yes",1,0)</f>
        <v>0</v>
      </c>
      <c r="W5809" t="str">
        <f t="shared" si="90"/>
        <v>Loyal (49-72 Months)</v>
      </c>
    </row>
    <row r="5810" spans="1:23" x14ac:dyDescent="0.25">
      <c r="A5810" t="s">
        <v>5844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 s="1">
        <v>108.4</v>
      </c>
      <c r="T5810" s="1">
        <v>7719.5</v>
      </c>
      <c r="U5810" t="s">
        <v>24</v>
      </c>
      <c r="V5810">
        <f>IF(Table1[[#This Row],[Churn]]="Yes",1,0)</f>
        <v>0</v>
      </c>
      <c r="W5810" t="str">
        <f t="shared" si="90"/>
        <v>Loyal (49-72 Months)</v>
      </c>
    </row>
    <row r="5811" spans="1:23" x14ac:dyDescent="0.25">
      <c r="A5811" t="s">
        <v>5845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 s="1">
        <v>85.95</v>
      </c>
      <c r="T5811" s="1">
        <v>514.6</v>
      </c>
      <c r="U5811" t="s">
        <v>24</v>
      </c>
      <c r="V5811">
        <f>IF(Table1[[#This Row],[Churn]]="Yes",1,0)</f>
        <v>0</v>
      </c>
      <c r="W5811" t="str">
        <f t="shared" si="90"/>
        <v>New (0-12 Months)</v>
      </c>
    </row>
    <row r="5812" spans="1:23" x14ac:dyDescent="0.25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 s="1">
        <v>85.45</v>
      </c>
      <c r="T5812" s="1">
        <v>1451.6</v>
      </c>
      <c r="U5812" t="s">
        <v>23</v>
      </c>
      <c r="V5812">
        <f>IF(Table1[[#This Row],[Churn]]="Yes",1,0)</f>
        <v>1</v>
      </c>
      <c r="W5812" t="str">
        <f t="shared" si="90"/>
        <v>Developing (13-24 Months)</v>
      </c>
    </row>
    <row r="5813" spans="1:23" x14ac:dyDescent="0.25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 s="1">
        <v>80.900000000000006</v>
      </c>
      <c r="T5813" s="1">
        <v>4932.5</v>
      </c>
      <c r="U5813" t="s">
        <v>24</v>
      </c>
      <c r="V5813">
        <f>IF(Table1[[#This Row],[Churn]]="Yes",1,0)</f>
        <v>0</v>
      </c>
      <c r="W5813" t="str">
        <f t="shared" si="90"/>
        <v>Loyal (49-72 Months)</v>
      </c>
    </row>
    <row r="5814" spans="1:23" x14ac:dyDescent="0.25">
      <c r="A5814" t="s">
        <v>5848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 s="1">
        <v>71</v>
      </c>
      <c r="T5814" s="1">
        <v>71</v>
      </c>
      <c r="U5814" t="s">
        <v>23</v>
      </c>
      <c r="V5814">
        <f>IF(Table1[[#This Row],[Churn]]="Yes",1,0)</f>
        <v>1</v>
      </c>
      <c r="W5814" t="str">
        <f t="shared" si="90"/>
        <v>New (0-12 Months)</v>
      </c>
    </row>
    <row r="5815" spans="1:23" x14ac:dyDescent="0.25">
      <c r="A5815" t="s">
        <v>5849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 s="1">
        <v>111.8</v>
      </c>
      <c r="T5815" s="1">
        <v>5443.65</v>
      </c>
      <c r="U5815" t="s">
        <v>24</v>
      </c>
      <c r="V5815">
        <f>IF(Table1[[#This Row],[Churn]]="Yes",1,0)</f>
        <v>0</v>
      </c>
      <c r="W5815" t="str">
        <f t="shared" si="90"/>
        <v>Established (25-48 Months)</v>
      </c>
    </row>
    <row r="5816" spans="1:23" x14ac:dyDescent="0.25">
      <c r="A5816" t="s">
        <v>5850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 s="1">
        <v>20.6</v>
      </c>
      <c r="T5816" s="1">
        <v>330.25</v>
      </c>
      <c r="U5816" t="s">
        <v>24</v>
      </c>
      <c r="V5816">
        <f>IF(Table1[[#This Row],[Churn]]="Yes",1,0)</f>
        <v>0</v>
      </c>
      <c r="W5816" t="str">
        <f t="shared" si="90"/>
        <v>Developing (13-24 Months)</v>
      </c>
    </row>
    <row r="5817" spans="1:23" x14ac:dyDescent="0.25">
      <c r="A5817" t="s">
        <v>5851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 s="1">
        <v>85.05</v>
      </c>
      <c r="T5817" s="1">
        <v>746.5</v>
      </c>
      <c r="U5817" t="s">
        <v>23</v>
      </c>
      <c r="V5817">
        <f>IF(Table1[[#This Row],[Churn]]="Yes",1,0)</f>
        <v>1</v>
      </c>
      <c r="W5817" t="str">
        <f t="shared" si="90"/>
        <v>New (0-12 Months)</v>
      </c>
    </row>
    <row r="5818" spans="1:23" x14ac:dyDescent="0.25">
      <c r="A5818" t="s">
        <v>5852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 s="1">
        <v>44.6</v>
      </c>
      <c r="T5818" s="1">
        <v>122.7</v>
      </c>
      <c r="U5818" t="s">
        <v>24</v>
      </c>
      <c r="V5818">
        <f>IF(Table1[[#This Row],[Churn]]="Yes",1,0)</f>
        <v>0</v>
      </c>
      <c r="W5818" t="str">
        <f t="shared" si="90"/>
        <v>New (0-12 Months)</v>
      </c>
    </row>
    <row r="5819" spans="1:23" x14ac:dyDescent="0.25">
      <c r="A5819" t="s">
        <v>5853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 s="1">
        <v>44.4</v>
      </c>
      <c r="T5819" s="1">
        <v>44.4</v>
      </c>
      <c r="U5819" t="s">
        <v>23</v>
      </c>
      <c r="V5819">
        <f>IF(Table1[[#This Row],[Churn]]="Yes",1,0)</f>
        <v>1</v>
      </c>
      <c r="W5819" t="str">
        <f t="shared" si="90"/>
        <v>New (0-12 Months)</v>
      </c>
    </row>
    <row r="5820" spans="1:23" x14ac:dyDescent="0.25">
      <c r="A5820" t="s">
        <v>5854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 s="1">
        <v>105.1</v>
      </c>
      <c r="T5820" s="1">
        <v>6631.85</v>
      </c>
      <c r="U5820" t="s">
        <v>24</v>
      </c>
      <c r="V5820">
        <f>IF(Table1[[#This Row],[Churn]]="Yes",1,0)</f>
        <v>0</v>
      </c>
      <c r="W5820" t="str">
        <f t="shared" si="90"/>
        <v>Loyal (49-72 Months)</v>
      </c>
    </row>
    <row r="5821" spans="1:23" x14ac:dyDescent="0.25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 s="1">
        <v>115.15</v>
      </c>
      <c r="T5821" s="1">
        <v>8250</v>
      </c>
      <c r="U5821" t="s">
        <v>24</v>
      </c>
      <c r="V5821">
        <f>IF(Table1[[#This Row],[Churn]]="Yes",1,0)</f>
        <v>0</v>
      </c>
      <c r="W5821" t="str">
        <f t="shared" si="90"/>
        <v>Loyal (49-72 Months)</v>
      </c>
    </row>
    <row r="5822" spans="1:23" x14ac:dyDescent="0.25">
      <c r="A5822" t="s">
        <v>5856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 s="1">
        <v>59.8</v>
      </c>
      <c r="T5822" s="1">
        <v>3561.15</v>
      </c>
      <c r="U5822" t="s">
        <v>24</v>
      </c>
      <c r="V5822">
        <f>IF(Table1[[#This Row],[Churn]]="Yes",1,0)</f>
        <v>0</v>
      </c>
      <c r="W5822" t="str">
        <f t="shared" si="90"/>
        <v>Loyal (49-72 Months)</v>
      </c>
    </row>
    <row r="5823" spans="1:23" x14ac:dyDescent="0.25">
      <c r="A5823" t="s">
        <v>5857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 s="1">
        <v>26.3</v>
      </c>
      <c r="T5823" s="1">
        <v>1763.55</v>
      </c>
      <c r="U5823" t="s">
        <v>24</v>
      </c>
      <c r="V5823">
        <f>IF(Table1[[#This Row],[Churn]]="Yes",1,0)</f>
        <v>0</v>
      </c>
      <c r="W5823" t="str">
        <f t="shared" si="90"/>
        <v>Loyal (49-72 Months)</v>
      </c>
    </row>
    <row r="5824" spans="1:23" x14ac:dyDescent="0.25">
      <c r="A5824" t="s">
        <v>5858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 s="1">
        <v>70.55</v>
      </c>
      <c r="T5824" s="1">
        <v>2419</v>
      </c>
      <c r="U5824" t="s">
        <v>24</v>
      </c>
      <c r="V5824">
        <f>IF(Table1[[#This Row],[Churn]]="Yes",1,0)</f>
        <v>0</v>
      </c>
      <c r="W5824" t="str">
        <f t="shared" si="90"/>
        <v>Established (25-48 Months)</v>
      </c>
    </row>
    <row r="5825" spans="1:23" x14ac:dyDescent="0.25">
      <c r="A5825" t="s">
        <v>5859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 s="1">
        <v>20.05</v>
      </c>
      <c r="T5825" s="1">
        <v>470.2</v>
      </c>
      <c r="U5825" t="s">
        <v>24</v>
      </c>
      <c r="V5825">
        <f>IF(Table1[[#This Row],[Churn]]="Yes",1,0)</f>
        <v>0</v>
      </c>
      <c r="W5825" t="str">
        <f t="shared" si="90"/>
        <v>Developing (13-24 Months)</v>
      </c>
    </row>
    <row r="5826" spans="1:23" x14ac:dyDescent="0.25">
      <c r="A5826" t="s">
        <v>5860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 s="1">
        <v>79.849999999999994</v>
      </c>
      <c r="T5826" s="1">
        <v>5234.95</v>
      </c>
      <c r="U5826" t="s">
        <v>24</v>
      </c>
      <c r="V5826">
        <f>IF(Table1[[#This Row],[Churn]]="Yes",1,0)</f>
        <v>0</v>
      </c>
      <c r="W5826" t="str">
        <f t="shared" ref="W5826:W5889" si="91">IF(F5826&lt;=12,"New (0-12 Months)",IF(F5826&lt;=24,"Developing (13-24 Months)",IF(F5826&lt;=48,"Established (25-48 Months)","Loyal (49-72 Months)")))</f>
        <v>Loyal (49-72 Months)</v>
      </c>
    </row>
    <row r="5827" spans="1:23" x14ac:dyDescent="0.25">
      <c r="A5827" t="s">
        <v>5861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 s="1">
        <v>70.3</v>
      </c>
      <c r="T5827" s="1">
        <v>70.3</v>
      </c>
      <c r="U5827" t="s">
        <v>23</v>
      </c>
      <c r="V5827">
        <f>IF(Table1[[#This Row],[Churn]]="Yes",1,0)</f>
        <v>1</v>
      </c>
      <c r="W5827" t="str">
        <f t="shared" si="91"/>
        <v>New (0-12 Months)</v>
      </c>
    </row>
    <row r="5828" spans="1:23" x14ac:dyDescent="0.25">
      <c r="A5828" t="s">
        <v>5862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 s="1">
        <v>79.349999999999994</v>
      </c>
      <c r="T5828" s="1">
        <v>79.349999999999994</v>
      </c>
      <c r="U5828" t="s">
        <v>23</v>
      </c>
      <c r="V5828">
        <f>IF(Table1[[#This Row],[Churn]]="Yes",1,0)</f>
        <v>1</v>
      </c>
      <c r="W5828" t="str">
        <f t="shared" si="91"/>
        <v>New (0-12 Months)</v>
      </c>
    </row>
    <row r="5829" spans="1:23" x14ac:dyDescent="0.25">
      <c r="A5829" t="s">
        <v>5863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 s="1">
        <v>90.05</v>
      </c>
      <c r="T5829" s="1">
        <v>3097</v>
      </c>
      <c r="U5829" t="s">
        <v>24</v>
      </c>
      <c r="V5829">
        <f>IF(Table1[[#This Row],[Churn]]="Yes",1,0)</f>
        <v>0</v>
      </c>
      <c r="W5829" t="str">
        <f t="shared" si="91"/>
        <v>Established (25-48 Months)</v>
      </c>
    </row>
    <row r="5830" spans="1:23" x14ac:dyDescent="0.25">
      <c r="A5830" t="s">
        <v>5864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 s="1">
        <v>24.45</v>
      </c>
      <c r="T5830" s="1">
        <v>1709.1</v>
      </c>
      <c r="U5830" t="s">
        <v>24</v>
      </c>
      <c r="V5830">
        <f>IF(Table1[[#This Row],[Churn]]="Yes",1,0)</f>
        <v>0</v>
      </c>
      <c r="W5830" t="str">
        <f t="shared" si="91"/>
        <v>Loyal (49-72 Months)</v>
      </c>
    </row>
    <row r="5831" spans="1:23" x14ac:dyDescent="0.25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 s="1">
        <v>59.95</v>
      </c>
      <c r="T5831" s="1">
        <v>1848.8</v>
      </c>
      <c r="U5831" t="s">
        <v>24</v>
      </c>
      <c r="V5831">
        <f>IF(Table1[[#This Row],[Churn]]="Yes",1,0)</f>
        <v>0</v>
      </c>
      <c r="W5831" t="str">
        <f t="shared" si="91"/>
        <v>Established (25-48 Months)</v>
      </c>
    </row>
    <row r="5832" spans="1:23" x14ac:dyDescent="0.25">
      <c r="A5832" t="s">
        <v>5866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 s="1">
        <v>25.35</v>
      </c>
      <c r="T5832" s="1">
        <v>723.3</v>
      </c>
      <c r="U5832" t="s">
        <v>24</v>
      </c>
      <c r="V5832">
        <f>IF(Table1[[#This Row],[Churn]]="Yes",1,0)</f>
        <v>0</v>
      </c>
      <c r="W5832" t="str">
        <f t="shared" si="91"/>
        <v>Established (25-48 Months)</v>
      </c>
    </row>
    <row r="5833" spans="1:23" x14ac:dyDescent="0.25">
      <c r="A5833" t="s">
        <v>5867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 s="1">
        <v>90.8</v>
      </c>
      <c r="T5833" s="1">
        <v>809.75</v>
      </c>
      <c r="U5833" t="s">
        <v>23</v>
      </c>
      <c r="V5833">
        <f>IF(Table1[[#This Row],[Churn]]="Yes",1,0)</f>
        <v>1</v>
      </c>
      <c r="W5833" t="str">
        <f t="shared" si="91"/>
        <v>New (0-12 Months)</v>
      </c>
    </row>
    <row r="5834" spans="1:23" x14ac:dyDescent="0.25">
      <c r="A5834" t="s">
        <v>5868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 s="1">
        <v>70.45</v>
      </c>
      <c r="T5834" s="1">
        <v>1470.95</v>
      </c>
      <c r="U5834" t="s">
        <v>23</v>
      </c>
      <c r="V5834">
        <f>IF(Table1[[#This Row],[Churn]]="Yes",1,0)</f>
        <v>1</v>
      </c>
      <c r="W5834" t="str">
        <f t="shared" si="91"/>
        <v>Developing (13-24 Months)</v>
      </c>
    </row>
    <row r="5835" spans="1:23" x14ac:dyDescent="0.25">
      <c r="A5835" t="s">
        <v>5869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 s="1">
        <v>34.299999999999997</v>
      </c>
      <c r="T5835" s="1">
        <v>577.15</v>
      </c>
      <c r="U5835" t="s">
        <v>24</v>
      </c>
      <c r="V5835">
        <f>IF(Table1[[#This Row],[Churn]]="Yes",1,0)</f>
        <v>0</v>
      </c>
      <c r="W5835" t="str">
        <f t="shared" si="91"/>
        <v>Developing (13-24 Months)</v>
      </c>
    </row>
    <row r="5836" spans="1:23" x14ac:dyDescent="0.25">
      <c r="A5836" t="s">
        <v>5870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 s="1">
        <v>105.05</v>
      </c>
      <c r="T5836" s="1">
        <v>6914.95</v>
      </c>
      <c r="U5836" t="s">
        <v>24</v>
      </c>
      <c r="V5836">
        <f>IF(Table1[[#This Row],[Churn]]="Yes",1,0)</f>
        <v>0</v>
      </c>
      <c r="W5836" t="str">
        <f t="shared" si="91"/>
        <v>Loyal (49-72 Months)</v>
      </c>
    </row>
    <row r="5837" spans="1:23" x14ac:dyDescent="0.25">
      <c r="A5837" t="s">
        <v>5871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 s="1">
        <v>19.3</v>
      </c>
      <c r="T5837" s="1">
        <v>602.9</v>
      </c>
      <c r="U5837" t="s">
        <v>24</v>
      </c>
      <c r="V5837">
        <f>IF(Table1[[#This Row],[Churn]]="Yes",1,0)</f>
        <v>0</v>
      </c>
      <c r="W5837" t="str">
        <f t="shared" si="91"/>
        <v>Established (25-48 Months)</v>
      </c>
    </row>
    <row r="5838" spans="1:23" x14ac:dyDescent="0.25">
      <c r="A5838" t="s">
        <v>5872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 s="1">
        <v>19.149999999999999</v>
      </c>
      <c r="T5838" s="1">
        <v>124.4</v>
      </c>
      <c r="U5838" t="s">
        <v>24</v>
      </c>
      <c r="V5838">
        <f>IF(Table1[[#This Row],[Churn]]="Yes",1,0)</f>
        <v>0</v>
      </c>
      <c r="W5838" t="str">
        <f t="shared" si="91"/>
        <v>New (0-12 Months)</v>
      </c>
    </row>
    <row r="5839" spans="1:23" x14ac:dyDescent="0.25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 s="1">
        <v>51.4</v>
      </c>
      <c r="T5839" s="1">
        <v>96.8</v>
      </c>
      <c r="U5839" t="s">
        <v>24</v>
      </c>
      <c r="V5839">
        <f>IF(Table1[[#This Row],[Churn]]="Yes",1,0)</f>
        <v>0</v>
      </c>
      <c r="W5839" t="str">
        <f t="shared" si="91"/>
        <v>New (0-12 Months)</v>
      </c>
    </row>
    <row r="5840" spans="1:23" x14ac:dyDescent="0.25">
      <c r="A5840" t="s">
        <v>5874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 s="1">
        <v>71.849999999999994</v>
      </c>
      <c r="T5840" s="1">
        <v>3827.9</v>
      </c>
      <c r="U5840" t="s">
        <v>24</v>
      </c>
      <c r="V5840">
        <f>IF(Table1[[#This Row],[Churn]]="Yes",1,0)</f>
        <v>0</v>
      </c>
      <c r="W5840" t="str">
        <f t="shared" si="91"/>
        <v>Loyal (49-72 Months)</v>
      </c>
    </row>
    <row r="5841" spans="1:23" x14ac:dyDescent="0.25">
      <c r="A5841" t="s">
        <v>5875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 s="1">
        <v>75.400000000000006</v>
      </c>
      <c r="T5841" s="1">
        <v>533.04999999999995</v>
      </c>
      <c r="U5841" t="s">
        <v>24</v>
      </c>
      <c r="V5841">
        <f>IF(Table1[[#This Row],[Churn]]="Yes",1,0)</f>
        <v>0</v>
      </c>
      <c r="W5841" t="str">
        <f t="shared" si="91"/>
        <v>New (0-12 Months)</v>
      </c>
    </row>
    <row r="5842" spans="1:23" x14ac:dyDescent="0.25">
      <c r="A5842" t="s">
        <v>5876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 s="1">
        <v>49.7</v>
      </c>
      <c r="T5842" s="1">
        <v>2961.4</v>
      </c>
      <c r="U5842" t="s">
        <v>24</v>
      </c>
      <c r="V5842">
        <f>IF(Table1[[#This Row],[Churn]]="Yes",1,0)</f>
        <v>0</v>
      </c>
      <c r="W5842" t="str">
        <f t="shared" si="91"/>
        <v>Loyal (49-72 Months)</v>
      </c>
    </row>
    <row r="5843" spans="1:23" x14ac:dyDescent="0.25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 s="1">
        <v>45.25</v>
      </c>
      <c r="T5843" s="1">
        <v>3264.45</v>
      </c>
      <c r="U5843" t="s">
        <v>23</v>
      </c>
      <c r="V5843">
        <f>IF(Table1[[#This Row],[Churn]]="Yes",1,0)</f>
        <v>1</v>
      </c>
      <c r="W5843" t="str">
        <f t="shared" si="91"/>
        <v>Loyal (49-72 Months)</v>
      </c>
    </row>
    <row r="5844" spans="1:23" x14ac:dyDescent="0.25">
      <c r="A5844" t="s">
        <v>5878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 s="1">
        <v>78.75</v>
      </c>
      <c r="T5844" s="1">
        <v>995.35</v>
      </c>
      <c r="U5844" t="s">
        <v>24</v>
      </c>
      <c r="V5844">
        <f>IF(Table1[[#This Row],[Churn]]="Yes",1,0)</f>
        <v>0</v>
      </c>
      <c r="W5844" t="str">
        <f t="shared" si="91"/>
        <v>Developing (13-24 Months)</v>
      </c>
    </row>
    <row r="5845" spans="1:23" x14ac:dyDescent="0.25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 s="1">
        <v>81.599999999999994</v>
      </c>
      <c r="T5845" s="1">
        <v>2815.25</v>
      </c>
      <c r="U5845" t="s">
        <v>24</v>
      </c>
      <c r="V5845">
        <f>IF(Table1[[#This Row],[Churn]]="Yes",1,0)</f>
        <v>0</v>
      </c>
      <c r="W5845" t="str">
        <f t="shared" si="91"/>
        <v>Established (25-48 Months)</v>
      </c>
    </row>
    <row r="5846" spans="1:23" x14ac:dyDescent="0.25">
      <c r="A5846" t="s">
        <v>5880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 s="1">
        <v>70.400000000000006</v>
      </c>
      <c r="T5846" s="1">
        <v>154.80000000000001</v>
      </c>
      <c r="U5846" t="s">
        <v>24</v>
      </c>
      <c r="V5846">
        <f>IF(Table1[[#This Row],[Churn]]="Yes",1,0)</f>
        <v>0</v>
      </c>
      <c r="W5846" t="str">
        <f t="shared" si="91"/>
        <v>New (0-12 Months)</v>
      </c>
    </row>
    <row r="5847" spans="1:23" x14ac:dyDescent="0.25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 s="1">
        <v>75.8</v>
      </c>
      <c r="T5847" s="1">
        <v>246.3</v>
      </c>
      <c r="U5847" t="s">
        <v>23</v>
      </c>
      <c r="V5847">
        <f>IF(Table1[[#This Row],[Churn]]="Yes",1,0)</f>
        <v>1</v>
      </c>
      <c r="W5847" t="str">
        <f t="shared" si="91"/>
        <v>New (0-12 Months)</v>
      </c>
    </row>
    <row r="5848" spans="1:23" x14ac:dyDescent="0.25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 s="1">
        <v>76.099999999999994</v>
      </c>
      <c r="T5848" s="1">
        <v>257.60000000000002</v>
      </c>
      <c r="U5848" t="s">
        <v>24</v>
      </c>
      <c r="V5848">
        <f>IF(Table1[[#This Row],[Churn]]="Yes",1,0)</f>
        <v>0</v>
      </c>
      <c r="W5848" t="str">
        <f t="shared" si="91"/>
        <v>New (0-12 Months)</v>
      </c>
    </row>
    <row r="5849" spans="1:23" x14ac:dyDescent="0.25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 s="1">
        <v>94</v>
      </c>
      <c r="T5849" s="1">
        <v>5757.2</v>
      </c>
      <c r="U5849" t="s">
        <v>24</v>
      </c>
      <c r="V5849">
        <f>IF(Table1[[#This Row],[Churn]]="Yes",1,0)</f>
        <v>0</v>
      </c>
      <c r="W5849" t="str">
        <f t="shared" si="91"/>
        <v>Loyal (49-72 Months)</v>
      </c>
    </row>
    <row r="5850" spans="1:23" x14ac:dyDescent="0.25">
      <c r="A5850" t="s">
        <v>5884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 s="1">
        <v>103.95</v>
      </c>
      <c r="T5850" s="1">
        <v>7517.7</v>
      </c>
      <c r="U5850" t="s">
        <v>24</v>
      </c>
      <c r="V5850">
        <f>IF(Table1[[#This Row],[Churn]]="Yes",1,0)</f>
        <v>0</v>
      </c>
      <c r="W5850" t="str">
        <f t="shared" si="91"/>
        <v>Loyal (49-72 Months)</v>
      </c>
    </row>
    <row r="5851" spans="1:23" x14ac:dyDescent="0.25">
      <c r="A5851" t="s">
        <v>5885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 s="1">
        <v>19.95</v>
      </c>
      <c r="T5851" s="1">
        <v>1234.8</v>
      </c>
      <c r="U5851" t="s">
        <v>24</v>
      </c>
      <c r="V5851">
        <f>IF(Table1[[#This Row],[Churn]]="Yes",1,0)</f>
        <v>0</v>
      </c>
      <c r="W5851" t="str">
        <f t="shared" si="91"/>
        <v>Loyal (49-72 Months)</v>
      </c>
    </row>
    <row r="5852" spans="1:23" x14ac:dyDescent="0.25">
      <c r="A5852" t="s">
        <v>5886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 s="1">
        <v>71.3</v>
      </c>
      <c r="T5852" s="1">
        <v>1389.2</v>
      </c>
      <c r="U5852" t="s">
        <v>23</v>
      </c>
      <c r="V5852">
        <f>IF(Table1[[#This Row],[Churn]]="Yes",1,0)</f>
        <v>1</v>
      </c>
      <c r="W5852" t="str">
        <f t="shared" si="91"/>
        <v>Developing (13-24 Months)</v>
      </c>
    </row>
    <row r="5853" spans="1:23" x14ac:dyDescent="0.25">
      <c r="A5853" t="s">
        <v>5887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 s="1">
        <v>110.8</v>
      </c>
      <c r="T5853" s="1">
        <v>3836.3</v>
      </c>
      <c r="U5853" t="s">
        <v>24</v>
      </c>
      <c r="V5853">
        <f>IF(Table1[[#This Row],[Churn]]="Yes",1,0)</f>
        <v>0</v>
      </c>
      <c r="W5853" t="str">
        <f t="shared" si="91"/>
        <v>Established (25-48 Months)</v>
      </c>
    </row>
    <row r="5854" spans="1:23" x14ac:dyDescent="0.25">
      <c r="A5854" t="s">
        <v>5888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 s="1">
        <v>69.099999999999994</v>
      </c>
      <c r="T5854" s="1">
        <v>1474.75</v>
      </c>
      <c r="U5854" t="s">
        <v>23</v>
      </c>
      <c r="V5854">
        <f>IF(Table1[[#This Row],[Churn]]="Yes",1,0)</f>
        <v>1</v>
      </c>
      <c r="W5854" t="str">
        <f t="shared" si="91"/>
        <v>Developing (13-24 Months)</v>
      </c>
    </row>
    <row r="5855" spans="1:23" x14ac:dyDescent="0.25">
      <c r="A5855" t="s">
        <v>5889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 s="1">
        <v>96.1</v>
      </c>
      <c r="T5855" s="1">
        <v>6001.45</v>
      </c>
      <c r="U5855" t="s">
        <v>24</v>
      </c>
      <c r="V5855">
        <f>IF(Table1[[#This Row],[Churn]]="Yes",1,0)</f>
        <v>0</v>
      </c>
      <c r="W5855" t="str">
        <f t="shared" si="91"/>
        <v>Loyal (49-72 Months)</v>
      </c>
    </row>
    <row r="5856" spans="1:23" x14ac:dyDescent="0.25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 s="1">
        <v>48.8</v>
      </c>
      <c r="T5856" s="1">
        <v>720.1</v>
      </c>
      <c r="U5856" t="s">
        <v>24</v>
      </c>
      <c r="V5856">
        <f>IF(Table1[[#This Row],[Churn]]="Yes",1,0)</f>
        <v>0</v>
      </c>
      <c r="W5856" t="str">
        <f t="shared" si="91"/>
        <v>Developing (13-24 Months)</v>
      </c>
    </row>
    <row r="5857" spans="1:23" x14ac:dyDescent="0.25">
      <c r="A5857" t="s">
        <v>5891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 s="1">
        <v>50.55</v>
      </c>
      <c r="T5857" s="1">
        <v>2832.75</v>
      </c>
      <c r="U5857" t="s">
        <v>24</v>
      </c>
      <c r="V5857">
        <f>IF(Table1[[#This Row],[Churn]]="Yes",1,0)</f>
        <v>0</v>
      </c>
      <c r="W5857" t="str">
        <f t="shared" si="91"/>
        <v>Loyal (49-72 Months)</v>
      </c>
    </row>
    <row r="5858" spans="1:23" x14ac:dyDescent="0.25">
      <c r="A5858" t="s">
        <v>5892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 s="1">
        <v>44.65</v>
      </c>
      <c r="T5858" s="1">
        <v>472.25</v>
      </c>
      <c r="U5858" t="s">
        <v>24</v>
      </c>
      <c r="V5858">
        <f>IF(Table1[[#This Row],[Churn]]="Yes",1,0)</f>
        <v>0</v>
      </c>
      <c r="W5858" t="str">
        <f t="shared" si="91"/>
        <v>New (0-12 Months)</v>
      </c>
    </row>
    <row r="5859" spans="1:23" x14ac:dyDescent="0.25">
      <c r="A5859" t="s">
        <v>5893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 s="1">
        <v>88.25</v>
      </c>
      <c r="T5859" s="1">
        <v>1460.65</v>
      </c>
      <c r="U5859" t="s">
        <v>23</v>
      </c>
      <c r="V5859">
        <f>IF(Table1[[#This Row],[Churn]]="Yes",1,0)</f>
        <v>1</v>
      </c>
      <c r="W5859" t="str">
        <f t="shared" si="91"/>
        <v>Developing (13-24 Months)</v>
      </c>
    </row>
    <row r="5860" spans="1:23" x14ac:dyDescent="0.25">
      <c r="A5860" t="s">
        <v>5894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 s="1">
        <v>19.45</v>
      </c>
      <c r="T5860" s="1">
        <v>1336.35</v>
      </c>
      <c r="U5860" t="s">
        <v>24</v>
      </c>
      <c r="V5860">
        <f>IF(Table1[[#This Row],[Churn]]="Yes",1,0)</f>
        <v>0</v>
      </c>
      <c r="W5860" t="str">
        <f t="shared" si="91"/>
        <v>Loyal (49-72 Months)</v>
      </c>
    </row>
    <row r="5861" spans="1:23" x14ac:dyDescent="0.25">
      <c r="A5861" t="s">
        <v>5895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 s="1">
        <v>89.3</v>
      </c>
      <c r="T5861" s="1">
        <v>6388.65</v>
      </c>
      <c r="U5861" t="s">
        <v>24</v>
      </c>
      <c r="V5861">
        <f>IF(Table1[[#This Row],[Churn]]="Yes",1,0)</f>
        <v>0</v>
      </c>
      <c r="W5861" t="str">
        <f t="shared" si="91"/>
        <v>Loyal (49-72 Months)</v>
      </c>
    </row>
    <row r="5862" spans="1:23" x14ac:dyDescent="0.25">
      <c r="A5862" t="s">
        <v>5896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 s="1">
        <v>70</v>
      </c>
      <c r="T5862" s="1">
        <v>153.05000000000001</v>
      </c>
      <c r="U5862" t="s">
        <v>23</v>
      </c>
      <c r="V5862">
        <f>IF(Table1[[#This Row],[Churn]]="Yes",1,0)</f>
        <v>1</v>
      </c>
      <c r="W5862" t="str">
        <f t="shared" si="91"/>
        <v>New (0-12 Months)</v>
      </c>
    </row>
    <row r="5863" spans="1:23" x14ac:dyDescent="0.25">
      <c r="A5863" t="s">
        <v>5897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 s="1">
        <v>19.25</v>
      </c>
      <c r="T5863" s="1">
        <v>677.9</v>
      </c>
      <c r="U5863" t="s">
        <v>24</v>
      </c>
      <c r="V5863">
        <f>IF(Table1[[#This Row],[Churn]]="Yes",1,0)</f>
        <v>0</v>
      </c>
      <c r="W5863" t="str">
        <f t="shared" si="91"/>
        <v>Established (25-48 Months)</v>
      </c>
    </row>
    <row r="5864" spans="1:23" x14ac:dyDescent="0.25">
      <c r="A5864" t="s">
        <v>5898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 s="1">
        <v>70.5</v>
      </c>
      <c r="T5864" s="1">
        <v>1165.5999999999999</v>
      </c>
      <c r="U5864" t="s">
        <v>24</v>
      </c>
      <c r="V5864">
        <f>IF(Table1[[#This Row],[Churn]]="Yes",1,0)</f>
        <v>0</v>
      </c>
      <c r="W5864" t="str">
        <f t="shared" si="91"/>
        <v>Developing (13-24 Months)</v>
      </c>
    </row>
    <row r="5865" spans="1:23" x14ac:dyDescent="0.25">
      <c r="A5865" t="s">
        <v>5899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 s="1">
        <v>97.35</v>
      </c>
      <c r="T5865" s="1">
        <v>2119.5</v>
      </c>
      <c r="U5865" t="s">
        <v>23</v>
      </c>
      <c r="V5865">
        <f>IF(Table1[[#This Row],[Churn]]="Yes",1,0)</f>
        <v>1</v>
      </c>
      <c r="W5865" t="str">
        <f t="shared" si="91"/>
        <v>Developing (13-24 Months)</v>
      </c>
    </row>
    <row r="5866" spans="1:23" x14ac:dyDescent="0.25">
      <c r="A5866" t="s">
        <v>5900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 s="1">
        <v>19.649999999999999</v>
      </c>
      <c r="T5866" s="1">
        <v>921.55</v>
      </c>
      <c r="U5866" t="s">
        <v>24</v>
      </c>
      <c r="V5866">
        <f>IF(Table1[[#This Row],[Churn]]="Yes",1,0)</f>
        <v>0</v>
      </c>
      <c r="W5866" t="str">
        <f t="shared" si="91"/>
        <v>Established (25-48 Months)</v>
      </c>
    </row>
    <row r="5867" spans="1:23" x14ac:dyDescent="0.25">
      <c r="A5867" t="s">
        <v>5901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 s="1">
        <v>20.85</v>
      </c>
      <c r="T5867" s="1">
        <v>72</v>
      </c>
      <c r="U5867" t="s">
        <v>24</v>
      </c>
      <c r="V5867">
        <f>IF(Table1[[#This Row],[Churn]]="Yes",1,0)</f>
        <v>0</v>
      </c>
      <c r="W5867" t="str">
        <f t="shared" si="91"/>
        <v>New (0-12 Months)</v>
      </c>
    </row>
    <row r="5868" spans="1:23" x14ac:dyDescent="0.25">
      <c r="A5868" t="s">
        <v>5902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 s="1">
        <v>19.649999999999999</v>
      </c>
      <c r="T5868" s="1">
        <v>68.349999999999994</v>
      </c>
      <c r="U5868" t="s">
        <v>24</v>
      </c>
      <c r="V5868">
        <f>IF(Table1[[#This Row],[Churn]]="Yes",1,0)</f>
        <v>0</v>
      </c>
      <c r="W5868" t="str">
        <f t="shared" si="91"/>
        <v>New (0-12 Months)</v>
      </c>
    </row>
    <row r="5869" spans="1:23" x14ac:dyDescent="0.25">
      <c r="A5869" t="s">
        <v>5903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 s="1">
        <v>19.350000000000001</v>
      </c>
      <c r="T5869" s="1">
        <v>847.25</v>
      </c>
      <c r="U5869" t="s">
        <v>24</v>
      </c>
      <c r="V5869">
        <f>IF(Table1[[#This Row],[Churn]]="Yes",1,0)</f>
        <v>0</v>
      </c>
      <c r="W5869" t="str">
        <f t="shared" si="91"/>
        <v>Established (25-48 Months)</v>
      </c>
    </row>
    <row r="5870" spans="1:23" x14ac:dyDescent="0.25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 s="1">
        <v>44</v>
      </c>
      <c r="T5870" s="1">
        <v>44</v>
      </c>
      <c r="U5870" t="s">
        <v>24</v>
      </c>
      <c r="V5870">
        <f>IF(Table1[[#This Row],[Churn]]="Yes",1,0)</f>
        <v>0</v>
      </c>
      <c r="W5870" t="str">
        <f t="shared" si="91"/>
        <v>New (0-12 Months)</v>
      </c>
    </row>
    <row r="5871" spans="1:23" x14ac:dyDescent="0.25">
      <c r="A5871" t="s">
        <v>5905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 s="1">
        <v>94.4</v>
      </c>
      <c r="T5871" s="1">
        <v>4295.3500000000004</v>
      </c>
      <c r="U5871" t="s">
        <v>24</v>
      </c>
      <c r="V5871">
        <f>IF(Table1[[#This Row],[Churn]]="Yes",1,0)</f>
        <v>0</v>
      </c>
      <c r="W5871" t="str">
        <f t="shared" si="91"/>
        <v>Established (25-48 Months)</v>
      </c>
    </row>
    <row r="5872" spans="1:23" x14ac:dyDescent="0.25">
      <c r="A5872" t="s">
        <v>5906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 s="1">
        <v>25.9</v>
      </c>
      <c r="T5872" s="1">
        <v>135</v>
      </c>
      <c r="U5872" t="s">
        <v>23</v>
      </c>
      <c r="V5872">
        <f>IF(Table1[[#This Row],[Churn]]="Yes",1,0)</f>
        <v>1</v>
      </c>
      <c r="W5872" t="str">
        <f t="shared" si="91"/>
        <v>New (0-12 Months)</v>
      </c>
    </row>
    <row r="5873" spans="1:23" x14ac:dyDescent="0.25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 s="1">
        <v>55.65</v>
      </c>
      <c r="T5873" s="1">
        <v>1400.55</v>
      </c>
      <c r="U5873" t="s">
        <v>23</v>
      </c>
      <c r="V5873">
        <f>IF(Table1[[#This Row],[Churn]]="Yes",1,0)</f>
        <v>1</v>
      </c>
      <c r="W5873" t="str">
        <f t="shared" si="91"/>
        <v>Developing (13-24 Months)</v>
      </c>
    </row>
    <row r="5874" spans="1:23" x14ac:dyDescent="0.25">
      <c r="A5874" t="s">
        <v>5908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 s="1">
        <v>69.650000000000006</v>
      </c>
      <c r="T5874" s="1">
        <v>69.650000000000006</v>
      </c>
      <c r="U5874" t="s">
        <v>23</v>
      </c>
      <c r="V5874">
        <f>IF(Table1[[#This Row],[Churn]]="Yes",1,0)</f>
        <v>1</v>
      </c>
      <c r="W5874" t="str">
        <f t="shared" si="91"/>
        <v>New (0-12 Months)</v>
      </c>
    </row>
    <row r="5875" spans="1:23" x14ac:dyDescent="0.25">
      <c r="A5875" t="s">
        <v>5909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 s="1">
        <v>75.400000000000006</v>
      </c>
      <c r="T5875" s="1">
        <v>1380.4</v>
      </c>
      <c r="U5875" t="s">
        <v>24</v>
      </c>
      <c r="V5875">
        <f>IF(Table1[[#This Row],[Churn]]="Yes",1,0)</f>
        <v>0</v>
      </c>
      <c r="W5875" t="str">
        <f t="shared" si="91"/>
        <v>Developing (13-24 Months)</v>
      </c>
    </row>
    <row r="5876" spans="1:23" x14ac:dyDescent="0.25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 s="1">
        <v>100.6</v>
      </c>
      <c r="T5876" s="1">
        <v>1060.2</v>
      </c>
      <c r="U5876" t="s">
        <v>23</v>
      </c>
      <c r="V5876">
        <f>IF(Table1[[#This Row],[Churn]]="Yes",1,0)</f>
        <v>1</v>
      </c>
      <c r="W5876" t="str">
        <f t="shared" si="91"/>
        <v>New (0-12 Months)</v>
      </c>
    </row>
    <row r="5877" spans="1:23" x14ac:dyDescent="0.25">
      <c r="A5877" t="s">
        <v>5911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 s="1">
        <v>71</v>
      </c>
      <c r="T5877" s="1">
        <v>4386.2</v>
      </c>
      <c r="U5877" t="s">
        <v>24</v>
      </c>
      <c r="V5877">
        <f>IF(Table1[[#This Row],[Churn]]="Yes",1,0)</f>
        <v>0</v>
      </c>
      <c r="W5877" t="str">
        <f t="shared" si="91"/>
        <v>Loyal (49-72 Months)</v>
      </c>
    </row>
    <row r="5878" spans="1:23" x14ac:dyDescent="0.25">
      <c r="A5878" t="s">
        <v>5912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 s="1">
        <v>86</v>
      </c>
      <c r="T5878" s="1">
        <v>86</v>
      </c>
      <c r="U5878" t="s">
        <v>23</v>
      </c>
      <c r="V5878">
        <f>IF(Table1[[#This Row],[Churn]]="Yes",1,0)</f>
        <v>1</v>
      </c>
      <c r="W5878" t="str">
        <f t="shared" si="91"/>
        <v>New (0-12 Months)</v>
      </c>
    </row>
    <row r="5879" spans="1:23" x14ac:dyDescent="0.25">
      <c r="A5879" t="s">
        <v>5913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 s="1">
        <v>106.95</v>
      </c>
      <c r="T5879" s="1">
        <v>5785.5</v>
      </c>
      <c r="U5879" t="s">
        <v>23</v>
      </c>
      <c r="V5879">
        <f>IF(Table1[[#This Row],[Churn]]="Yes",1,0)</f>
        <v>1</v>
      </c>
      <c r="W5879" t="str">
        <f t="shared" si="91"/>
        <v>Loyal (49-72 Months)</v>
      </c>
    </row>
    <row r="5880" spans="1:23" x14ac:dyDescent="0.25">
      <c r="A5880" t="s">
        <v>5914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 s="1">
        <v>21.2</v>
      </c>
      <c r="T5880" s="1">
        <v>52.05</v>
      </c>
      <c r="U5880" t="s">
        <v>24</v>
      </c>
      <c r="V5880">
        <f>IF(Table1[[#This Row],[Churn]]="Yes",1,0)</f>
        <v>0</v>
      </c>
      <c r="W5880" t="str">
        <f t="shared" si="91"/>
        <v>New (0-12 Months)</v>
      </c>
    </row>
    <row r="5881" spans="1:23" x14ac:dyDescent="0.25">
      <c r="A5881" t="s">
        <v>5915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 s="1">
        <v>61.05</v>
      </c>
      <c r="T5881" s="1">
        <v>2018.4</v>
      </c>
      <c r="U5881" t="s">
        <v>24</v>
      </c>
      <c r="V5881">
        <f>IF(Table1[[#This Row],[Churn]]="Yes",1,0)</f>
        <v>0</v>
      </c>
      <c r="W5881" t="str">
        <f t="shared" si="91"/>
        <v>Established (25-48 Months)</v>
      </c>
    </row>
    <row r="5882" spans="1:23" x14ac:dyDescent="0.25">
      <c r="A5882" t="s">
        <v>5916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 s="1">
        <v>29.6</v>
      </c>
      <c r="T5882" s="1">
        <v>79.45</v>
      </c>
      <c r="U5882" t="s">
        <v>23</v>
      </c>
      <c r="V5882">
        <f>IF(Table1[[#This Row],[Churn]]="Yes",1,0)</f>
        <v>1</v>
      </c>
      <c r="W5882" t="str">
        <f t="shared" si="91"/>
        <v>New (0-12 Months)</v>
      </c>
    </row>
    <row r="5883" spans="1:23" x14ac:dyDescent="0.25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 s="1">
        <v>79.95</v>
      </c>
      <c r="T5883" s="1">
        <v>2727.3</v>
      </c>
      <c r="U5883" t="s">
        <v>24</v>
      </c>
      <c r="V5883">
        <f>IF(Table1[[#This Row],[Churn]]="Yes",1,0)</f>
        <v>0</v>
      </c>
      <c r="W5883" t="str">
        <f t="shared" si="91"/>
        <v>Established (25-48 Months)</v>
      </c>
    </row>
    <row r="5884" spans="1:23" x14ac:dyDescent="0.25">
      <c r="A5884" t="s">
        <v>5918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 s="1">
        <v>19.7</v>
      </c>
      <c r="T5884" s="1">
        <v>263.64999999999998</v>
      </c>
      <c r="U5884" t="s">
        <v>24</v>
      </c>
      <c r="V5884">
        <f>IF(Table1[[#This Row],[Churn]]="Yes",1,0)</f>
        <v>0</v>
      </c>
      <c r="W5884" t="str">
        <f t="shared" si="91"/>
        <v>Developing (13-24 Months)</v>
      </c>
    </row>
    <row r="5885" spans="1:23" x14ac:dyDescent="0.25">
      <c r="A5885" t="s">
        <v>5919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 s="1">
        <v>20.3</v>
      </c>
      <c r="T5885" s="1">
        <v>275.39999999999998</v>
      </c>
      <c r="U5885" t="s">
        <v>24</v>
      </c>
      <c r="V5885">
        <f>IF(Table1[[#This Row],[Churn]]="Yes",1,0)</f>
        <v>0</v>
      </c>
      <c r="W5885" t="str">
        <f t="shared" si="91"/>
        <v>Developing (13-24 Months)</v>
      </c>
    </row>
    <row r="5886" spans="1:23" x14ac:dyDescent="0.25">
      <c r="A5886" t="s">
        <v>5920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 s="1">
        <v>59.9</v>
      </c>
      <c r="T5886" s="1">
        <v>2816.65</v>
      </c>
      <c r="U5886" t="s">
        <v>23</v>
      </c>
      <c r="V5886">
        <f>IF(Table1[[#This Row],[Churn]]="Yes",1,0)</f>
        <v>1</v>
      </c>
      <c r="W5886" t="str">
        <f t="shared" si="91"/>
        <v>Established (25-48 Months)</v>
      </c>
    </row>
    <row r="5887" spans="1:23" x14ac:dyDescent="0.25">
      <c r="A5887" t="s">
        <v>5921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 s="1">
        <v>24.35</v>
      </c>
      <c r="T5887" s="1">
        <v>538.5</v>
      </c>
      <c r="U5887" t="s">
        <v>24</v>
      </c>
      <c r="V5887">
        <f>IF(Table1[[#This Row],[Churn]]="Yes",1,0)</f>
        <v>0</v>
      </c>
      <c r="W5887" t="str">
        <f t="shared" si="91"/>
        <v>Developing (13-24 Months)</v>
      </c>
    </row>
    <row r="5888" spans="1:23" x14ac:dyDescent="0.25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 s="1">
        <v>19.75</v>
      </c>
      <c r="T5888" s="1">
        <v>948.9</v>
      </c>
      <c r="U5888" t="s">
        <v>24</v>
      </c>
      <c r="V5888">
        <f>IF(Table1[[#This Row],[Churn]]="Yes",1,0)</f>
        <v>0</v>
      </c>
      <c r="W5888" t="str">
        <f t="shared" si="91"/>
        <v>Established (25-48 Months)</v>
      </c>
    </row>
    <row r="5889" spans="1:23" x14ac:dyDescent="0.25">
      <c r="A5889" t="s">
        <v>5923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 s="1">
        <v>50.3</v>
      </c>
      <c r="T5889" s="1">
        <v>846.8</v>
      </c>
      <c r="U5889" t="s">
        <v>24</v>
      </c>
      <c r="V5889">
        <f>IF(Table1[[#This Row],[Churn]]="Yes",1,0)</f>
        <v>0</v>
      </c>
      <c r="W5889" t="str">
        <f t="shared" si="91"/>
        <v>Developing (13-24 Months)</v>
      </c>
    </row>
    <row r="5890" spans="1:23" x14ac:dyDescent="0.25">
      <c r="A5890" t="s">
        <v>5924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 s="1">
        <v>95.6</v>
      </c>
      <c r="T5890" s="1">
        <v>4783.5</v>
      </c>
      <c r="U5890" t="s">
        <v>23</v>
      </c>
      <c r="V5890">
        <f>IF(Table1[[#This Row],[Churn]]="Yes",1,0)</f>
        <v>1</v>
      </c>
      <c r="W5890" t="str">
        <f t="shared" ref="W5890:W5953" si="92">IF(F5890&lt;=12,"New (0-12 Months)",IF(F5890&lt;=24,"Developing (13-24 Months)",IF(F5890&lt;=48,"Established (25-48 Months)","Loyal (49-72 Months)")))</f>
        <v>Loyal (49-72 Months)</v>
      </c>
    </row>
    <row r="5891" spans="1:23" x14ac:dyDescent="0.25">
      <c r="A5891" t="s">
        <v>5925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 s="1">
        <v>50.25</v>
      </c>
      <c r="T5891" s="1">
        <v>2997.45</v>
      </c>
      <c r="U5891" t="s">
        <v>24</v>
      </c>
      <c r="V5891">
        <f>IF(Table1[[#This Row],[Churn]]="Yes",1,0)</f>
        <v>0</v>
      </c>
      <c r="W5891" t="str">
        <f t="shared" si="92"/>
        <v>Loyal (49-72 Months)</v>
      </c>
    </row>
    <row r="5892" spans="1:23" x14ac:dyDescent="0.25">
      <c r="A5892" t="s">
        <v>5926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 s="1">
        <v>85.35</v>
      </c>
      <c r="T5892" s="1">
        <v>5897.4</v>
      </c>
      <c r="U5892" t="s">
        <v>24</v>
      </c>
      <c r="V5892">
        <f>IF(Table1[[#This Row],[Churn]]="Yes",1,0)</f>
        <v>0</v>
      </c>
      <c r="W5892" t="str">
        <f t="shared" si="92"/>
        <v>Loyal (49-72 Months)</v>
      </c>
    </row>
    <row r="5893" spans="1:23" x14ac:dyDescent="0.25">
      <c r="A5893" t="s">
        <v>5927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 s="1">
        <v>41.6</v>
      </c>
      <c r="T5893" s="1">
        <v>470.6</v>
      </c>
      <c r="U5893" t="s">
        <v>23</v>
      </c>
      <c r="V5893">
        <f>IF(Table1[[#This Row],[Churn]]="Yes",1,0)</f>
        <v>1</v>
      </c>
      <c r="W5893" t="str">
        <f t="shared" si="92"/>
        <v>New (0-12 Months)</v>
      </c>
    </row>
    <row r="5894" spans="1:23" x14ac:dyDescent="0.25">
      <c r="A5894" t="s">
        <v>5928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 s="1">
        <v>51.65</v>
      </c>
      <c r="T5894" s="1">
        <v>524.5</v>
      </c>
      <c r="U5894" t="s">
        <v>24</v>
      </c>
      <c r="V5894">
        <f>IF(Table1[[#This Row],[Churn]]="Yes",1,0)</f>
        <v>0</v>
      </c>
      <c r="W5894" t="str">
        <f t="shared" si="92"/>
        <v>New (0-12 Months)</v>
      </c>
    </row>
    <row r="5895" spans="1:23" x14ac:dyDescent="0.25">
      <c r="A5895" t="s">
        <v>5929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 s="1">
        <v>24</v>
      </c>
      <c r="T5895" s="1">
        <v>269.64999999999998</v>
      </c>
      <c r="U5895" t="s">
        <v>24</v>
      </c>
      <c r="V5895">
        <f>IF(Table1[[#This Row],[Churn]]="Yes",1,0)</f>
        <v>0</v>
      </c>
      <c r="W5895" t="str">
        <f t="shared" si="92"/>
        <v>New (0-12 Months)</v>
      </c>
    </row>
    <row r="5896" spans="1:23" x14ac:dyDescent="0.25">
      <c r="A5896" t="s">
        <v>5930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 s="1">
        <v>100.85</v>
      </c>
      <c r="T5896" s="1">
        <v>4740</v>
      </c>
      <c r="U5896" t="s">
        <v>23</v>
      </c>
      <c r="V5896">
        <f>IF(Table1[[#This Row],[Churn]]="Yes",1,0)</f>
        <v>1</v>
      </c>
      <c r="W5896" t="str">
        <f t="shared" si="92"/>
        <v>Established (25-48 Months)</v>
      </c>
    </row>
    <row r="5897" spans="1:23" x14ac:dyDescent="0.25">
      <c r="A5897" t="s">
        <v>5931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 s="1">
        <v>59.85</v>
      </c>
      <c r="T5897" s="1">
        <v>2341.5</v>
      </c>
      <c r="U5897" t="s">
        <v>24</v>
      </c>
      <c r="V5897">
        <f>IF(Table1[[#This Row],[Churn]]="Yes",1,0)</f>
        <v>0</v>
      </c>
      <c r="W5897" t="str">
        <f t="shared" si="92"/>
        <v>Established (25-48 Months)</v>
      </c>
    </row>
    <row r="5898" spans="1:23" x14ac:dyDescent="0.25">
      <c r="A5898" t="s">
        <v>5932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 s="1">
        <v>25.45</v>
      </c>
      <c r="T5898" s="1">
        <v>1789.65</v>
      </c>
      <c r="U5898" t="s">
        <v>24</v>
      </c>
      <c r="V5898">
        <f>IF(Table1[[#This Row],[Churn]]="Yes",1,0)</f>
        <v>0</v>
      </c>
      <c r="W5898" t="str">
        <f t="shared" si="92"/>
        <v>Loyal (49-72 Months)</v>
      </c>
    </row>
    <row r="5899" spans="1:23" x14ac:dyDescent="0.25">
      <c r="A5899" t="s">
        <v>5933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 s="1">
        <v>23.9</v>
      </c>
      <c r="T5899" s="1">
        <v>1626.4</v>
      </c>
      <c r="U5899" t="s">
        <v>24</v>
      </c>
      <c r="V5899">
        <f>IF(Table1[[#This Row],[Churn]]="Yes",1,0)</f>
        <v>0</v>
      </c>
      <c r="W5899" t="str">
        <f t="shared" si="92"/>
        <v>Loyal (49-72 Months)</v>
      </c>
    </row>
    <row r="5900" spans="1:23" x14ac:dyDescent="0.25">
      <c r="A5900" t="s">
        <v>5934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 s="1">
        <v>24.15</v>
      </c>
      <c r="T5900" s="1">
        <v>800.3</v>
      </c>
      <c r="U5900" t="s">
        <v>24</v>
      </c>
      <c r="V5900">
        <f>IF(Table1[[#This Row],[Churn]]="Yes",1,0)</f>
        <v>0</v>
      </c>
      <c r="W5900" t="str">
        <f t="shared" si="92"/>
        <v>Established (25-48 Months)</v>
      </c>
    </row>
    <row r="5901" spans="1:23" x14ac:dyDescent="0.25">
      <c r="A5901" t="s">
        <v>5935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 s="1">
        <v>75.7</v>
      </c>
      <c r="T5901" s="1">
        <v>5060.8500000000004</v>
      </c>
      <c r="U5901" t="s">
        <v>24</v>
      </c>
      <c r="V5901">
        <f>IF(Table1[[#This Row],[Churn]]="Yes",1,0)</f>
        <v>0</v>
      </c>
      <c r="W5901" t="str">
        <f t="shared" si="92"/>
        <v>Loyal (49-72 Months)</v>
      </c>
    </row>
    <row r="5902" spans="1:23" x14ac:dyDescent="0.25">
      <c r="A5902" t="s">
        <v>5936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 s="1">
        <v>40.200000000000003</v>
      </c>
      <c r="T5902" s="1">
        <v>1448.8</v>
      </c>
      <c r="U5902" t="s">
        <v>23</v>
      </c>
      <c r="V5902">
        <f>IF(Table1[[#This Row],[Churn]]="Yes",1,0)</f>
        <v>1</v>
      </c>
      <c r="W5902" t="str">
        <f t="shared" si="92"/>
        <v>Established (25-48 Months)</v>
      </c>
    </row>
    <row r="5903" spans="1:23" x14ac:dyDescent="0.25">
      <c r="A5903" t="s">
        <v>5937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 s="1">
        <v>84.5</v>
      </c>
      <c r="T5903" s="1">
        <v>4254.8500000000004</v>
      </c>
      <c r="U5903" t="s">
        <v>23</v>
      </c>
      <c r="V5903">
        <f>IF(Table1[[#This Row],[Churn]]="Yes",1,0)</f>
        <v>1</v>
      </c>
      <c r="W5903" t="str">
        <f t="shared" si="92"/>
        <v>Loyal (49-72 Months)</v>
      </c>
    </row>
    <row r="5904" spans="1:23" x14ac:dyDescent="0.25">
      <c r="A5904" t="s">
        <v>5938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 s="1">
        <v>50.85</v>
      </c>
      <c r="T5904" s="1">
        <v>466.6</v>
      </c>
      <c r="U5904" t="s">
        <v>24</v>
      </c>
      <c r="V5904">
        <f>IF(Table1[[#This Row],[Churn]]="Yes",1,0)</f>
        <v>0</v>
      </c>
      <c r="W5904" t="str">
        <f t="shared" si="92"/>
        <v>New (0-12 Months)</v>
      </c>
    </row>
    <row r="5905" spans="1:23" x14ac:dyDescent="0.25">
      <c r="A5905" t="s">
        <v>5939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 s="1">
        <v>91.6</v>
      </c>
      <c r="T5905" s="1">
        <v>4627.8</v>
      </c>
      <c r="U5905" t="s">
        <v>24</v>
      </c>
      <c r="V5905">
        <f>IF(Table1[[#This Row],[Churn]]="Yes",1,0)</f>
        <v>0</v>
      </c>
      <c r="W5905" t="str">
        <f t="shared" si="92"/>
        <v>Loyal (49-72 Months)</v>
      </c>
    </row>
    <row r="5906" spans="1:23" x14ac:dyDescent="0.25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 s="1">
        <v>98.9</v>
      </c>
      <c r="T5906" s="1">
        <v>6838.6</v>
      </c>
      <c r="U5906" t="s">
        <v>24</v>
      </c>
      <c r="V5906">
        <f>IF(Table1[[#This Row],[Churn]]="Yes",1,0)</f>
        <v>0</v>
      </c>
      <c r="W5906" t="str">
        <f t="shared" si="92"/>
        <v>Loyal (49-72 Months)</v>
      </c>
    </row>
    <row r="5907" spans="1:23" x14ac:dyDescent="0.25">
      <c r="A5907" t="s">
        <v>5941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 s="1">
        <v>85</v>
      </c>
      <c r="T5907" s="1">
        <v>85</v>
      </c>
      <c r="U5907" t="s">
        <v>24</v>
      </c>
      <c r="V5907">
        <f>IF(Table1[[#This Row],[Churn]]="Yes",1,0)</f>
        <v>0</v>
      </c>
      <c r="W5907" t="str">
        <f t="shared" si="92"/>
        <v>New (0-12 Months)</v>
      </c>
    </row>
    <row r="5908" spans="1:23" x14ac:dyDescent="0.25">
      <c r="A5908" t="s">
        <v>5942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 s="1">
        <v>78.95</v>
      </c>
      <c r="T5908" s="1">
        <v>1101.8499999999999</v>
      </c>
      <c r="U5908" t="s">
        <v>23</v>
      </c>
      <c r="V5908">
        <f>IF(Table1[[#This Row],[Churn]]="Yes",1,0)</f>
        <v>1</v>
      </c>
      <c r="W5908" t="str">
        <f t="shared" si="92"/>
        <v>Developing (13-24 Months)</v>
      </c>
    </row>
    <row r="5909" spans="1:23" x14ac:dyDescent="0.25">
      <c r="A5909" t="s">
        <v>5943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 s="1">
        <v>44.3</v>
      </c>
      <c r="T5909" s="1">
        <v>44.3</v>
      </c>
      <c r="U5909" t="s">
        <v>24</v>
      </c>
      <c r="V5909">
        <f>IF(Table1[[#This Row],[Churn]]="Yes",1,0)</f>
        <v>0</v>
      </c>
      <c r="W5909" t="str">
        <f t="shared" si="92"/>
        <v>New (0-12 Months)</v>
      </c>
    </row>
    <row r="5910" spans="1:23" x14ac:dyDescent="0.25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 s="1">
        <v>20.2</v>
      </c>
      <c r="T5910" s="1">
        <v>20.2</v>
      </c>
      <c r="U5910" t="s">
        <v>23</v>
      </c>
      <c r="V5910">
        <f>IF(Table1[[#This Row],[Churn]]="Yes",1,0)</f>
        <v>1</v>
      </c>
      <c r="W5910" t="str">
        <f t="shared" si="92"/>
        <v>New (0-12 Months)</v>
      </c>
    </row>
    <row r="5911" spans="1:23" x14ac:dyDescent="0.25">
      <c r="A5911" t="s">
        <v>5945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 s="1">
        <v>80.2</v>
      </c>
      <c r="T5911" s="1">
        <v>4297.6000000000004</v>
      </c>
      <c r="U5911" t="s">
        <v>24</v>
      </c>
      <c r="V5911">
        <f>IF(Table1[[#This Row],[Churn]]="Yes",1,0)</f>
        <v>0</v>
      </c>
      <c r="W5911" t="str">
        <f t="shared" si="92"/>
        <v>Loyal (49-72 Months)</v>
      </c>
    </row>
    <row r="5912" spans="1:23" x14ac:dyDescent="0.25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 s="1">
        <v>60.9</v>
      </c>
      <c r="T5912" s="1">
        <v>414.1</v>
      </c>
      <c r="U5912" t="s">
        <v>24</v>
      </c>
      <c r="V5912">
        <f>IF(Table1[[#This Row],[Churn]]="Yes",1,0)</f>
        <v>0</v>
      </c>
      <c r="W5912" t="str">
        <f t="shared" si="92"/>
        <v>New (0-12 Months)</v>
      </c>
    </row>
    <row r="5913" spans="1:23" x14ac:dyDescent="0.25">
      <c r="A5913" t="s">
        <v>5947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 s="1">
        <v>34.200000000000003</v>
      </c>
      <c r="T5913" s="1">
        <v>256.60000000000002</v>
      </c>
      <c r="U5913" t="s">
        <v>24</v>
      </c>
      <c r="V5913">
        <f>IF(Table1[[#This Row],[Churn]]="Yes",1,0)</f>
        <v>0</v>
      </c>
      <c r="W5913" t="str">
        <f t="shared" si="92"/>
        <v>New (0-12 Months)</v>
      </c>
    </row>
    <row r="5914" spans="1:23" x14ac:dyDescent="0.25">
      <c r="A5914" t="s">
        <v>5948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 s="1">
        <v>85.2</v>
      </c>
      <c r="T5914" s="1">
        <v>3969.35</v>
      </c>
      <c r="U5914" t="s">
        <v>23</v>
      </c>
      <c r="V5914">
        <f>IF(Table1[[#This Row],[Churn]]="Yes",1,0)</f>
        <v>1</v>
      </c>
      <c r="W5914" t="str">
        <f t="shared" si="92"/>
        <v>Established (25-48 Months)</v>
      </c>
    </row>
    <row r="5915" spans="1:23" x14ac:dyDescent="0.25">
      <c r="A5915" t="s">
        <v>5949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 s="1">
        <v>87.15</v>
      </c>
      <c r="T5915" s="1">
        <v>2274.1</v>
      </c>
      <c r="U5915" t="s">
        <v>24</v>
      </c>
      <c r="V5915">
        <f>IF(Table1[[#This Row],[Churn]]="Yes",1,0)</f>
        <v>0</v>
      </c>
      <c r="W5915" t="str">
        <f t="shared" si="92"/>
        <v>Established (25-48 Months)</v>
      </c>
    </row>
    <row r="5916" spans="1:23" x14ac:dyDescent="0.25">
      <c r="A5916" t="s">
        <v>5950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 s="1">
        <v>54.3</v>
      </c>
      <c r="T5916" s="1">
        <v>1296.8</v>
      </c>
      <c r="U5916" t="s">
        <v>24</v>
      </c>
      <c r="V5916">
        <f>IF(Table1[[#This Row],[Churn]]="Yes",1,0)</f>
        <v>0</v>
      </c>
      <c r="W5916" t="str">
        <f t="shared" si="92"/>
        <v>Established (25-48 Months)</v>
      </c>
    </row>
    <row r="5917" spans="1:23" x14ac:dyDescent="0.25">
      <c r="A5917" t="s">
        <v>5951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 s="1">
        <v>19.100000000000001</v>
      </c>
      <c r="T5917" s="1">
        <v>1268.8499999999999</v>
      </c>
      <c r="U5917" t="s">
        <v>24</v>
      </c>
      <c r="V5917">
        <f>IF(Table1[[#This Row],[Churn]]="Yes",1,0)</f>
        <v>0</v>
      </c>
      <c r="W5917" t="str">
        <f t="shared" si="92"/>
        <v>Loyal (49-72 Months)</v>
      </c>
    </row>
    <row r="5918" spans="1:23" x14ac:dyDescent="0.25">
      <c r="A5918" t="s">
        <v>5952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 s="1">
        <v>112.75</v>
      </c>
      <c r="T5918" s="1">
        <v>8192.6</v>
      </c>
      <c r="U5918" t="s">
        <v>24</v>
      </c>
      <c r="V5918">
        <f>IF(Table1[[#This Row],[Churn]]="Yes",1,0)</f>
        <v>0</v>
      </c>
      <c r="W5918" t="str">
        <f t="shared" si="92"/>
        <v>Loyal (49-72 Months)</v>
      </c>
    </row>
    <row r="5919" spans="1:23" x14ac:dyDescent="0.25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 s="1">
        <v>19.95</v>
      </c>
      <c r="T5919" s="1">
        <v>59.25</v>
      </c>
      <c r="U5919" t="s">
        <v>24</v>
      </c>
      <c r="V5919">
        <f>IF(Table1[[#This Row],[Churn]]="Yes",1,0)</f>
        <v>0</v>
      </c>
      <c r="W5919" t="str">
        <f t="shared" si="92"/>
        <v>New (0-12 Months)</v>
      </c>
    </row>
    <row r="5920" spans="1:23" x14ac:dyDescent="0.25">
      <c r="A5920" t="s">
        <v>5954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 s="1">
        <v>19.5</v>
      </c>
      <c r="T5920" s="1">
        <v>1147.8499999999999</v>
      </c>
      <c r="U5920" t="s">
        <v>24</v>
      </c>
      <c r="V5920">
        <f>IF(Table1[[#This Row],[Churn]]="Yes",1,0)</f>
        <v>0</v>
      </c>
      <c r="W5920" t="str">
        <f t="shared" si="92"/>
        <v>Loyal (49-72 Months)</v>
      </c>
    </row>
    <row r="5921" spans="1:23" x14ac:dyDescent="0.25">
      <c r="A5921" t="s">
        <v>5955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 s="1">
        <v>65.55</v>
      </c>
      <c r="T5921" s="1">
        <v>4361.55</v>
      </c>
      <c r="U5921" t="s">
        <v>24</v>
      </c>
      <c r="V5921">
        <f>IF(Table1[[#This Row],[Churn]]="Yes",1,0)</f>
        <v>0</v>
      </c>
      <c r="W5921" t="str">
        <f t="shared" si="92"/>
        <v>Loyal (49-72 Months)</v>
      </c>
    </row>
    <row r="5922" spans="1:23" x14ac:dyDescent="0.25">
      <c r="A5922" t="s">
        <v>5956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 s="1">
        <v>78.8</v>
      </c>
      <c r="T5922" s="1">
        <v>2006.1</v>
      </c>
      <c r="U5922" t="s">
        <v>24</v>
      </c>
      <c r="V5922">
        <f>IF(Table1[[#This Row],[Churn]]="Yes",1,0)</f>
        <v>0</v>
      </c>
      <c r="W5922" t="str">
        <f t="shared" si="92"/>
        <v>Established (25-48 Months)</v>
      </c>
    </row>
    <row r="5923" spans="1:23" x14ac:dyDescent="0.25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 s="1">
        <v>78.2</v>
      </c>
      <c r="T5923" s="1">
        <v>2078.9499999999998</v>
      </c>
      <c r="U5923" t="s">
        <v>24</v>
      </c>
      <c r="V5923">
        <f>IF(Table1[[#This Row],[Churn]]="Yes",1,0)</f>
        <v>0</v>
      </c>
      <c r="W5923" t="str">
        <f t="shared" si="92"/>
        <v>Established (25-48 Months)</v>
      </c>
    </row>
    <row r="5924" spans="1:23" x14ac:dyDescent="0.25">
      <c r="A5924" t="s">
        <v>5958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 s="1">
        <v>105.25</v>
      </c>
      <c r="T5924" s="1">
        <v>7609.75</v>
      </c>
      <c r="U5924" t="s">
        <v>24</v>
      </c>
      <c r="V5924">
        <f>IF(Table1[[#This Row],[Churn]]="Yes",1,0)</f>
        <v>0</v>
      </c>
      <c r="W5924" t="str">
        <f t="shared" si="92"/>
        <v>Loyal (49-72 Months)</v>
      </c>
    </row>
    <row r="5925" spans="1:23" x14ac:dyDescent="0.25">
      <c r="A5925" t="s">
        <v>5959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 s="1">
        <v>89.25</v>
      </c>
      <c r="T5925" s="1">
        <v>487.05</v>
      </c>
      <c r="U5925" t="s">
        <v>24</v>
      </c>
      <c r="V5925">
        <f>IF(Table1[[#This Row],[Churn]]="Yes",1,0)</f>
        <v>0</v>
      </c>
      <c r="W5925" t="str">
        <f t="shared" si="92"/>
        <v>New (0-12 Months)</v>
      </c>
    </row>
    <row r="5926" spans="1:23" x14ac:dyDescent="0.25">
      <c r="A5926" t="s">
        <v>5960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 s="1">
        <v>20.65</v>
      </c>
      <c r="T5926" s="1">
        <v>1218.45</v>
      </c>
      <c r="U5926" t="s">
        <v>24</v>
      </c>
      <c r="V5926">
        <f>IF(Table1[[#This Row],[Churn]]="Yes",1,0)</f>
        <v>0</v>
      </c>
      <c r="W5926" t="str">
        <f t="shared" si="92"/>
        <v>Loyal (49-72 Months)</v>
      </c>
    </row>
    <row r="5927" spans="1:23" x14ac:dyDescent="0.25">
      <c r="A5927" t="s">
        <v>5961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 s="1">
        <v>68.7</v>
      </c>
      <c r="T5927" s="1">
        <v>1416.2</v>
      </c>
      <c r="U5927" t="s">
        <v>24</v>
      </c>
      <c r="V5927">
        <f>IF(Table1[[#This Row],[Churn]]="Yes",1,0)</f>
        <v>0</v>
      </c>
      <c r="W5927" t="str">
        <f t="shared" si="92"/>
        <v>Developing (13-24 Months)</v>
      </c>
    </row>
    <row r="5928" spans="1:23" x14ac:dyDescent="0.25">
      <c r="A5928" t="s">
        <v>5962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 s="1">
        <v>78.650000000000006</v>
      </c>
      <c r="T5928" s="1">
        <v>483.3</v>
      </c>
      <c r="U5928" t="s">
        <v>24</v>
      </c>
      <c r="V5928">
        <f>IF(Table1[[#This Row],[Churn]]="Yes",1,0)</f>
        <v>0</v>
      </c>
      <c r="W5928" t="str">
        <f t="shared" si="92"/>
        <v>New (0-12 Months)</v>
      </c>
    </row>
    <row r="5929" spans="1:23" x14ac:dyDescent="0.25">
      <c r="A5929" t="s">
        <v>5963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 s="1">
        <v>24.75</v>
      </c>
      <c r="T5929" s="1">
        <v>1234.5999999999999</v>
      </c>
      <c r="U5929" t="s">
        <v>24</v>
      </c>
      <c r="V5929">
        <f>IF(Table1[[#This Row],[Churn]]="Yes",1,0)</f>
        <v>0</v>
      </c>
      <c r="W5929" t="str">
        <f t="shared" si="92"/>
        <v>Loyal (49-72 Months)</v>
      </c>
    </row>
    <row r="5930" spans="1:23" x14ac:dyDescent="0.25">
      <c r="A5930" t="s">
        <v>5964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 s="1">
        <v>19.75</v>
      </c>
      <c r="T5930" s="1">
        <v>1311.6</v>
      </c>
      <c r="U5930" t="s">
        <v>24</v>
      </c>
      <c r="V5930">
        <f>IF(Table1[[#This Row],[Churn]]="Yes",1,0)</f>
        <v>0</v>
      </c>
      <c r="W5930" t="str">
        <f t="shared" si="92"/>
        <v>Loyal (49-72 Months)</v>
      </c>
    </row>
    <row r="5931" spans="1:23" x14ac:dyDescent="0.25">
      <c r="A5931" t="s">
        <v>5965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 s="1">
        <v>89.1</v>
      </c>
      <c r="T5931" s="1">
        <v>5618.3</v>
      </c>
      <c r="U5931" t="s">
        <v>24</v>
      </c>
      <c r="V5931">
        <f>IF(Table1[[#This Row],[Churn]]="Yes",1,0)</f>
        <v>0</v>
      </c>
      <c r="W5931" t="str">
        <f t="shared" si="92"/>
        <v>Loyal (49-72 Months)</v>
      </c>
    </row>
    <row r="5932" spans="1:23" x14ac:dyDescent="0.25">
      <c r="A5932" t="s">
        <v>5966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 s="1">
        <v>84.7</v>
      </c>
      <c r="T5932" s="1">
        <v>6185.15</v>
      </c>
      <c r="U5932" t="s">
        <v>24</v>
      </c>
      <c r="V5932">
        <f>IF(Table1[[#This Row],[Churn]]="Yes",1,0)</f>
        <v>0</v>
      </c>
      <c r="W5932" t="str">
        <f t="shared" si="92"/>
        <v>Loyal (49-72 Months)</v>
      </c>
    </row>
    <row r="5933" spans="1:23" x14ac:dyDescent="0.25">
      <c r="A5933" t="s">
        <v>5967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 s="1">
        <v>98</v>
      </c>
      <c r="T5933" s="1">
        <v>1237.8499999999999</v>
      </c>
      <c r="U5933" t="s">
        <v>23</v>
      </c>
      <c r="V5933">
        <f>IF(Table1[[#This Row],[Churn]]="Yes",1,0)</f>
        <v>1</v>
      </c>
      <c r="W5933" t="str">
        <f t="shared" si="92"/>
        <v>Developing (13-24 Months)</v>
      </c>
    </row>
    <row r="5934" spans="1:23" x14ac:dyDescent="0.25">
      <c r="A5934" t="s">
        <v>5968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 s="1">
        <v>94.45</v>
      </c>
      <c r="T5934" s="1">
        <v>498.1</v>
      </c>
      <c r="U5934" t="s">
        <v>23</v>
      </c>
      <c r="V5934">
        <f>IF(Table1[[#This Row],[Churn]]="Yes",1,0)</f>
        <v>1</v>
      </c>
      <c r="W5934" t="str">
        <f t="shared" si="92"/>
        <v>New (0-12 Months)</v>
      </c>
    </row>
    <row r="5935" spans="1:23" x14ac:dyDescent="0.25">
      <c r="A5935" t="s">
        <v>5969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 s="1">
        <v>105</v>
      </c>
      <c r="T5935" s="1">
        <v>294.45</v>
      </c>
      <c r="U5935" t="s">
        <v>23</v>
      </c>
      <c r="V5935">
        <f>IF(Table1[[#This Row],[Churn]]="Yes",1,0)</f>
        <v>1</v>
      </c>
      <c r="W5935" t="str">
        <f t="shared" si="92"/>
        <v>New (0-12 Months)</v>
      </c>
    </row>
    <row r="5936" spans="1:23" x14ac:dyDescent="0.25">
      <c r="A5936" t="s">
        <v>5970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 s="1">
        <v>93.85</v>
      </c>
      <c r="T5936" s="1">
        <v>2381.5500000000002</v>
      </c>
      <c r="U5936" t="s">
        <v>23</v>
      </c>
      <c r="V5936">
        <f>IF(Table1[[#This Row],[Churn]]="Yes",1,0)</f>
        <v>1</v>
      </c>
      <c r="W5936" t="str">
        <f t="shared" si="92"/>
        <v>Established (25-48 Months)</v>
      </c>
    </row>
    <row r="5937" spans="1:23" x14ac:dyDescent="0.25">
      <c r="A5937" t="s">
        <v>5971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 s="1">
        <v>59.9</v>
      </c>
      <c r="T5937" s="1">
        <v>788.35</v>
      </c>
      <c r="U5937" t="s">
        <v>24</v>
      </c>
      <c r="V5937">
        <f>IF(Table1[[#This Row],[Churn]]="Yes",1,0)</f>
        <v>0</v>
      </c>
      <c r="W5937" t="str">
        <f t="shared" si="92"/>
        <v>Developing (13-24 Months)</v>
      </c>
    </row>
    <row r="5938" spans="1:23" x14ac:dyDescent="0.25">
      <c r="A5938" t="s">
        <v>5972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 s="1">
        <v>19.95</v>
      </c>
      <c r="T5938" s="1">
        <v>756.4</v>
      </c>
      <c r="U5938" t="s">
        <v>24</v>
      </c>
      <c r="V5938">
        <f>IF(Table1[[#This Row],[Churn]]="Yes",1,0)</f>
        <v>0</v>
      </c>
      <c r="W5938" t="str">
        <f t="shared" si="92"/>
        <v>Established (25-48 Months)</v>
      </c>
    </row>
    <row r="5939" spans="1:23" x14ac:dyDescent="0.25">
      <c r="A5939" t="s">
        <v>5973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 s="1">
        <v>84</v>
      </c>
      <c r="T5939" s="1">
        <v>613.4</v>
      </c>
      <c r="U5939" t="s">
        <v>23</v>
      </c>
      <c r="V5939">
        <f>IF(Table1[[#This Row],[Churn]]="Yes",1,0)</f>
        <v>1</v>
      </c>
      <c r="W5939" t="str">
        <f t="shared" si="92"/>
        <v>New (0-12 Months)</v>
      </c>
    </row>
    <row r="5940" spans="1:23" x14ac:dyDescent="0.25">
      <c r="A5940" t="s">
        <v>5974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 s="1">
        <v>108.9</v>
      </c>
      <c r="T5940" s="1">
        <v>3625.2</v>
      </c>
      <c r="U5940" t="s">
        <v>24</v>
      </c>
      <c r="V5940">
        <f>IF(Table1[[#This Row],[Churn]]="Yes",1,0)</f>
        <v>0</v>
      </c>
      <c r="W5940" t="str">
        <f t="shared" si="92"/>
        <v>Established (25-48 Months)</v>
      </c>
    </row>
    <row r="5941" spans="1:23" x14ac:dyDescent="0.25">
      <c r="A5941" t="s">
        <v>5975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 s="1">
        <v>33.6</v>
      </c>
      <c r="T5941" s="1">
        <v>550.35</v>
      </c>
      <c r="U5941" t="s">
        <v>24</v>
      </c>
      <c r="V5941">
        <f>IF(Table1[[#This Row],[Churn]]="Yes",1,0)</f>
        <v>0</v>
      </c>
      <c r="W5941" t="str">
        <f t="shared" si="92"/>
        <v>Developing (13-24 Months)</v>
      </c>
    </row>
    <row r="5942" spans="1:23" x14ac:dyDescent="0.25">
      <c r="A5942" t="s">
        <v>5976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 s="1">
        <v>85.85</v>
      </c>
      <c r="T5942" s="1">
        <v>4793.8</v>
      </c>
      <c r="U5942" t="s">
        <v>24</v>
      </c>
      <c r="V5942">
        <f>IF(Table1[[#This Row],[Churn]]="Yes",1,0)</f>
        <v>0</v>
      </c>
      <c r="W5942" t="str">
        <f t="shared" si="92"/>
        <v>Loyal (49-72 Months)</v>
      </c>
    </row>
    <row r="5943" spans="1:23" x14ac:dyDescent="0.25">
      <c r="A5943" t="s">
        <v>5977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 s="1">
        <v>34.85</v>
      </c>
      <c r="T5943" s="1">
        <v>1267.2</v>
      </c>
      <c r="U5943" t="s">
        <v>24</v>
      </c>
      <c r="V5943">
        <f>IF(Table1[[#This Row],[Churn]]="Yes",1,0)</f>
        <v>0</v>
      </c>
      <c r="W5943" t="str">
        <f t="shared" si="92"/>
        <v>Established (25-48 Months)</v>
      </c>
    </row>
    <row r="5944" spans="1:23" x14ac:dyDescent="0.25">
      <c r="A5944" t="s">
        <v>5978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 s="1">
        <v>48.75</v>
      </c>
      <c r="T5944" s="1">
        <v>442.2</v>
      </c>
      <c r="U5944" t="s">
        <v>23</v>
      </c>
      <c r="V5944">
        <f>IF(Table1[[#This Row],[Churn]]="Yes",1,0)</f>
        <v>1</v>
      </c>
      <c r="W5944" t="str">
        <f t="shared" si="92"/>
        <v>New (0-12 Months)</v>
      </c>
    </row>
    <row r="5945" spans="1:23" x14ac:dyDescent="0.25">
      <c r="A5945" t="s">
        <v>5979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 s="1">
        <v>84.85</v>
      </c>
      <c r="T5945" s="1">
        <v>84.85</v>
      </c>
      <c r="U5945" t="s">
        <v>23</v>
      </c>
      <c r="V5945">
        <f>IF(Table1[[#This Row],[Churn]]="Yes",1,0)</f>
        <v>1</v>
      </c>
      <c r="W5945" t="str">
        <f t="shared" si="92"/>
        <v>New (0-12 Months)</v>
      </c>
    </row>
    <row r="5946" spans="1:23" x14ac:dyDescent="0.25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 s="1">
        <v>56.65</v>
      </c>
      <c r="T5946" s="1">
        <v>654.85</v>
      </c>
      <c r="U5946" t="s">
        <v>23</v>
      </c>
      <c r="V5946">
        <f>IF(Table1[[#This Row],[Churn]]="Yes",1,0)</f>
        <v>1</v>
      </c>
      <c r="W5946" t="str">
        <f t="shared" si="92"/>
        <v>New (0-12 Months)</v>
      </c>
    </row>
    <row r="5947" spans="1:23" x14ac:dyDescent="0.25">
      <c r="A5947" t="s">
        <v>5981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 s="1">
        <v>95.3</v>
      </c>
      <c r="T5947" s="1">
        <v>5567.45</v>
      </c>
      <c r="U5947" t="s">
        <v>24</v>
      </c>
      <c r="V5947">
        <f>IF(Table1[[#This Row],[Churn]]="Yes",1,0)</f>
        <v>0</v>
      </c>
      <c r="W5947" t="str">
        <f t="shared" si="92"/>
        <v>Loyal (49-72 Months)</v>
      </c>
    </row>
    <row r="5948" spans="1:23" x14ac:dyDescent="0.25">
      <c r="A5948" t="s">
        <v>5982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 s="1">
        <v>73.900000000000006</v>
      </c>
      <c r="T5948" s="1">
        <v>3160.55</v>
      </c>
      <c r="U5948" t="s">
        <v>23</v>
      </c>
      <c r="V5948">
        <f>IF(Table1[[#This Row],[Churn]]="Yes",1,0)</f>
        <v>1</v>
      </c>
      <c r="W5948" t="str">
        <f t="shared" si="92"/>
        <v>Established (25-48 Months)</v>
      </c>
    </row>
    <row r="5949" spans="1:23" x14ac:dyDescent="0.25">
      <c r="A5949" t="s">
        <v>5983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 s="1">
        <v>24.5</v>
      </c>
      <c r="T5949" s="1">
        <v>740.3</v>
      </c>
      <c r="U5949" t="s">
        <v>23</v>
      </c>
      <c r="V5949">
        <f>IF(Table1[[#This Row],[Churn]]="Yes",1,0)</f>
        <v>1</v>
      </c>
      <c r="W5949" t="str">
        <f t="shared" si="92"/>
        <v>Established (25-48 Months)</v>
      </c>
    </row>
    <row r="5950" spans="1:23" x14ac:dyDescent="0.25">
      <c r="A5950" t="s">
        <v>5984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 s="1">
        <v>84.6</v>
      </c>
      <c r="T5950" s="1">
        <v>5706.2</v>
      </c>
      <c r="U5950" t="s">
        <v>24</v>
      </c>
      <c r="V5950">
        <f>IF(Table1[[#This Row],[Churn]]="Yes",1,0)</f>
        <v>0</v>
      </c>
      <c r="W5950" t="str">
        <f t="shared" si="92"/>
        <v>Loyal (49-72 Months)</v>
      </c>
    </row>
    <row r="5951" spans="1:23" x14ac:dyDescent="0.25">
      <c r="A5951" t="s">
        <v>5985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 s="1">
        <v>44.95</v>
      </c>
      <c r="T5951" s="1">
        <v>3085.35</v>
      </c>
      <c r="U5951" t="s">
        <v>24</v>
      </c>
      <c r="V5951">
        <f>IF(Table1[[#This Row],[Churn]]="Yes",1,0)</f>
        <v>0</v>
      </c>
      <c r="W5951" t="str">
        <f t="shared" si="92"/>
        <v>Loyal (49-72 Months)</v>
      </c>
    </row>
    <row r="5952" spans="1:23" x14ac:dyDescent="0.25">
      <c r="A5952" t="s">
        <v>5986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 s="1">
        <v>24.7</v>
      </c>
      <c r="T5952" s="1">
        <v>24.7</v>
      </c>
      <c r="U5952" t="s">
        <v>24</v>
      </c>
      <c r="V5952">
        <f>IF(Table1[[#This Row],[Churn]]="Yes",1,0)</f>
        <v>0</v>
      </c>
      <c r="W5952" t="str">
        <f t="shared" si="92"/>
        <v>New (0-12 Months)</v>
      </c>
    </row>
    <row r="5953" spans="1:23" x14ac:dyDescent="0.25">
      <c r="A5953" t="s">
        <v>5987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 s="1">
        <v>100.3</v>
      </c>
      <c r="T5953" s="1">
        <v>3541.4</v>
      </c>
      <c r="U5953" t="s">
        <v>24</v>
      </c>
      <c r="V5953">
        <f>IF(Table1[[#This Row],[Churn]]="Yes",1,0)</f>
        <v>0</v>
      </c>
      <c r="W5953" t="str">
        <f t="shared" si="92"/>
        <v>Established (25-48 Months)</v>
      </c>
    </row>
    <row r="5954" spans="1:23" x14ac:dyDescent="0.25">
      <c r="A5954" t="s">
        <v>5988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 s="1">
        <v>25.45</v>
      </c>
      <c r="T5954" s="1">
        <v>84.2</v>
      </c>
      <c r="U5954" t="s">
        <v>24</v>
      </c>
      <c r="V5954">
        <f>IF(Table1[[#This Row],[Churn]]="Yes",1,0)</f>
        <v>0</v>
      </c>
      <c r="W5954" t="str">
        <f t="shared" ref="W5954:W6017" si="93">IF(F5954&lt;=12,"New (0-12 Months)",IF(F5954&lt;=24,"Developing (13-24 Months)",IF(F5954&lt;=48,"Established (25-48 Months)","Loyal (49-72 Months)")))</f>
        <v>New (0-12 Months)</v>
      </c>
    </row>
    <row r="5955" spans="1:23" x14ac:dyDescent="0.25">
      <c r="A5955" t="s">
        <v>5989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 s="1">
        <v>50.7</v>
      </c>
      <c r="T5955" s="1">
        <v>50.7</v>
      </c>
      <c r="U5955" t="s">
        <v>24</v>
      </c>
      <c r="V5955">
        <f>IF(Table1[[#This Row],[Churn]]="Yes",1,0)</f>
        <v>0</v>
      </c>
      <c r="W5955" t="str">
        <f t="shared" si="93"/>
        <v>New (0-12 Months)</v>
      </c>
    </row>
    <row r="5956" spans="1:23" x14ac:dyDescent="0.25">
      <c r="A5956" t="s">
        <v>5990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 s="1">
        <v>55</v>
      </c>
      <c r="T5956" s="1">
        <v>1165.55</v>
      </c>
      <c r="U5956" t="s">
        <v>24</v>
      </c>
      <c r="V5956">
        <f>IF(Table1[[#This Row],[Churn]]="Yes",1,0)</f>
        <v>0</v>
      </c>
      <c r="W5956" t="str">
        <f t="shared" si="93"/>
        <v>Developing (13-24 Months)</v>
      </c>
    </row>
    <row r="5957" spans="1:23" x14ac:dyDescent="0.25">
      <c r="A5957" t="s">
        <v>5991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 s="1">
        <v>68.400000000000006</v>
      </c>
      <c r="T5957" s="1">
        <v>4855.3500000000004</v>
      </c>
      <c r="U5957" t="s">
        <v>24</v>
      </c>
      <c r="V5957">
        <f>IF(Table1[[#This Row],[Churn]]="Yes",1,0)</f>
        <v>0</v>
      </c>
      <c r="W5957" t="str">
        <f t="shared" si="93"/>
        <v>Loyal (49-72 Months)</v>
      </c>
    </row>
    <row r="5958" spans="1:23" x14ac:dyDescent="0.25">
      <c r="A5958" t="s">
        <v>5992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 s="1">
        <v>89.9</v>
      </c>
      <c r="T5958" s="1">
        <v>2806.9</v>
      </c>
      <c r="U5958" t="s">
        <v>23</v>
      </c>
      <c r="V5958">
        <f>IF(Table1[[#This Row],[Churn]]="Yes",1,0)</f>
        <v>1</v>
      </c>
      <c r="W5958" t="str">
        <f t="shared" si="93"/>
        <v>Established (25-48 Months)</v>
      </c>
    </row>
    <row r="5959" spans="1:23" x14ac:dyDescent="0.25">
      <c r="A5959" t="s">
        <v>5993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 s="1">
        <v>78.55</v>
      </c>
      <c r="T5959" s="1">
        <v>1422.65</v>
      </c>
      <c r="U5959" t="s">
        <v>23</v>
      </c>
      <c r="V5959">
        <f>IF(Table1[[#This Row],[Churn]]="Yes",1,0)</f>
        <v>1</v>
      </c>
      <c r="W5959" t="str">
        <f t="shared" si="93"/>
        <v>Developing (13-24 Months)</v>
      </c>
    </row>
    <row r="5960" spans="1:23" x14ac:dyDescent="0.25">
      <c r="A5960" t="s">
        <v>5994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 s="1">
        <v>55.05</v>
      </c>
      <c r="T5960" s="1">
        <v>608.15</v>
      </c>
      <c r="U5960" t="s">
        <v>24</v>
      </c>
      <c r="V5960">
        <f>IF(Table1[[#This Row],[Churn]]="Yes",1,0)</f>
        <v>0</v>
      </c>
      <c r="W5960" t="str">
        <f t="shared" si="93"/>
        <v>New (0-12 Months)</v>
      </c>
    </row>
    <row r="5961" spans="1:23" x14ac:dyDescent="0.25">
      <c r="A5961" t="s">
        <v>5995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 s="1">
        <v>19.8</v>
      </c>
      <c r="T5961" s="1">
        <v>641.35</v>
      </c>
      <c r="U5961" t="s">
        <v>24</v>
      </c>
      <c r="V5961">
        <f>IF(Table1[[#This Row],[Churn]]="Yes",1,0)</f>
        <v>0</v>
      </c>
      <c r="W5961" t="str">
        <f t="shared" si="93"/>
        <v>Established (25-48 Months)</v>
      </c>
    </row>
    <row r="5962" spans="1:23" x14ac:dyDescent="0.25">
      <c r="A5962" t="s">
        <v>5996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 s="1">
        <v>84.45</v>
      </c>
      <c r="T5962" s="1">
        <v>4959.1499999999996</v>
      </c>
      <c r="U5962" t="s">
        <v>24</v>
      </c>
      <c r="V5962">
        <f>IF(Table1[[#This Row],[Churn]]="Yes",1,0)</f>
        <v>0</v>
      </c>
      <c r="W5962" t="str">
        <f t="shared" si="93"/>
        <v>Loyal (49-72 Months)</v>
      </c>
    </row>
    <row r="5963" spans="1:23" x14ac:dyDescent="0.25">
      <c r="A5963" t="s">
        <v>5997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 s="1">
        <v>35.9</v>
      </c>
      <c r="T5963" s="1">
        <v>35.9</v>
      </c>
      <c r="U5963" t="s">
        <v>24</v>
      </c>
      <c r="V5963">
        <f>IF(Table1[[#This Row],[Churn]]="Yes",1,0)</f>
        <v>0</v>
      </c>
      <c r="W5963" t="str">
        <f t="shared" si="93"/>
        <v>New (0-12 Months)</v>
      </c>
    </row>
    <row r="5964" spans="1:23" x14ac:dyDescent="0.25">
      <c r="A5964" t="s">
        <v>5998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 s="1">
        <v>80.75</v>
      </c>
      <c r="T5964" s="1">
        <v>1321.3</v>
      </c>
      <c r="U5964" t="s">
        <v>24</v>
      </c>
      <c r="V5964">
        <f>IF(Table1[[#This Row],[Churn]]="Yes",1,0)</f>
        <v>0</v>
      </c>
      <c r="W5964" t="str">
        <f t="shared" si="93"/>
        <v>Developing (13-24 Months)</v>
      </c>
    </row>
    <row r="5965" spans="1:23" x14ac:dyDescent="0.25">
      <c r="A5965" t="s">
        <v>5999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 s="1">
        <v>78.650000000000006</v>
      </c>
      <c r="T5965" s="1">
        <v>1663.75</v>
      </c>
      <c r="U5965" t="s">
        <v>24</v>
      </c>
      <c r="V5965">
        <f>IF(Table1[[#This Row],[Churn]]="Yes",1,0)</f>
        <v>0</v>
      </c>
      <c r="W5965" t="str">
        <f t="shared" si="93"/>
        <v>Developing (13-24 Months)</v>
      </c>
    </row>
    <row r="5966" spans="1:23" x14ac:dyDescent="0.25">
      <c r="A5966" t="s">
        <v>6000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 s="1">
        <v>61.75</v>
      </c>
      <c r="T5966" s="1">
        <v>3024.15</v>
      </c>
      <c r="U5966" t="s">
        <v>24</v>
      </c>
      <c r="V5966">
        <f>IF(Table1[[#This Row],[Churn]]="Yes",1,0)</f>
        <v>0</v>
      </c>
      <c r="W5966" t="str">
        <f t="shared" si="93"/>
        <v>Loyal (49-72 Months)</v>
      </c>
    </row>
    <row r="5967" spans="1:23" x14ac:dyDescent="0.25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 s="1">
        <v>63.7</v>
      </c>
      <c r="T5967" s="1">
        <v>2188.5</v>
      </c>
      <c r="U5967" t="s">
        <v>24</v>
      </c>
      <c r="V5967">
        <f>IF(Table1[[#This Row],[Churn]]="Yes",1,0)</f>
        <v>0</v>
      </c>
      <c r="W5967" t="str">
        <f t="shared" si="93"/>
        <v>Established (25-48 Months)</v>
      </c>
    </row>
    <row r="5968" spans="1:23" x14ac:dyDescent="0.25">
      <c r="A5968" t="s">
        <v>6002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 s="1">
        <v>99.45</v>
      </c>
      <c r="T5968" s="1">
        <v>4138.05</v>
      </c>
      <c r="U5968" t="s">
        <v>23</v>
      </c>
      <c r="V5968">
        <f>IF(Table1[[#This Row],[Churn]]="Yes",1,0)</f>
        <v>1</v>
      </c>
      <c r="W5968" t="str">
        <f t="shared" si="93"/>
        <v>Established (25-48 Months)</v>
      </c>
    </row>
    <row r="5969" spans="1:23" x14ac:dyDescent="0.25">
      <c r="A5969" t="s">
        <v>6003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 s="1">
        <v>25.2</v>
      </c>
      <c r="T5969" s="1">
        <v>102.5</v>
      </c>
      <c r="U5969" t="s">
        <v>23</v>
      </c>
      <c r="V5969">
        <f>IF(Table1[[#This Row],[Churn]]="Yes",1,0)</f>
        <v>1</v>
      </c>
      <c r="W5969" t="str">
        <f t="shared" si="93"/>
        <v>New (0-12 Months)</v>
      </c>
    </row>
    <row r="5970" spans="1:23" x14ac:dyDescent="0.25">
      <c r="A5970" t="s">
        <v>6004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 s="1">
        <v>74.05</v>
      </c>
      <c r="T5970" s="1">
        <v>872.65</v>
      </c>
      <c r="U5970" t="s">
        <v>23</v>
      </c>
      <c r="V5970">
        <f>IF(Table1[[#This Row],[Churn]]="Yes",1,0)</f>
        <v>1</v>
      </c>
      <c r="W5970" t="str">
        <f t="shared" si="93"/>
        <v>New (0-12 Months)</v>
      </c>
    </row>
    <row r="5971" spans="1:23" x14ac:dyDescent="0.25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 s="1">
        <v>87.6</v>
      </c>
      <c r="T5971" s="1">
        <v>2724.25</v>
      </c>
      <c r="U5971" t="s">
        <v>24</v>
      </c>
      <c r="V5971">
        <f>IF(Table1[[#This Row],[Churn]]="Yes",1,0)</f>
        <v>0</v>
      </c>
      <c r="W5971" t="str">
        <f t="shared" si="93"/>
        <v>Established (25-48 Months)</v>
      </c>
    </row>
    <row r="5972" spans="1:23" x14ac:dyDescent="0.25">
      <c r="A5972" t="s">
        <v>6006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 s="1">
        <v>89.15</v>
      </c>
      <c r="T5972" s="1">
        <v>413.25</v>
      </c>
      <c r="U5972" t="s">
        <v>24</v>
      </c>
      <c r="V5972">
        <f>IF(Table1[[#This Row],[Churn]]="Yes",1,0)</f>
        <v>0</v>
      </c>
      <c r="W5972" t="str">
        <f t="shared" si="93"/>
        <v>New (0-12 Months)</v>
      </c>
    </row>
    <row r="5973" spans="1:23" x14ac:dyDescent="0.25">
      <c r="A5973" t="s">
        <v>6007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 s="1">
        <v>20</v>
      </c>
      <c r="T5973" s="1">
        <v>1374.2</v>
      </c>
      <c r="U5973" t="s">
        <v>24</v>
      </c>
      <c r="V5973">
        <f>IF(Table1[[#This Row],[Churn]]="Yes",1,0)</f>
        <v>0</v>
      </c>
      <c r="W5973" t="str">
        <f t="shared" si="93"/>
        <v>Loyal (49-72 Months)</v>
      </c>
    </row>
    <row r="5974" spans="1:23" x14ac:dyDescent="0.25">
      <c r="A5974" t="s">
        <v>6008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 s="1">
        <v>55</v>
      </c>
      <c r="T5974" s="1">
        <v>757.1</v>
      </c>
      <c r="U5974" t="s">
        <v>23</v>
      </c>
      <c r="V5974">
        <f>IF(Table1[[#This Row],[Churn]]="Yes",1,0)</f>
        <v>1</v>
      </c>
      <c r="W5974" t="str">
        <f t="shared" si="93"/>
        <v>Developing (13-24 Months)</v>
      </c>
    </row>
    <row r="5975" spans="1:23" x14ac:dyDescent="0.25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 s="1">
        <v>104.4</v>
      </c>
      <c r="T5975" s="1">
        <v>6692.65</v>
      </c>
      <c r="U5975" t="s">
        <v>24</v>
      </c>
      <c r="V5975">
        <f>IF(Table1[[#This Row],[Churn]]="Yes",1,0)</f>
        <v>0</v>
      </c>
      <c r="W5975" t="str">
        <f t="shared" si="93"/>
        <v>Loyal (49-72 Months)</v>
      </c>
    </row>
    <row r="5976" spans="1:23" x14ac:dyDescent="0.25">
      <c r="A5976" t="s">
        <v>6010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 s="1">
        <v>20.05</v>
      </c>
      <c r="T5976" s="1">
        <v>218.5</v>
      </c>
      <c r="U5976" t="s">
        <v>24</v>
      </c>
      <c r="V5976">
        <f>IF(Table1[[#This Row],[Churn]]="Yes",1,0)</f>
        <v>0</v>
      </c>
      <c r="W5976" t="str">
        <f t="shared" si="93"/>
        <v>New (0-12 Months)</v>
      </c>
    </row>
    <row r="5977" spans="1:23" x14ac:dyDescent="0.25">
      <c r="A5977" t="s">
        <v>6011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 s="1">
        <v>89.75</v>
      </c>
      <c r="T5977" s="1">
        <v>608.79999999999995</v>
      </c>
      <c r="U5977" t="s">
        <v>23</v>
      </c>
      <c r="V5977">
        <f>IF(Table1[[#This Row],[Churn]]="Yes",1,0)</f>
        <v>1</v>
      </c>
      <c r="W5977" t="str">
        <f t="shared" si="93"/>
        <v>New (0-12 Months)</v>
      </c>
    </row>
    <row r="5978" spans="1:23" x14ac:dyDescent="0.25">
      <c r="A5978" t="s">
        <v>6012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 s="1">
        <v>34.299999999999997</v>
      </c>
      <c r="T5978" s="1">
        <v>1004.75</v>
      </c>
      <c r="U5978" t="s">
        <v>24</v>
      </c>
      <c r="V5978">
        <f>IF(Table1[[#This Row],[Churn]]="Yes",1,0)</f>
        <v>0</v>
      </c>
      <c r="W5978" t="str">
        <f t="shared" si="93"/>
        <v>Established (25-48 Months)</v>
      </c>
    </row>
    <row r="5979" spans="1:23" x14ac:dyDescent="0.25">
      <c r="A5979" t="s">
        <v>6013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 s="1">
        <v>20.65</v>
      </c>
      <c r="T5979" s="1">
        <v>1125.5999999999999</v>
      </c>
      <c r="U5979" t="s">
        <v>24</v>
      </c>
      <c r="V5979">
        <f>IF(Table1[[#This Row],[Churn]]="Yes",1,0)</f>
        <v>0</v>
      </c>
      <c r="W5979" t="str">
        <f t="shared" si="93"/>
        <v>Loyal (49-72 Months)</v>
      </c>
    </row>
    <row r="5980" spans="1:23" x14ac:dyDescent="0.25">
      <c r="A5980" t="s">
        <v>6014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 s="1">
        <v>84.25</v>
      </c>
      <c r="T5980" s="1">
        <v>3847.6</v>
      </c>
      <c r="U5980" t="s">
        <v>24</v>
      </c>
      <c r="V5980">
        <f>IF(Table1[[#This Row],[Churn]]="Yes",1,0)</f>
        <v>0</v>
      </c>
      <c r="W5980" t="str">
        <f t="shared" si="93"/>
        <v>Established (25-48 Months)</v>
      </c>
    </row>
    <row r="5981" spans="1:23" x14ac:dyDescent="0.25">
      <c r="A5981" t="s">
        <v>6015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 s="1">
        <v>19.649999999999999</v>
      </c>
      <c r="T5981" s="1">
        <v>978</v>
      </c>
      <c r="U5981" t="s">
        <v>24</v>
      </c>
      <c r="V5981">
        <f>IF(Table1[[#This Row],[Churn]]="Yes",1,0)</f>
        <v>0</v>
      </c>
      <c r="W5981" t="str">
        <f t="shared" si="93"/>
        <v>Loyal (49-72 Months)</v>
      </c>
    </row>
    <row r="5982" spans="1:23" x14ac:dyDescent="0.25">
      <c r="A5982" t="s">
        <v>6016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 s="1">
        <v>79.849999999999994</v>
      </c>
      <c r="T5982" s="1">
        <v>1387.35</v>
      </c>
      <c r="U5982" t="s">
        <v>24</v>
      </c>
      <c r="V5982">
        <f>IF(Table1[[#This Row],[Churn]]="Yes",1,0)</f>
        <v>0</v>
      </c>
      <c r="W5982" t="str">
        <f t="shared" si="93"/>
        <v>Developing (13-24 Months)</v>
      </c>
    </row>
    <row r="5983" spans="1:23" x14ac:dyDescent="0.25">
      <c r="A5983" t="s">
        <v>6017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 s="1">
        <v>20.2</v>
      </c>
      <c r="T5983" s="1">
        <v>746.05</v>
      </c>
      <c r="U5983" t="s">
        <v>24</v>
      </c>
      <c r="V5983">
        <f>IF(Table1[[#This Row],[Churn]]="Yes",1,0)</f>
        <v>0</v>
      </c>
      <c r="W5983" t="str">
        <f t="shared" si="93"/>
        <v>Established (25-48 Months)</v>
      </c>
    </row>
    <row r="5984" spans="1:23" x14ac:dyDescent="0.25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 s="1">
        <v>19.8</v>
      </c>
      <c r="T5984" s="1">
        <v>304.60000000000002</v>
      </c>
      <c r="U5984" t="s">
        <v>24</v>
      </c>
      <c r="V5984">
        <f>IF(Table1[[#This Row],[Churn]]="Yes",1,0)</f>
        <v>0</v>
      </c>
      <c r="W5984" t="str">
        <f t="shared" si="93"/>
        <v>Developing (13-24 Months)</v>
      </c>
    </row>
    <row r="5985" spans="1:23" x14ac:dyDescent="0.25">
      <c r="A5985" t="s">
        <v>6019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 s="1">
        <v>50.35</v>
      </c>
      <c r="T5985" s="1">
        <v>1098.8499999999999</v>
      </c>
      <c r="U5985" t="s">
        <v>24</v>
      </c>
      <c r="V5985">
        <f>IF(Table1[[#This Row],[Churn]]="Yes",1,0)</f>
        <v>0</v>
      </c>
      <c r="W5985" t="str">
        <f t="shared" si="93"/>
        <v>Developing (13-24 Months)</v>
      </c>
    </row>
    <row r="5986" spans="1:23" x14ac:dyDescent="0.25">
      <c r="A5986" t="s">
        <v>6020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 s="1">
        <v>85.15</v>
      </c>
      <c r="T5986" s="1">
        <v>1139.2</v>
      </c>
      <c r="U5986" t="s">
        <v>23</v>
      </c>
      <c r="V5986">
        <f>IF(Table1[[#This Row],[Churn]]="Yes",1,0)</f>
        <v>1</v>
      </c>
      <c r="W5986" t="str">
        <f t="shared" si="93"/>
        <v>Developing (13-24 Months)</v>
      </c>
    </row>
    <row r="5987" spans="1:23" x14ac:dyDescent="0.25">
      <c r="A5987" t="s">
        <v>6021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 s="1">
        <v>74.599999999999994</v>
      </c>
      <c r="T5987" s="1">
        <v>4368.95</v>
      </c>
      <c r="U5987" t="s">
        <v>24</v>
      </c>
      <c r="V5987">
        <f>IF(Table1[[#This Row],[Churn]]="Yes",1,0)</f>
        <v>0</v>
      </c>
      <c r="W5987" t="str">
        <f t="shared" si="93"/>
        <v>Loyal (49-72 Months)</v>
      </c>
    </row>
    <row r="5988" spans="1:23" x14ac:dyDescent="0.25">
      <c r="A5988" t="s">
        <v>6022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 s="1">
        <v>79.150000000000006</v>
      </c>
      <c r="T5988" s="1">
        <v>827.7</v>
      </c>
      <c r="U5988" t="s">
        <v>24</v>
      </c>
      <c r="V5988">
        <f>IF(Table1[[#This Row],[Churn]]="Yes",1,0)</f>
        <v>0</v>
      </c>
      <c r="W5988" t="str">
        <f t="shared" si="93"/>
        <v>New (0-12 Months)</v>
      </c>
    </row>
    <row r="5989" spans="1:23" x14ac:dyDescent="0.25">
      <c r="A5989" t="s">
        <v>6023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 s="1">
        <v>20.350000000000001</v>
      </c>
      <c r="T5989" s="1">
        <v>20.350000000000001</v>
      </c>
      <c r="U5989" t="s">
        <v>24</v>
      </c>
      <c r="V5989">
        <f>IF(Table1[[#This Row],[Churn]]="Yes",1,0)</f>
        <v>0</v>
      </c>
      <c r="W5989" t="str">
        <f t="shared" si="93"/>
        <v>New (0-12 Months)</v>
      </c>
    </row>
    <row r="5990" spans="1:23" x14ac:dyDescent="0.25">
      <c r="A5990" t="s">
        <v>6024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 s="1">
        <v>21.05</v>
      </c>
      <c r="T5990" s="1">
        <v>262.05</v>
      </c>
      <c r="U5990" t="s">
        <v>24</v>
      </c>
      <c r="V5990">
        <f>IF(Table1[[#This Row],[Churn]]="Yes",1,0)</f>
        <v>0</v>
      </c>
      <c r="W5990" t="str">
        <f t="shared" si="93"/>
        <v>New (0-12 Months)</v>
      </c>
    </row>
    <row r="5991" spans="1:23" x14ac:dyDescent="0.25">
      <c r="A5991" t="s">
        <v>6025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 s="1">
        <v>94.6</v>
      </c>
      <c r="T5991" s="1">
        <v>279.55</v>
      </c>
      <c r="U5991" t="s">
        <v>23</v>
      </c>
      <c r="V5991">
        <f>IF(Table1[[#This Row],[Churn]]="Yes",1,0)</f>
        <v>1</v>
      </c>
      <c r="W5991" t="str">
        <f t="shared" si="93"/>
        <v>New (0-12 Months)</v>
      </c>
    </row>
    <row r="5992" spans="1:23" x14ac:dyDescent="0.25">
      <c r="A5992" t="s">
        <v>6026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 s="1">
        <v>94.7</v>
      </c>
      <c r="T5992" s="1">
        <v>3512.5</v>
      </c>
      <c r="U5992" t="s">
        <v>24</v>
      </c>
      <c r="V5992">
        <f>IF(Table1[[#This Row],[Churn]]="Yes",1,0)</f>
        <v>0</v>
      </c>
      <c r="W5992" t="str">
        <f t="shared" si="93"/>
        <v>Established (25-48 Months)</v>
      </c>
    </row>
    <row r="5993" spans="1:23" x14ac:dyDescent="0.25">
      <c r="A5993" t="s">
        <v>6027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 s="1">
        <v>94.25</v>
      </c>
      <c r="T5993" s="1">
        <v>1483.25</v>
      </c>
      <c r="U5993" t="s">
        <v>23</v>
      </c>
      <c r="V5993">
        <f>IF(Table1[[#This Row],[Churn]]="Yes",1,0)</f>
        <v>1</v>
      </c>
      <c r="W5993" t="str">
        <f t="shared" si="93"/>
        <v>Developing (13-24 Months)</v>
      </c>
    </row>
    <row r="5994" spans="1:23" x14ac:dyDescent="0.25">
      <c r="A5994" t="s">
        <v>6028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 s="1">
        <v>72.45</v>
      </c>
      <c r="T5994" s="1">
        <v>4653.8500000000004</v>
      </c>
      <c r="U5994" t="s">
        <v>23</v>
      </c>
      <c r="V5994">
        <f>IF(Table1[[#This Row],[Churn]]="Yes",1,0)</f>
        <v>1</v>
      </c>
      <c r="W5994" t="str">
        <f t="shared" si="93"/>
        <v>Loyal (49-72 Months)</v>
      </c>
    </row>
    <row r="5995" spans="1:23" x14ac:dyDescent="0.25">
      <c r="A5995" t="s">
        <v>6029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 s="1">
        <v>74.95</v>
      </c>
      <c r="T5995" s="1">
        <v>151.75</v>
      </c>
      <c r="U5995" t="s">
        <v>24</v>
      </c>
      <c r="V5995">
        <f>IF(Table1[[#This Row],[Churn]]="Yes",1,0)</f>
        <v>0</v>
      </c>
      <c r="W5995" t="str">
        <f t="shared" si="93"/>
        <v>New (0-12 Months)</v>
      </c>
    </row>
    <row r="5996" spans="1:23" x14ac:dyDescent="0.25">
      <c r="A5996" t="s">
        <v>6030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 s="1">
        <v>105.2</v>
      </c>
      <c r="T5996" s="1">
        <v>4400.75</v>
      </c>
      <c r="U5996" t="s">
        <v>23</v>
      </c>
      <c r="V5996">
        <f>IF(Table1[[#This Row],[Churn]]="Yes",1,0)</f>
        <v>1</v>
      </c>
      <c r="W5996" t="str">
        <f t="shared" si="93"/>
        <v>Established (25-48 Months)</v>
      </c>
    </row>
    <row r="5997" spans="1:23" x14ac:dyDescent="0.25">
      <c r="A5997" t="s">
        <v>6031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 s="1">
        <v>111.95</v>
      </c>
      <c r="T5997" s="1">
        <v>8033.1</v>
      </c>
      <c r="U5997" t="s">
        <v>24</v>
      </c>
      <c r="V5997">
        <f>IF(Table1[[#This Row],[Churn]]="Yes",1,0)</f>
        <v>0</v>
      </c>
      <c r="W5997" t="str">
        <f t="shared" si="93"/>
        <v>Loyal (49-72 Months)</v>
      </c>
    </row>
    <row r="5998" spans="1:23" x14ac:dyDescent="0.25">
      <c r="A5998" t="s">
        <v>6032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 s="1">
        <v>19.850000000000001</v>
      </c>
      <c r="T5998" s="1">
        <v>1253.6500000000001</v>
      </c>
      <c r="U5998" t="s">
        <v>24</v>
      </c>
      <c r="V5998">
        <f>IF(Table1[[#This Row],[Churn]]="Yes",1,0)</f>
        <v>0</v>
      </c>
      <c r="W5998" t="str">
        <f t="shared" si="93"/>
        <v>Loyal (49-72 Months)</v>
      </c>
    </row>
    <row r="5999" spans="1:23" x14ac:dyDescent="0.25">
      <c r="A5999" t="s">
        <v>6033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 s="1">
        <v>89.75</v>
      </c>
      <c r="T5999" s="1">
        <v>552.65</v>
      </c>
      <c r="U5999" t="s">
        <v>24</v>
      </c>
      <c r="V5999">
        <f>IF(Table1[[#This Row],[Churn]]="Yes",1,0)</f>
        <v>0</v>
      </c>
      <c r="W5999" t="str">
        <f t="shared" si="93"/>
        <v>New (0-12 Months)</v>
      </c>
    </row>
    <row r="6000" spans="1:23" x14ac:dyDescent="0.25">
      <c r="A6000" t="s">
        <v>6034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 s="1">
        <v>20.05</v>
      </c>
      <c r="T6000" s="1">
        <v>1036</v>
      </c>
      <c r="U6000" t="s">
        <v>24</v>
      </c>
      <c r="V6000">
        <f>IF(Table1[[#This Row],[Churn]]="Yes",1,0)</f>
        <v>0</v>
      </c>
      <c r="W6000" t="str">
        <f t="shared" si="93"/>
        <v>Established (25-48 Months)</v>
      </c>
    </row>
    <row r="6001" spans="1:23" x14ac:dyDescent="0.25">
      <c r="A6001" t="s">
        <v>6035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 s="1">
        <v>108.95</v>
      </c>
      <c r="T6001" s="1">
        <v>4025.5</v>
      </c>
      <c r="U6001" t="s">
        <v>24</v>
      </c>
      <c r="V6001">
        <f>IF(Table1[[#This Row],[Churn]]="Yes",1,0)</f>
        <v>0</v>
      </c>
      <c r="W6001" t="str">
        <f t="shared" si="93"/>
        <v>Established (25-48 Months)</v>
      </c>
    </row>
    <row r="6002" spans="1:23" x14ac:dyDescent="0.25">
      <c r="A6002" t="s">
        <v>6036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 s="1">
        <v>19.649999999999999</v>
      </c>
      <c r="T6002" s="1">
        <v>928.4</v>
      </c>
      <c r="U6002" t="s">
        <v>24</v>
      </c>
      <c r="V6002">
        <f>IF(Table1[[#This Row],[Churn]]="Yes",1,0)</f>
        <v>0</v>
      </c>
      <c r="W6002" t="str">
        <f t="shared" si="93"/>
        <v>Loyal (49-72 Months)</v>
      </c>
    </row>
    <row r="6003" spans="1:23" x14ac:dyDescent="0.25">
      <c r="A6003" t="s">
        <v>6037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 s="1">
        <v>24.9</v>
      </c>
      <c r="T6003" s="1">
        <v>24.9</v>
      </c>
      <c r="U6003" t="s">
        <v>24</v>
      </c>
      <c r="V6003">
        <f>IF(Table1[[#This Row],[Churn]]="Yes",1,0)</f>
        <v>0</v>
      </c>
      <c r="W6003" t="str">
        <f t="shared" si="93"/>
        <v>New (0-12 Months)</v>
      </c>
    </row>
    <row r="6004" spans="1:23" x14ac:dyDescent="0.25">
      <c r="A6004" t="s">
        <v>6038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 s="1">
        <v>82.85</v>
      </c>
      <c r="T6004" s="1">
        <v>460.25</v>
      </c>
      <c r="U6004" t="s">
        <v>23</v>
      </c>
      <c r="V6004">
        <f>IF(Table1[[#This Row],[Churn]]="Yes",1,0)</f>
        <v>1</v>
      </c>
      <c r="W6004" t="str">
        <f t="shared" si="93"/>
        <v>New (0-12 Months)</v>
      </c>
    </row>
    <row r="6005" spans="1:23" x14ac:dyDescent="0.25">
      <c r="A6005" t="s">
        <v>6039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 s="1">
        <v>93.2</v>
      </c>
      <c r="T6005" s="1">
        <v>6506.15</v>
      </c>
      <c r="U6005" t="s">
        <v>24</v>
      </c>
      <c r="V6005">
        <f>IF(Table1[[#This Row],[Churn]]="Yes",1,0)</f>
        <v>0</v>
      </c>
      <c r="W6005" t="str">
        <f t="shared" si="93"/>
        <v>Loyal (49-72 Months)</v>
      </c>
    </row>
    <row r="6006" spans="1:23" x14ac:dyDescent="0.25">
      <c r="A6006" t="s">
        <v>6040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 s="1">
        <v>84.8</v>
      </c>
      <c r="T6006" s="1">
        <v>5598.3</v>
      </c>
      <c r="U6006" t="s">
        <v>24</v>
      </c>
      <c r="V6006">
        <f>IF(Table1[[#This Row],[Churn]]="Yes",1,0)</f>
        <v>0</v>
      </c>
      <c r="W6006" t="str">
        <f t="shared" si="93"/>
        <v>Loyal (49-72 Months)</v>
      </c>
    </row>
    <row r="6007" spans="1:23" x14ac:dyDescent="0.25">
      <c r="A6007" t="s">
        <v>6041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 s="1">
        <v>71.75</v>
      </c>
      <c r="T6007" s="1">
        <v>4374.55</v>
      </c>
      <c r="U6007" t="s">
        <v>24</v>
      </c>
      <c r="V6007">
        <f>IF(Table1[[#This Row],[Churn]]="Yes",1,0)</f>
        <v>0</v>
      </c>
      <c r="W6007" t="str">
        <f t="shared" si="93"/>
        <v>Loyal (49-72 Months)</v>
      </c>
    </row>
    <row r="6008" spans="1:23" x14ac:dyDescent="0.25">
      <c r="A6008" t="s">
        <v>6042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 s="1">
        <v>30.35</v>
      </c>
      <c r="T6008" s="1">
        <v>678.75</v>
      </c>
      <c r="U6008" t="s">
        <v>24</v>
      </c>
      <c r="V6008">
        <f>IF(Table1[[#This Row],[Churn]]="Yes",1,0)</f>
        <v>0</v>
      </c>
      <c r="W6008" t="str">
        <f t="shared" si="93"/>
        <v>Developing (13-24 Months)</v>
      </c>
    </row>
    <row r="6009" spans="1:23" x14ac:dyDescent="0.25">
      <c r="A6009" t="s">
        <v>6043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 s="1">
        <v>54.85</v>
      </c>
      <c r="T6009" s="1">
        <v>2191.6999999999998</v>
      </c>
      <c r="U6009" t="s">
        <v>24</v>
      </c>
      <c r="V6009">
        <f>IF(Table1[[#This Row],[Churn]]="Yes",1,0)</f>
        <v>0</v>
      </c>
      <c r="W6009" t="str">
        <f t="shared" si="93"/>
        <v>Established (25-48 Months)</v>
      </c>
    </row>
    <row r="6010" spans="1:23" x14ac:dyDescent="0.25">
      <c r="A6010" t="s">
        <v>6044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 s="1">
        <v>19.5</v>
      </c>
      <c r="T6010" s="1">
        <v>239.75</v>
      </c>
      <c r="U6010" t="s">
        <v>24</v>
      </c>
      <c r="V6010">
        <f>IF(Table1[[#This Row],[Churn]]="Yes",1,0)</f>
        <v>0</v>
      </c>
      <c r="W6010" t="str">
        <f t="shared" si="93"/>
        <v>Developing (13-24 Months)</v>
      </c>
    </row>
    <row r="6011" spans="1:23" x14ac:dyDescent="0.25">
      <c r="A6011" t="s">
        <v>6045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 s="1">
        <v>103.85</v>
      </c>
      <c r="T6011" s="1">
        <v>5485.5</v>
      </c>
      <c r="U6011" t="s">
        <v>23</v>
      </c>
      <c r="V6011">
        <f>IF(Table1[[#This Row],[Churn]]="Yes",1,0)</f>
        <v>1</v>
      </c>
      <c r="W6011" t="str">
        <f t="shared" si="93"/>
        <v>Loyal (49-72 Months)</v>
      </c>
    </row>
    <row r="6012" spans="1:23" x14ac:dyDescent="0.25">
      <c r="A6012" t="s">
        <v>6046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 s="1">
        <v>24.2</v>
      </c>
      <c r="T6012" s="1">
        <v>609.04999999999995</v>
      </c>
      <c r="U6012" t="s">
        <v>24</v>
      </c>
      <c r="V6012">
        <f>IF(Table1[[#This Row],[Churn]]="Yes",1,0)</f>
        <v>0</v>
      </c>
      <c r="W6012" t="str">
        <f t="shared" si="93"/>
        <v>Developing (13-24 Months)</v>
      </c>
    </row>
    <row r="6013" spans="1:23" x14ac:dyDescent="0.25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 s="1">
        <v>19.350000000000001</v>
      </c>
      <c r="T6013" s="1">
        <v>683.75</v>
      </c>
      <c r="U6013" t="s">
        <v>24</v>
      </c>
      <c r="V6013">
        <f>IF(Table1[[#This Row],[Churn]]="Yes",1,0)</f>
        <v>0</v>
      </c>
      <c r="W6013" t="str">
        <f t="shared" si="93"/>
        <v>Established (25-48 Months)</v>
      </c>
    </row>
    <row r="6014" spans="1:23" x14ac:dyDescent="0.25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 s="1">
        <v>83.6</v>
      </c>
      <c r="T6014" s="1">
        <v>404.2</v>
      </c>
      <c r="U6014" t="s">
        <v>23</v>
      </c>
      <c r="V6014">
        <f>IF(Table1[[#This Row],[Churn]]="Yes",1,0)</f>
        <v>1</v>
      </c>
      <c r="W6014" t="str">
        <f t="shared" si="93"/>
        <v>New (0-12 Months)</v>
      </c>
    </row>
    <row r="6015" spans="1:23" x14ac:dyDescent="0.25">
      <c r="A6015" t="s">
        <v>6049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 s="1">
        <v>100.65</v>
      </c>
      <c r="T6015" s="1">
        <v>5189.75</v>
      </c>
      <c r="U6015" t="s">
        <v>24</v>
      </c>
      <c r="V6015">
        <f>IF(Table1[[#This Row],[Churn]]="Yes",1,0)</f>
        <v>0</v>
      </c>
      <c r="W6015" t="str">
        <f t="shared" si="93"/>
        <v>Loyal (49-72 Months)</v>
      </c>
    </row>
    <row r="6016" spans="1:23" x14ac:dyDescent="0.25">
      <c r="A6016" t="s">
        <v>6050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 s="1">
        <v>94.1</v>
      </c>
      <c r="T6016" s="1">
        <v>5060.8999999999996</v>
      </c>
      <c r="U6016" t="s">
        <v>24</v>
      </c>
      <c r="V6016">
        <f>IF(Table1[[#This Row],[Churn]]="Yes",1,0)</f>
        <v>0</v>
      </c>
      <c r="W6016" t="str">
        <f t="shared" si="93"/>
        <v>Loyal (49-72 Months)</v>
      </c>
    </row>
    <row r="6017" spans="1:23" x14ac:dyDescent="0.25">
      <c r="A6017" t="s">
        <v>6051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 s="1">
        <v>74.55</v>
      </c>
      <c r="T6017" s="1">
        <v>233.65</v>
      </c>
      <c r="U6017" t="s">
        <v>24</v>
      </c>
      <c r="V6017">
        <f>IF(Table1[[#This Row],[Churn]]="Yes",1,0)</f>
        <v>0</v>
      </c>
      <c r="W6017" t="str">
        <f t="shared" si="93"/>
        <v>New (0-12 Months)</v>
      </c>
    </row>
    <row r="6018" spans="1:23" x14ac:dyDescent="0.25">
      <c r="A6018" t="s">
        <v>6052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 s="1">
        <v>108.45</v>
      </c>
      <c r="T6018" s="1">
        <v>7176.55</v>
      </c>
      <c r="U6018" t="s">
        <v>23</v>
      </c>
      <c r="V6018">
        <f>IF(Table1[[#This Row],[Churn]]="Yes",1,0)</f>
        <v>1</v>
      </c>
      <c r="W6018" t="str">
        <f t="shared" ref="W6018:W6081" si="94">IF(F6018&lt;=12,"New (0-12 Months)",IF(F6018&lt;=24,"Developing (13-24 Months)",IF(F6018&lt;=48,"Established (25-48 Months)","Loyal (49-72 Months)")))</f>
        <v>Loyal (49-72 Months)</v>
      </c>
    </row>
    <row r="6019" spans="1:23" x14ac:dyDescent="0.25">
      <c r="A6019" t="s">
        <v>6053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 s="1">
        <v>56.15</v>
      </c>
      <c r="T6019" s="1">
        <v>291.45</v>
      </c>
      <c r="U6019" t="s">
        <v>24</v>
      </c>
      <c r="V6019">
        <f>IF(Table1[[#This Row],[Churn]]="Yes",1,0)</f>
        <v>0</v>
      </c>
      <c r="W6019" t="str">
        <f t="shared" si="94"/>
        <v>New (0-12 Months)</v>
      </c>
    </row>
    <row r="6020" spans="1:23" x14ac:dyDescent="0.25">
      <c r="A6020" t="s">
        <v>6054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 s="1">
        <v>20.350000000000001</v>
      </c>
      <c r="T6020" s="1">
        <v>689.75</v>
      </c>
      <c r="U6020" t="s">
        <v>24</v>
      </c>
      <c r="V6020">
        <f>IF(Table1[[#This Row],[Churn]]="Yes",1,0)</f>
        <v>0</v>
      </c>
      <c r="W6020" t="str">
        <f t="shared" si="94"/>
        <v>Established (25-48 Months)</v>
      </c>
    </row>
    <row r="6021" spans="1:23" x14ac:dyDescent="0.25">
      <c r="A6021" t="s">
        <v>6055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 s="1">
        <v>80.55</v>
      </c>
      <c r="T6021" s="1">
        <v>3263.9</v>
      </c>
      <c r="U6021" t="s">
        <v>24</v>
      </c>
      <c r="V6021">
        <f>IF(Table1[[#This Row],[Churn]]="Yes",1,0)</f>
        <v>0</v>
      </c>
      <c r="W6021" t="str">
        <f t="shared" si="94"/>
        <v>Established (25-48 Months)</v>
      </c>
    </row>
    <row r="6022" spans="1:23" x14ac:dyDescent="0.25">
      <c r="A6022" t="s">
        <v>6056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 s="1">
        <v>61.25</v>
      </c>
      <c r="T6022" s="1">
        <v>1993.2</v>
      </c>
      <c r="U6022" t="s">
        <v>24</v>
      </c>
      <c r="V6022">
        <f>IF(Table1[[#This Row],[Churn]]="Yes",1,0)</f>
        <v>0</v>
      </c>
      <c r="W6022" t="str">
        <f t="shared" si="94"/>
        <v>Established (25-48 Months)</v>
      </c>
    </row>
    <row r="6023" spans="1:23" x14ac:dyDescent="0.25">
      <c r="A6023" t="s">
        <v>6057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 s="1">
        <v>20.45</v>
      </c>
      <c r="T6023" s="1">
        <v>254.5</v>
      </c>
      <c r="U6023" t="s">
        <v>24</v>
      </c>
      <c r="V6023">
        <f>IF(Table1[[#This Row],[Churn]]="Yes",1,0)</f>
        <v>0</v>
      </c>
      <c r="W6023" t="str">
        <f t="shared" si="94"/>
        <v>Developing (13-24 Months)</v>
      </c>
    </row>
    <row r="6024" spans="1:23" x14ac:dyDescent="0.25">
      <c r="A6024" t="s">
        <v>6058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 s="1">
        <v>18.899999999999999</v>
      </c>
      <c r="T6024" s="1">
        <v>347.65</v>
      </c>
      <c r="U6024" t="s">
        <v>24</v>
      </c>
      <c r="V6024">
        <f>IF(Table1[[#This Row],[Churn]]="Yes",1,0)</f>
        <v>0</v>
      </c>
      <c r="W6024" t="str">
        <f t="shared" si="94"/>
        <v>Developing (13-24 Months)</v>
      </c>
    </row>
    <row r="6025" spans="1:23" x14ac:dyDescent="0.25">
      <c r="A6025" t="s">
        <v>6059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 s="1">
        <v>19.600000000000001</v>
      </c>
      <c r="T6025" s="1">
        <v>967.9</v>
      </c>
      <c r="U6025" t="s">
        <v>24</v>
      </c>
      <c r="V6025">
        <f>IF(Table1[[#This Row],[Churn]]="Yes",1,0)</f>
        <v>0</v>
      </c>
      <c r="W6025" t="str">
        <f t="shared" si="94"/>
        <v>Loyal (49-72 Months)</v>
      </c>
    </row>
    <row r="6026" spans="1:23" x14ac:dyDescent="0.25">
      <c r="A6026" t="s">
        <v>6060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 s="1">
        <v>91.5</v>
      </c>
      <c r="T6026" s="1">
        <v>242.95</v>
      </c>
      <c r="U6026" t="s">
        <v>23</v>
      </c>
      <c r="V6026">
        <f>IF(Table1[[#This Row],[Churn]]="Yes",1,0)</f>
        <v>1</v>
      </c>
      <c r="W6026" t="str">
        <f t="shared" si="94"/>
        <v>New (0-12 Months)</v>
      </c>
    </row>
    <row r="6027" spans="1:23" x14ac:dyDescent="0.25">
      <c r="A6027" t="s">
        <v>6061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 s="1">
        <v>45.2</v>
      </c>
      <c r="T6027" s="1">
        <v>1841.9</v>
      </c>
      <c r="U6027" t="s">
        <v>24</v>
      </c>
      <c r="V6027">
        <f>IF(Table1[[#This Row],[Churn]]="Yes",1,0)</f>
        <v>0</v>
      </c>
      <c r="W6027" t="str">
        <f t="shared" si="94"/>
        <v>Established (25-48 Months)</v>
      </c>
    </row>
    <row r="6028" spans="1:23" x14ac:dyDescent="0.25">
      <c r="A6028" t="s">
        <v>6062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 s="1">
        <v>19.45</v>
      </c>
      <c r="T6028" s="1">
        <v>232.1</v>
      </c>
      <c r="U6028" t="s">
        <v>24</v>
      </c>
      <c r="V6028">
        <f>IF(Table1[[#This Row],[Churn]]="Yes",1,0)</f>
        <v>0</v>
      </c>
      <c r="W6028" t="str">
        <f t="shared" si="94"/>
        <v>Developing (13-24 Months)</v>
      </c>
    </row>
    <row r="6029" spans="1:23" x14ac:dyDescent="0.25">
      <c r="A6029" t="s">
        <v>6063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 s="1">
        <v>25.45</v>
      </c>
      <c r="T6029" s="1">
        <v>809.25</v>
      </c>
      <c r="U6029" t="s">
        <v>24</v>
      </c>
      <c r="V6029">
        <f>IF(Table1[[#This Row],[Churn]]="Yes",1,0)</f>
        <v>0</v>
      </c>
      <c r="W6029" t="str">
        <f t="shared" si="94"/>
        <v>Established (25-48 Months)</v>
      </c>
    </row>
    <row r="6030" spans="1:23" x14ac:dyDescent="0.25">
      <c r="A6030" t="s">
        <v>6064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 s="1">
        <v>80.849999999999994</v>
      </c>
      <c r="T6030" s="1">
        <v>866.45</v>
      </c>
      <c r="U6030" t="s">
        <v>23</v>
      </c>
      <c r="V6030">
        <f>IF(Table1[[#This Row],[Churn]]="Yes",1,0)</f>
        <v>1</v>
      </c>
      <c r="W6030" t="str">
        <f t="shared" si="94"/>
        <v>New (0-12 Months)</v>
      </c>
    </row>
    <row r="6031" spans="1:23" x14ac:dyDescent="0.25">
      <c r="A6031" t="s">
        <v>6065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 s="1">
        <v>94.9</v>
      </c>
      <c r="T6031" s="1">
        <v>360.55</v>
      </c>
      <c r="U6031" t="s">
        <v>24</v>
      </c>
      <c r="V6031">
        <f>IF(Table1[[#This Row],[Churn]]="Yes",1,0)</f>
        <v>0</v>
      </c>
      <c r="W6031" t="str">
        <f t="shared" si="94"/>
        <v>New (0-12 Months)</v>
      </c>
    </row>
    <row r="6032" spans="1:23" x14ac:dyDescent="0.25">
      <c r="A6032" t="s">
        <v>6066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 s="1">
        <v>49.05</v>
      </c>
      <c r="T6032" s="1">
        <v>2076.1999999999998</v>
      </c>
      <c r="U6032" t="s">
        <v>23</v>
      </c>
      <c r="V6032">
        <f>IF(Table1[[#This Row],[Churn]]="Yes",1,0)</f>
        <v>1</v>
      </c>
      <c r="W6032" t="str">
        <f t="shared" si="94"/>
        <v>Established (25-48 Months)</v>
      </c>
    </row>
    <row r="6033" spans="1:23" x14ac:dyDescent="0.25">
      <c r="A6033" t="s">
        <v>6067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 s="1">
        <v>29.3</v>
      </c>
      <c r="T6033" s="1">
        <v>355.9</v>
      </c>
      <c r="U6033" t="s">
        <v>24</v>
      </c>
      <c r="V6033">
        <f>IF(Table1[[#This Row],[Churn]]="Yes",1,0)</f>
        <v>0</v>
      </c>
      <c r="W6033" t="str">
        <f t="shared" si="94"/>
        <v>New (0-12 Months)</v>
      </c>
    </row>
    <row r="6034" spans="1:23" x14ac:dyDescent="0.25">
      <c r="A6034" t="s">
        <v>6068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 s="1">
        <v>105.3</v>
      </c>
      <c r="T6034" s="1">
        <v>7299.65</v>
      </c>
      <c r="U6034" t="s">
        <v>23</v>
      </c>
      <c r="V6034">
        <f>IF(Table1[[#This Row],[Churn]]="Yes",1,0)</f>
        <v>1</v>
      </c>
      <c r="W6034" t="str">
        <f t="shared" si="94"/>
        <v>Loyal (49-72 Months)</v>
      </c>
    </row>
    <row r="6035" spans="1:23" x14ac:dyDescent="0.25">
      <c r="A6035" t="s">
        <v>6069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 s="1">
        <v>88.95</v>
      </c>
      <c r="T6035" s="1">
        <v>2291.1999999999998</v>
      </c>
      <c r="U6035" t="s">
        <v>23</v>
      </c>
      <c r="V6035">
        <f>IF(Table1[[#This Row],[Churn]]="Yes",1,0)</f>
        <v>1</v>
      </c>
      <c r="W6035" t="str">
        <f t="shared" si="94"/>
        <v>Established (25-48 Months)</v>
      </c>
    </row>
    <row r="6036" spans="1:23" x14ac:dyDescent="0.25">
      <c r="A6036" t="s">
        <v>6070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 s="1">
        <v>20.25</v>
      </c>
      <c r="T6036" s="1">
        <v>129.15</v>
      </c>
      <c r="U6036" t="s">
        <v>24</v>
      </c>
      <c r="V6036">
        <f>IF(Table1[[#This Row],[Churn]]="Yes",1,0)</f>
        <v>0</v>
      </c>
      <c r="W6036" t="str">
        <f t="shared" si="94"/>
        <v>New (0-12 Months)</v>
      </c>
    </row>
    <row r="6037" spans="1:23" x14ac:dyDescent="0.25">
      <c r="A6037" t="s">
        <v>6071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 s="1">
        <v>110.85</v>
      </c>
      <c r="T6037" s="1">
        <v>7491.75</v>
      </c>
      <c r="U6037" t="s">
        <v>23</v>
      </c>
      <c r="V6037">
        <f>IF(Table1[[#This Row],[Churn]]="Yes",1,0)</f>
        <v>1</v>
      </c>
      <c r="W6037" t="str">
        <f t="shared" si="94"/>
        <v>Loyal (49-72 Months)</v>
      </c>
    </row>
    <row r="6038" spans="1:23" x14ac:dyDescent="0.25">
      <c r="A6038" t="s">
        <v>6072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 s="1">
        <v>110.5</v>
      </c>
      <c r="T6038" s="1">
        <v>5835.5</v>
      </c>
      <c r="U6038" t="s">
        <v>24</v>
      </c>
      <c r="V6038">
        <f>IF(Table1[[#This Row],[Churn]]="Yes",1,0)</f>
        <v>0</v>
      </c>
      <c r="W6038" t="str">
        <f t="shared" si="94"/>
        <v>Loyal (49-72 Months)</v>
      </c>
    </row>
    <row r="6039" spans="1:23" x14ac:dyDescent="0.25">
      <c r="A6039" t="s">
        <v>6073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 s="1">
        <v>109.4</v>
      </c>
      <c r="T6039" s="1">
        <v>7031.45</v>
      </c>
      <c r="U6039" t="s">
        <v>24</v>
      </c>
      <c r="V6039">
        <f>IF(Table1[[#This Row],[Churn]]="Yes",1,0)</f>
        <v>0</v>
      </c>
      <c r="W6039" t="str">
        <f t="shared" si="94"/>
        <v>Loyal (49-72 Months)</v>
      </c>
    </row>
    <row r="6040" spans="1:23" x14ac:dyDescent="0.25">
      <c r="A6040" t="s">
        <v>6074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 s="1">
        <v>114.2</v>
      </c>
      <c r="T6040" s="1">
        <v>7723.9</v>
      </c>
      <c r="U6040" t="s">
        <v>23</v>
      </c>
      <c r="V6040">
        <f>IF(Table1[[#This Row],[Churn]]="Yes",1,0)</f>
        <v>1</v>
      </c>
      <c r="W6040" t="str">
        <f t="shared" si="94"/>
        <v>Loyal (49-72 Months)</v>
      </c>
    </row>
    <row r="6041" spans="1:23" x14ac:dyDescent="0.25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 s="1">
        <v>36.5</v>
      </c>
      <c r="T6041" s="1">
        <v>1032</v>
      </c>
      <c r="U6041" t="s">
        <v>23</v>
      </c>
      <c r="V6041">
        <f>IF(Table1[[#This Row],[Churn]]="Yes",1,0)</f>
        <v>1</v>
      </c>
      <c r="W6041" t="str">
        <f t="shared" si="94"/>
        <v>Established (25-48 Months)</v>
      </c>
    </row>
    <row r="6042" spans="1:23" x14ac:dyDescent="0.25">
      <c r="A6042" t="s">
        <v>6076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 s="1">
        <v>70.75</v>
      </c>
      <c r="T6042" s="1">
        <v>70.75</v>
      </c>
      <c r="U6042" t="s">
        <v>23</v>
      </c>
      <c r="V6042">
        <f>IF(Table1[[#This Row],[Churn]]="Yes",1,0)</f>
        <v>1</v>
      </c>
      <c r="W6042" t="str">
        <f t="shared" si="94"/>
        <v>New (0-12 Months)</v>
      </c>
    </row>
    <row r="6043" spans="1:23" x14ac:dyDescent="0.25">
      <c r="A6043" t="s">
        <v>6077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 s="1">
        <v>19.95</v>
      </c>
      <c r="T6043" s="1">
        <v>109.6</v>
      </c>
      <c r="U6043" t="s">
        <v>24</v>
      </c>
      <c r="V6043">
        <f>IF(Table1[[#This Row],[Churn]]="Yes",1,0)</f>
        <v>0</v>
      </c>
      <c r="W6043" t="str">
        <f t="shared" si="94"/>
        <v>New (0-12 Months)</v>
      </c>
    </row>
    <row r="6044" spans="1:23" x14ac:dyDescent="0.25">
      <c r="A6044" t="s">
        <v>6078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 s="1">
        <v>19.600000000000001</v>
      </c>
      <c r="T6044" s="1">
        <v>727.8</v>
      </c>
      <c r="U6044" t="s">
        <v>24</v>
      </c>
      <c r="V6044">
        <f>IF(Table1[[#This Row],[Churn]]="Yes",1,0)</f>
        <v>0</v>
      </c>
      <c r="W6044" t="str">
        <f t="shared" si="94"/>
        <v>Established (25-48 Months)</v>
      </c>
    </row>
    <row r="6045" spans="1:23" x14ac:dyDescent="0.25">
      <c r="A6045" t="s">
        <v>6079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 s="1">
        <v>40.15</v>
      </c>
      <c r="T6045" s="1">
        <v>130.75</v>
      </c>
      <c r="U6045" t="s">
        <v>23</v>
      </c>
      <c r="V6045">
        <f>IF(Table1[[#This Row],[Churn]]="Yes",1,0)</f>
        <v>1</v>
      </c>
      <c r="W6045" t="str">
        <f t="shared" si="94"/>
        <v>New (0-12 Months)</v>
      </c>
    </row>
    <row r="6046" spans="1:23" x14ac:dyDescent="0.25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 s="1">
        <v>76.599999999999994</v>
      </c>
      <c r="T6046" s="1">
        <v>893</v>
      </c>
      <c r="U6046" t="s">
        <v>24</v>
      </c>
      <c r="V6046">
        <f>IF(Table1[[#This Row],[Churn]]="Yes",1,0)</f>
        <v>0</v>
      </c>
      <c r="W6046" t="str">
        <f t="shared" si="94"/>
        <v>New (0-12 Months)</v>
      </c>
    </row>
    <row r="6047" spans="1:23" x14ac:dyDescent="0.25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 s="1">
        <v>19.600000000000001</v>
      </c>
      <c r="T6047" s="1">
        <v>763.1</v>
      </c>
      <c r="U6047" t="s">
        <v>24</v>
      </c>
      <c r="V6047">
        <f>IF(Table1[[#This Row],[Churn]]="Yes",1,0)</f>
        <v>0</v>
      </c>
      <c r="W6047" t="str">
        <f t="shared" si="94"/>
        <v>Established (25-48 Months)</v>
      </c>
    </row>
    <row r="6048" spans="1:23" x14ac:dyDescent="0.25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 s="1">
        <v>85.3</v>
      </c>
      <c r="T6048" s="1">
        <v>781.4</v>
      </c>
      <c r="U6048" t="s">
        <v>24</v>
      </c>
      <c r="V6048">
        <f>IF(Table1[[#This Row],[Churn]]="Yes",1,0)</f>
        <v>0</v>
      </c>
      <c r="W6048" t="str">
        <f t="shared" si="94"/>
        <v>New (0-12 Months)</v>
      </c>
    </row>
    <row r="6049" spans="1:23" x14ac:dyDescent="0.25">
      <c r="A6049" t="s">
        <v>6083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 s="1">
        <v>65.849999999999994</v>
      </c>
      <c r="T6049" s="1">
        <v>902.25</v>
      </c>
      <c r="U6049" t="s">
        <v>24</v>
      </c>
      <c r="V6049">
        <f>IF(Table1[[#This Row],[Churn]]="Yes",1,0)</f>
        <v>0</v>
      </c>
      <c r="W6049" t="str">
        <f t="shared" si="94"/>
        <v>Developing (13-24 Months)</v>
      </c>
    </row>
    <row r="6050" spans="1:23" x14ac:dyDescent="0.25">
      <c r="A6050" t="s">
        <v>6084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 s="1">
        <v>94.45</v>
      </c>
      <c r="T6050" s="1">
        <v>2653.65</v>
      </c>
      <c r="U6050" t="s">
        <v>23</v>
      </c>
      <c r="V6050">
        <f>IF(Table1[[#This Row],[Churn]]="Yes",1,0)</f>
        <v>1</v>
      </c>
      <c r="W6050" t="str">
        <f t="shared" si="94"/>
        <v>Established (25-48 Months)</v>
      </c>
    </row>
    <row r="6051" spans="1:23" x14ac:dyDescent="0.25">
      <c r="A6051" t="s">
        <v>6085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 s="1">
        <v>20.05</v>
      </c>
      <c r="T6051" s="1">
        <v>1016.7</v>
      </c>
      <c r="U6051" t="s">
        <v>24</v>
      </c>
      <c r="V6051">
        <f>IF(Table1[[#This Row],[Churn]]="Yes",1,0)</f>
        <v>0</v>
      </c>
      <c r="W6051" t="str">
        <f t="shared" si="94"/>
        <v>Established (25-48 Months)</v>
      </c>
    </row>
    <row r="6052" spans="1:23" x14ac:dyDescent="0.25">
      <c r="A6052" t="s">
        <v>6086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 s="1">
        <v>99.4</v>
      </c>
      <c r="T6052" s="1">
        <v>5943.65</v>
      </c>
      <c r="U6052" t="s">
        <v>24</v>
      </c>
      <c r="V6052">
        <f>IF(Table1[[#This Row],[Churn]]="Yes",1,0)</f>
        <v>0</v>
      </c>
      <c r="W6052" t="str">
        <f t="shared" si="94"/>
        <v>Loyal (49-72 Months)</v>
      </c>
    </row>
    <row r="6053" spans="1:23" x14ac:dyDescent="0.25">
      <c r="A6053" t="s">
        <v>6087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 s="1">
        <v>20</v>
      </c>
      <c r="T6053" s="1">
        <v>275.7</v>
      </c>
      <c r="U6053" t="s">
        <v>24</v>
      </c>
      <c r="V6053">
        <f>IF(Table1[[#This Row],[Churn]]="Yes",1,0)</f>
        <v>0</v>
      </c>
      <c r="W6053" t="str">
        <f t="shared" si="94"/>
        <v>Developing (13-24 Months)</v>
      </c>
    </row>
    <row r="6054" spans="1:23" x14ac:dyDescent="0.25">
      <c r="A6054" t="s">
        <v>6088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 s="1">
        <v>78.45</v>
      </c>
      <c r="T6054" s="1">
        <v>3126.45</v>
      </c>
      <c r="U6054" t="s">
        <v>24</v>
      </c>
      <c r="V6054">
        <f>IF(Table1[[#This Row],[Churn]]="Yes",1,0)</f>
        <v>0</v>
      </c>
      <c r="W6054" t="str">
        <f t="shared" si="94"/>
        <v>Established (25-48 Months)</v>
      </c>
    </row>
    <row r="6055" spans="1:23" x14ac:dyDescent="0.25">
      <c r="A6055" t="s">
        <v>6089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 s="1">
        <v>25.1</v>
      </c>
      <c r="T6055" s="1">
        <v>1070.1500000000001</v>
      </c>
      <c r="U6055" t="s">
        <v>24</v>
      </c>
      <c r="V6055">
        <f>IF(Table1[[#This Row],[Churn]]="Yes",1,0)</f>
        <v>0</v>
      </c>
      <c r="W6055" t="str">
        <f t="shared" si="94"/>
        <v>Established (25-48 Months)</v>
      </c>
    </row>
    <row r="6056" spans="1:23" x14ac:dyDescent="0.25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 s="1">
        <v>97.35</v>
      </c>
      <c r="T6056" s="1">
        <v>3457.9</v>
      </c>
      <c r="U6056" t="s">
        <v>23</v>
      </c>
      <c r="V6056">
        <f>IF(Table1[[#This Row],[Churn]]="Yes",1,0)</f>
        <v>1</v>
      </c>
      <c r="W6056" t="str">
        <f t="shared" si="94"/>
        <v>Established (25-48 Months)</v>
      </c>
    </row>
    <row r="6057" spans="1:23" x14ac:dyDescent="0.25">
      <c r="A6057" t="s">
        <v>6091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 s="1">
        <v>55</v>
      </c>
      <c r="T6057" s="1">
        <v>340.4</v>
      </c>
      <c r="U6057" t="s">
        <v>24</v>
      </c>
      <c r="V6057">
        <f>IF(Table1[[#This Row],[Churn]]="Yes",1,0)</f>
        <v>0</v>
      </c>
      <c r="W6057" t="str">
        <f t="shared" si="94"/>
        <v>New (0-12 Months)</v>
      </c>
    </row>
    <row r="6058" spans="1:23" x14ac:dyDescent="0.25">
      <c r="A6058" t="s">
        <v>6092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 s="1">
        <v>71.099999999999994</v>
      </c>
      <c r="T6058" s="1">
        <v>4299.2</v>
      </c>
      <c r="U6058" t="s">
        <v>24</v>
      </c>
      <c r="V6058">
        <f>IF(Table1[[#This Row],[Churn]]="Yes",1,0)</f>
        <v>0</v>
      </c>
      <c r="W6058" t="str">
        <f t="shared" si="94"/>
        <v>Loyal (49-72 Months)</v>
      </c>
    </row>
    <row r="6059" spans="1:23" x14ac:dyDescent="0.25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 s="1">
        <v>61.55</v>
      </c>
      <c r="T6059" s="1">
        <v>1093.2</v>
      </c>
      <c r="U6059" t="s">
        <v>24</v>
      </c>
      <c r="V6059">
        <f>IF(Table1[[#This Row],[Churn]]="Yes",1,0)</f>
        <v>0</v>
      </c>
      <c r="W6059" t="str">
        <f t="shared" si="94"/>
        <v>Developing (13-24 Months)</v>
      </c>
    </row>
    <row r="6060" spans="1:23" x14ac:dyDescent="0.25">
      <c r="A6060" t="s">
        <v>6094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 s="1">
        <v>45.9</v>
      </c>
      <c r="T6060" s="1">
        <v>521.9</v>
      </c>
      <c r="U6060" t="s">
        <v>24</v>
      </c>
      <c r="V6060">
        <f>IF(Table1[[#This Row],[Churn]]="Yes",1,0)</f>
        <v>0</v>
      </c>
      <c r="W6060" t="str">
        <f t="shared" si="94"/>
        <v>New (0-12 Months)</v>
      </c>
    </row>
    <row r="6061" spans="1:23" x14ac:dyDescent="0.25">
      <c r="A6061" t="s">
        <v>6095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 s="1">
        <v>40.299999999999997</v>
      </c>
      <c r="T6061" s="1">
        <v>1630.4</v>
      </c>
      <c r="U6061" t="s">
        <v>24</v>
      </c>
      <c r="V6061">
        <f>IF(Table1[[#This Row],[Churn]]="Yes",1,0)</f>
        <v>0</v>
      </c>
      <c r="W6061" t="str">
        <f t="shared" si="94"/>
        <v>Established (25-48 Months)</v>
      </c>
    </row>
    <row r="6062" spans="1:23" x14ac:dyDescent="0.25">
      <c r="A6062" t="s">
        <v>6096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 s="1">
        <v>87.1</v>
      </c>
      <c r="T6062" s="1">
        <v>713.6</v>
      </c>
      <c r="U6062" t="s">
        <v>24</v>
      </c>
      <c r="V6062">
        <f>IF(Table1[[#This Row],[Churn]]="Yes",1,0)</f>
        <v>0</v>
      </c>
      <c r="W6062" t="str">
        <f t="shared" si="94"/>
        <v>New (0-12 Months)</v>
      </c>
    </row>
    <row r="6063" spans="1:23" x14ac:dyDescent="0.25">
      <c r="A6063" t="s">
        <v>6097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 s="1">
        <v>49.5</v>
      </c>
      <c r="T6063" s="1">
        <v>1265.6500000000001</v>
      </c>
      <c r="U6063" t="s">
        <v>24</v>
      </c>
      <c r="V6063">
        <f>IF(Table1[[#This Row],[Churn]]="Yes",1,0)</f>
        <v>0</v>
      </c>
      <c r="W6063" t="str">
        <f t="shared" si="94"/>
        <v>Established (25-48 Months)</v>
      </c>
    </row>
    <row r="6064" spans="1:23" x14ac:dyDescent="0.25">
      <c r="A6064" t="s">
        <v>6098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 s="1">
        <v>73.8</v>
      </c>
      <c r="T6064" s="1">
        <v>4003.85</v>
      </c>
      <c r="U6064" t="s">
        <v>24</v>
      </c>
      <c r="V6064">
        <f>IF(Table1[[#This Row],[Churn]]="Yes",1,0)</f>
        <v>0</v>
      </c>
      <c r="W6064" t="str">
        <f t="shared" si="94"/>
        <v>Loyal (49-72 Months)</v>
      </c>
    </row>
    <row r="6065" spans="1:23" x14ac:dyDescent="0.25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 s="1">
        <v>19.2</v>
      </c>
      <c r="T6065" s="1">
        <v>1401.4</v>
      </c>
      <c r="U6065" t="s">
        <v>24</v>
      </c>
      <c r="V6065">
        <f>IF(Table1[[#This Row],[Churn]]="Yes",1,0)</f>
        <v>0</v>
      </c>
      <c r="W6065" t="str">
        <f t="shared" si="94"/>
        <v>Loyal (49-72 Months)</v>
      </c>
    </row>
    <row r="6066" spans="1:23" x14ac:dyDescent="0.25">
      <c r="A6066" t="s">
        <v>6100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 s="1">
        <v>45.3</v>
      </c>
      <c r="T6066" s="1">
        <v>45.3</v>
      </c>
      <c r="U6066" t="s">
        <v>23</v>
      </c>
      <c r="V6066">
        <f>IF(Table1[[#This Row],[Churn]]="Yes",1,0)</f>
        <v>1</v>
      </c>
      <c r="W6066" t="str">
        <f t="shared" si="94"/>
        <v>New (0-12 Months)</v>
      </c>
    </row>
    <row r="6067" spans="1:23" x14ac:dyDescent="0.25">
      <c r="A6067" t="s">
        <v>6101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 s="1">
        <v>25</v>
      </c>
      <c r="T6067" s="1">
        <v>1510.5</v>
      </c>
      <c r="U6067" t="s">
        <v>24</v>
      </c>
      <c r="V6067">
        <f>IF(Table1[[#This Row],[Churn]]="Yes",1,0)</f>
        <v>0</v>
      </c>
      <c r="W6067" t="str">
        <f t="shared" si="94"/>
        <v>Loyal (49-72 Months)</v>
      </c>
    </row>
    <row r="6068" spans="1:23" x14ac:dyDescent="0.25">
      <c r="A6068" t="s">
        <v>6102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 s="1">
        <v>94.95</v>
      </c>
      <c r="T6068" s="1">
        <v>178.1</v>
      </c>
      <c r="U6068" t="s">
        <v>23</v>
      </c>
      <c r="V6068">
        <f>IF(Table1[[#This Row],[Churn]]="Yes",1,0)</f>
        <v>1</v>
      </c>
      <c r="W6068" t="str">
        <f t="shared" si="94"/>
        <v>New (0-12 Months)</v>
      </c>
    </row>
    <row r="6069" spans="1:23" x14ac:dyDescent="0.25">
      <c r="A6069" t="s">
        <v>6103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 s="1">
        <v>35.299999999999997</v>
      </c>
      <c r="T6069" s="1">
        <v>264.8</v>
      </c>
      <c r="U6069" t="s">
        <v>24</v>
      </c>
      <c r="V6069">
        <f>IF(Table1[[#This Row],[Churn]]="Yes",1,0)</f>
        <v>0</v>
      </c>
      <c r="W6069" t="str">
        <f t="shared" si="94"/>
        <v>New (0-12 Months)</v>
      </c>
    </row>
    <row r="6070" spans="1:23" x14ac:dyDescent="0.25">
      <c r="A6070" t="s">
        <v>6104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 s="1">
        <v>44.55</v>
      </c>
      <c r="T6070" s="1">
        <v>480.6</v>
      </c>
      <c r="U6070" t="s">
        <v>23</v>
      </c>
      <c r="V6070">
        <f>IF(Table1[[#This Row],[Churn]]="Yes",1,0)</f>
        <v>1</v>
      </c>
      <c r="W6070" t="str">
        <f t="shared" si="94"/>
        <v>New (0-12 Months)</v>
      </c>
    </row>
    <row r="6071" spans="1:23" x14ac:dyDescent="0.25">
      <c r="A6071" t="s">
        <v>6105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 s="1">
        <v>76.75</v>
      </c>
      <c r="T6071" s="1">
        <v>4541.8999999999996</v>
      </c>
      <c r="U6071" t="s">
        <v>24</v>
      </c>
      <c r="V6071">
        <f>IF(Table1[[#This Row],[Churn]]="Yes",1,0)</f>
        <v>0</v>
      </c>
      <c r="W6071" t="str">
        <f t="shared" si="94"/>
        <v>Loyal (49-72 Months)</v>
      </c>
    </row>
    <row r="6072" spans="1:23" x14ac:dyDescent="0.25">
      <c r="A6072" t="s">
        <v>6106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 s="1">
        <v>81</v>
      </c>
      <c r="T6072" s="1">
        <v>4976.1499999999996</v>
      </c>
      <c r="U6072" t="s">
        <v>24</v>
      </c>
      <c r="V6072">
        <f>IF(Table1[[#This Row],[Churn]]="Yes",1,0)</f>
        <v>0</v>
      </c>
      <c r="W6072" t="str">
        <f t="shared" si="94"/>
        <v>Loyal (49-72 Months)</v>
      </c>
    </row>
    <row r="6073" spans="1:23" x14ac:dyDescent="0.25">
      <c r="A6073" t="s">
        <v>6107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 s="1">
        <v>105.55</v>
      </c>
      <c r="T6073" s="1">
        <v>7542.25</v>
      </c>
      <c r="U6073" t="s">
        <v>24</v>
      </c>
      <c r="V6073">
        <f>IF(Table1[[#This Row],[Churn]]="Yes",1,0)</f>
        <v>0</v>
      </c>
      <c r="W6073" t="str">
        <f t="shared" si="94"/>
        <v>Loyal (49-72 Months)</v>
      </c>
    </row>
    <row r="6074" spans="1:23" x14ac:dyDescent="0.25">
      <c r="A6074" t="s">
        <v>6108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 s="1">
        <v>18.8</v>
      </c>
      <c r="T6074" s="1">
        <v>251.25</v>
      </c>
      <c r="U6074" t="s">
        <v>24</v>
      </c>
      <c r="V6074">
        <f>IF(Table1[[#This Row],[Churn]]="Yes",1,0)</f>
        <v>0</v>
      </c>
      <c r="W6074" t="str">
        <f t="shared" si="94"/>
        <v>Developing (13-24 Months)</v>
      </c>
    </row>
    <row r="6075" spans="1:23" x14ac:dyDescent="0.25">
      <c r="A6075" t="s">
        <v>6109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 s="1">
        <v>24.9</v>
      </c>
      <c r="T6075" s="1">
        <v>1595.5</v>
      </c>
      <c r="U6075" t="s">
        <v>24</v>
      </c>
      <c r="V6075">
        <f>IF(Table1[[#This Row],[Churn]]="Yes",1,0)</f>
        <v>0</v>
      </c>
      <c r="W6075" t="str">
        <f t="shared" si="94"/>
        <v>Loyal (49-72 Months)</v>
      </c>
    </row>
    <row r="6076" spans="1:23" x14ac:dyDescent="0.25">
      <c r="A6076" t="s">
        <v>6110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 s="1">
        <v>23.45</v>
      </c>
      <c r="T6076" s="1">
        <v>23.45</v>
      </c>
      <c r="U6076" t="s">
        <v>23</v>
      </c>
      <c r="V6076">
        <f>IF(Table1[[#This Row],[Churn]]="Yes",1,0)</f>
        <v>1</v>
      </c>
      <c r="W6076" t="str">
        <f t="shared" si="94"/>
        <v>New (0-12 Months)</v>
      </c>
    </row>
    <row r="6077" spans="1:23" x14ac:dyDescent="0.25">
      <c r="A6077" t="s">
        <v>6111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 s="1">
        <v>64.900000000000006</v>
      </c>
      <c r="T6077" s="1">
        <v>685.55</v>
      </c>
      <c r="U6077" t="s">
        <v>24</v>
      </c>
      <c r="V6077">
        <f>IF(Table1[[#This Row],[Churn]]="Yes",1,0)</f>
        <v>0</v>
      </c>
      <c r="W6077" t="str">
        <f t="shared" si="94"/>
        <v>New (0-12 Months)</v>
      </c>
    </row>
    <row r="6078" spans="1:23" x14ac:dyDescent="0.25">
      <c r="A6078" t="s">
        <v>6112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 s="1">
        <v>61.35</v>
      </c>
      <c r="T6078" s="1">
        <v>3874.1</v>
      </c>
      <c r="U6078" t="s">
        <v>24</v>
      </c>
      <c r="V6078">
        <f>IF(Table1[[#This Row],[Churn]]="Yes",1,0)</f>
        <v>0</v>
      </c>
      <c r="W6078" t="str">
        <f t="shared" si="94"/>
        <v>Loyal (49-72 Months)</v>
      </c>
    </row>
    <row r="6079" spans="1:23" x14ac:dyDescent="0.25">
      <c r="A6079" t="s">
        <v>6113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 s="1">
        <v>113.95</v>
      </c>
      <c r="T6079" s="1">
        <v>6891.4</v>
      </c>
      <c r="U6079" t="s">
        <v>24</v>
      </c>
      <c r="V6079">
        <f>IF(Table1[[#This Row],[Churn]]="Yes",1,0)</f>
        <v>0</v>
      </c>
      <c r="W6079" t="str">
        <f t="shared" si="94"/>
        <v>Loyal (49-72 Months)</v>
      </c>
    </row>
    <row r="6080" spans="1:23" x14ac:dyDescent="0.25">
      <c r="A6080" t="s">
        <v>6114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 s="1">
        <v>90.15</v>
      </c>
      <c r="T6080" s="1">
        <v>4916.95</v>
      </c>
      <c r="U6080" t="s">
        <v>24</v>
      </c>
      <c r="V6080">
        <f>IF(Table1[[#This Row],[Churn]]="Yes",1,0)</f>
        <v>0</v>
      </c>
      <c r="W6080" t="str">
        <f t="shared" si="94"/>
        <v>Loyal (49-72 Months)</v>
      </c>
    </row>
    <row r="6081" spans="1:23" x14ac:dyDescent="0.25">
      <c r="A6081" t="s">
        <v>6115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 s="1">
        <v>54.1</v>
      </c>
      <c r="T6081" s="1">
        <v>1373</v>
      </c>
      <c r="U6081" t="s">
        <v>24</v>
      </c>
      <c r="V6081">
        <f>IF(Table1[[#This Row],[Churn]]="Yes",1,0)</f>
        <v>0</v>
      </c>
      <c r="W6081" t="str">
        <f t="shared" si="94"/>
        <v>Established (25-48 Months)</v>
      </c>
    </row>
    <row r="6082" spans="1:23" x14ac:dyDescent="0.25">
      <c r="A6082" t="s">
        <v>6116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 s="1">
        <v>29.7</v>
      </c>
      <c r="T6082" s="1">
        <v>29.7</v>
      </c>
      <c r="U6082" t="s">
        <v>23</v>
      </c>
      <c r="V6082">
        <f>IF(Table1[[#This Row],[Churn]]="Yes",1,0)</f>
        <v>1</v>
      </c>
      <c r="W6082" t="str">
        <f t="shared" ref="W6082:W6145" si="95">IF(F6082&lt;=12,"New (0-12 Months)",IF(F6082&lt;=24,"Developing (13-24 Months)",IF(F6082&lt;=48,"Established (25-48 Months)","Loyal (49-72 Months)")))</f>
        <v>New (0-12 Months)</v>
      </c>
    </row>
    <row r="6083" spans="1:23" x14ac:dyDescent="0.25">
      <c r="A6083" t="s">
        <v>6117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 s="1">
        <v>49.8</v>
      </c>
      <c r="T6083" s="1">
        <v>49.8</v>
      </c>
      <c r="U6083" t="s">
        <v>24</v>
      </c>
      <c r="V6083">
        <f>IF(Table1[[#This Row],[Churn]]="Yes",1,0)</f>
        <v>0</v>
      </c>
      <c r="W6083" t="str">
        <f t="shared" si="95"/>
        <v>New (0-12 Months)</v>
      </c>
    </row>
    <row r="6084" spans="1:23" x14ac:dyDescent="0.25">
      <c r="A6084" t="s">
        <v>6118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 s="1">
        <v>101.1</v>
      </c>
      <c r="T6084" s="1">
        <v>6039.9</v>
      </c>
      <c r="U6084" t="s">
        <v>23</v>
      </c>
      <c r="V6084">
        <f>IF(Table1[[#This Row],[Churn]]="Yes",1,0)</f>
        <v>1</v>
      </c>
      <c r="W6084" t="str">
        <f t="shared" si="95"/>
        <v>Loyal (49-72 Months)</v>
      </c>
    </row>
    <row r="6085" spans="1:23" x14ac:dyDescent="0.25">
      <c r="A6085" t="s">
        <v>6119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 s="1">
        <v>24.4</v>
      </c>
      <c r="T6085" s="1">
        <v>1548.65</v>
      </c>
      <c r="U6085" t="s">
        <v>24</v>
      </c>
      <c r="V6085">
        <f>IF(Table1[[#This Row],[Churn]]="Yes",1,0)</f>
        <v>0</v>
      </c>
      <c r="W6085" t="str">
        <f t="shared" si="95"/>
        <v>Loyal (49-72 Months)</v>
      </c>
    </row>
    <row r="6086" spans="1:23" x14ac:dyDescent="0.25">
      <c r="A6086" t="s">
        <v>6120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 s="1">
        <v>95</v>
      </c>
      <c r="T6086" s="1">
        <v>3440.25</v>
      </c>
      <c r="U6086" t="s">
        <v>24</v>
      </c>
      <c r="V6086">
        <f>IF(Table1[[#This Row],[Churn]]="Yes",1,0)</f>
        <v>0</v>
      </c>
      <c r="W6086" t="str">
        <f t="shared" si="95"/>
        <v>Established (25-48 Months)</v>
      </c>
    </row>
    <row r="6087" spans="1:23" x14ac:dyDescent="0.25">
      <c r="A6087" t="s">
        <v>6121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 s="1">
        <v>50.65</v>
      </c>
      <c r="T6087" s="1">
        <v>151.30000000000001</v>
      </c>
      <c r="U6087" t="s">
        <v>23</v>
      </c>
      <c r="V6087">
        <f>IF(Table1[[#This Row],[Churn]]="Yes",1,0)</f>
        <v>1</v>
      </c>
      <c r="W6087" t="str">
        <f t="shared" si="95"/>
        <v>New (0-12 Months)</v>
      </c>
    </row>
    <row r="6088" spans="1:23" x14ac:dyDescent="0.25">
      <c r="A6088" t="s">
        <v>6122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 s="1">
        <v>69.900000000000006</v>
      </c>
      <c r="T6088" s="1">
        <v>4226.7</v>
      </c>
      <c r="U6088" t="s">
        <v>24</v>
      </c>
      <c r="V6088">
        <f>IF(Table1[[#This Row],[Churn]]="Yes",1,0)</f>
        <v>0</v>
      </c>
      <c r="W6088" t="str">
        <f t="shared" si="95"/>
        <v>Loyal (49-72 Months)</v>
      </c>
    </row>
    <row r="6089" spans="1:23" x14ac:dyDescent="0.25">
      <c r="A6089" t="s">
        <v>6123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 s="1">
        <v>39.950000000000003</v>
      </c>
      <c r="T6089" s="1">
        <v>1023.75</v>
      </c>
      <c r="U6089" t="s">
        <v>24</v>
      </c>
      <c r="V6089">
        <f>IF(Table1[[#This Row],[Churn]]="Yes",1,0)</f>
        <v>0</v>
      </c>
      <c r="W6089" t="str">
        <f t="shared" si="95"/>
        <v>Established (25-48 Months)</v>
      </c>
    </row>
    <row r="6090" spans="1:23" x14ac:dyDescent="0.25">
      <c r="A6090" t="s">
        <v>6124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 s="1">
        <v>55.4</v>
      </c>
      <c r="T6090" s="1">
        <v>55.4</v>
      </c>
      <c r="U6090" t="s">
        <v>23</v>
      </c>
      <c r="V6090">
        <f>IF(Table1[[#This Row],[Churn]]="Yes",1,0)</f>
        <v>1</v>
      </c>
      <c r="W6090" t="str">
        <f t="shared" si="95"/>
        <v>New (0-12 Months)</v>
      </c>
    </row>
    <row r="6091" spans="1:23" x14ac:dyDescent="0.25">
      <c r="A6091" t="s">
        <v>6125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 s="1">
        <v>90.6</v>
      </c>
      <c r="T6091" s="1">
        <v>90.6</v>
      </c>
      <c r="U6091" t="s">
        <v>23</v>
      </c>
      <c r="V6091">
        <f>IF(Table1[[#This Row],[Churn]]="Yes",1,0)</f>
        <v>1</v>
      </c>
      <c r="W6091" t="str">
        <f t="shared" si="95"/>
        <v>New (0-12 Months)</v>
      </c>
    </row>
    <row r="6092" spans="1:23" x14ac:dyDescent="0.25">
      <c r="A6092" t="s">
        <v>6126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 s="1">
        <v>103.25</v>
      </c>
      <c r="T6092" s="1">
        <v>7074.4</v>
      </c>
      <c r="U6092" t="s">
        <v>24</v>
      </c>
      <c r="V6092">
        <f>IF(Table1[[#This Row],[Churn]]="Yes",1,0)</f>
        <v>0</v>
      </c>
      <c r="W6092" t="str">
        <f t="shared" si="95"/>
        <v>Loyal (49-72 Months)</v>
      </c>
    </row>
    <row r="6093" spans="1:23" x14ac:dyDescent="0.25">
      <c r="A6093" t="s">
        <v>6127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 s="1">
        <v>86.85</v>
      </c>
      <c r="T6093" s="1">
        <v>156.35</v>
      </c>
      <c r="U6093" t="s">
        <v>23</v>
      </c>
      <c r="V6093">
        <f>IF(Table1[[#This Row],[Churn]]="Yes",1,0)</f>
        <v>1</v>
      </c>
      <c r="W6093" t="str">
        <f t="shared" si="95"/>
        <v>New (0-12 Months)</v>
      </c>
    </row>
    <row r="6094" spans="1:23" x14ac:dyDescent="0.25">
      <c r="A6094" t="s">
        <v>6128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 s="1">
        <v>94.25</v>
      </c>
      <c r="T6094" s="1">
        <v>6849.75</v>
      </c>
      <c r="U6094" t="s">
        <v>24</v>
      </c>
      <c r="V6094">
        <f>IF(Table1[[#This Row],[Churn]]="Yes",1,0)</f>
        <v>0</v>
      </c>
      <c r="W6094" t="str">
        <f t="shared" si="95"/>
        <v>Loyal (49-72 Months)</v>
      </c>
    </row>
    <row r="6095" spans="1:23" x14ac:dyDescent="0.25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 s="1">
        <v>47.05</v>
      </c>
      <c r="T6095" s="1">
        <v>3263.6</v>
      </c>
      <c r="U6095" t="s">
        <v>24</v>
      </c>
      <c r="V6095">
        <f>IF(Table1[[#This Row],[Churn]]="Yes",1,0)</f>
        <v>0</v>
      </c>
      <c r="W6095" t="str">
        <f t="shared" si="95"/>
        <v>Loyal (49-72 Months)</v>
      </c>
    </row>
    <row r="6096" spans="1:23" x14ac:dyDescent="0.25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 s="1">
        <v>20.55</v>
      </c>
      <c r="T6096" s="1">
        <v>1252.8499999999999</v>
      </c>
      <c r="U6096" t="s">
        <v>24</v>
      </c>
      <c r="V6096">
        <f>IF(Table1[[#This Row],[Churn]]="Yes",1,0)</f>
        <v>0</v>
      </c>
      <c r="W6096" t="str">
        <f t="shared" si="95"/>
        <v>Loyal (49-72 Months)</v>
      </c>
    </row>
    <row r="6097" spans="1:23" x14ac:dyDescent="0.25">
      <c r="A6097" t="s">
        <v>6131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 s="1">
        <v>19.649999999999999</v>
      </c>
      <c r="T6097" s="1">
        <v>67.55</v>
      </c>
      <c r="U6097" t="s">
        <v>24</v>
      </c>
      <c r="V6097">
        <f>IF(Table1[[#This Row],[Churn]]="Yes",1,0)</f>
        <v>0</v>
      </c>
      <c r="W6097" t="str">
        <f t="shared" si="95"/>
        <v>New (0-12 Months)</v>
      </c>
    </row>
    <row r="6098" spans="1:23" x14ac:dyDescent="0.25">
      <c r="A6098" t="s">
        <v>6132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 s="1">
        <v>70.2</v>
      </c>
      <c r="T6098" s="1">
        <v>70.2</v>
      </c>
      <c r="U6098" t="s">
        <v>24</v>
      </c>
      <c r="V6098">
        <f>IF(Table1[[#This Row],[Churn]]="Yes",1,0)</f>
        <v>0</v>
      </c>
      <c r="W6098" t="str">
        <f t="shared" si="95"/>
        <v>New (0-12 Months)</v>
      </c>
    </row>
    <row r="6099" spans="1:23" x14ac:dyDescent="0.25">
      <c r="A6099" t="s">
        <v>6133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 s="1">
        <v>81</v>
      </c>
      <c r="T6099" s="1">
        <v>5750</v>
      </c>
      <c r="U6099" t="s">
        <v>24</v>
      </c>
      <c r="V6099">
        <f>IF(Table1[[#This Row],[Churn]]="Yes",1,0)</f>
        <v>0</v>
      </c>
      <c r="W6099" t="str">
        <f t="shared" si="95"/>
        <v>Loyal (49-72 Months)</v>
      </c>
    </row>
    <row r="6100" spans="1:23" x14ac:dyDescent="0.25">
      <c r="A6100" t="s">
        <v>6134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 s="1">
        <v>75.900000000000006</v>
      </c>
      <c r="T6100" s="1">
        <v>1549.75</v>
      </c>
      <c r="U6100" t="s">
        <v>24</v>
      </c>
      <c r="V6100">
        <f>IF(Table1[[#This Row],[Churn]]="Yes",1,0)</f>
        <v>0</v>
      </c>
      <c r="W6100" t="str">
        <f t="shared" si="95"/>
        <v>Developing (13-24 Months)</v>
      </c>
    </row>
    <row r="6101" spans="1:23" x14ac:dyDescent="0.25">
      <c r="A6101" t="s">
        <v>6135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 s="1">
        <v>24.7</v>
      </c>
      <c r="T6101" s="1">
        <v>1810.55</v>
      </c>
      <c r="U6101" t="s">
        <v>24</v>
      </c>
      <c r="V6101">
        <f>IF(Table1[[#This Row],[Churn]]="Yes",1,0)</f>
        <v>0</v>
      </c>
      <c r="W6101" t="str">
        <f t="shared" si="95"/>
        <v>Loyal (49-72 Months)</v>
      </c>
    </row>
    <row r="6102" spans="1:23" x14ac:dyDescent="0.25">
      <c r="A6102" t="s">
        <v>6136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 s="1">
        <v>99.05</v>
      </c>
      <c r="T6102" s="1">
        <v>2952.85</v>
      </c>
      <c r="U6102" t="s">
        <v>23</v>
      </c>
      <c r="V6102">
        <f>IF(Table1[[#This Row],[Churn]]="Yes",1,0)</f>
        <v>1</v>
      </c>
      <c r="W6102" t="str">
        <f t="shared" si="95"/>
        <v>Established (25-48 Months)</v>
      </c>
    </row>
    <row r="6103" spans="1:23" x14ac:dyDescent="0.25">
      <c r="A6103" t="s">
        <v>6137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 s="1">
        <v>110.25</v>
      </c>
      <c r="T6103" s="1">
        <v>7467.55</v>
      </c>
      <c r="U6103" t="s">
        <v>24</v>
      </c>
      <c r="V6103">
        <f>IF(Table1[[#This Row],[Churn]]="Yes",1,0)</f>
        <v>0</v>
      </c>
      <c r="W6103" t="str">
        <f t="shared" si="95"/>
        <v>Loyal (49-72 Months)</v>
      </c>
    </row>
    <row r="6104" spans="1:23" x14ac:dyDescent="0.25">
      <c r="A6104" t="s">
        <v>6138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 s="1">
        <v>85</v>
      </c>
      <c r="T6104" s="1">
        <v>5484.4</v>
      </c>
      <c r="U6104" t="s">
        <v>24</v>
      </c>
      <c r="V6104">
        <f>IF(Table1[[#This Row],[Churn]]="Yes",1,0)</f>
        <v>0</v>
      </c>
      <c r="W6104" t="str">
        <f t="shared" si="95"/>
        <v>Loyal (49-72 Months)</v>
      </c>
    </row>
    <row r="6105" spans="1:23" x14ac:dyDescent="0.25">
      <c r="A6105" t="s">
        <v>6139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 s="1">
        <v>19.75</v>
      </c>
      <c r="T6105" s="1">
        <v>294.89999999999998</v>
      </c>
      <c r="U6105" t="s">
        <v>24</v>
      </c>
      <c r="V6105">
        <f>IF(Table1[[#This Row],[Churn]]="Yes",1,0)</f>
        <v>0</v>
      </c>
      <c r="W6105" t="str">
        <f t="shared" si="95"/>
        <v>Developing (13-24 Months)</v>
      </c>
    </row>
    <row r="6106" spans="1:23" x14ac:dyDescent="0.25">
      <c r="A6106" t="s">
        <v>6140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 s="1">
        <v>23.9</v>
      </c>
      <c r="T6106" s="1">
        <v>97.5</v>
      </c>
      <c r="U6106" t="s">
        <v>24</v>
      </c>
      <c r="V6106">
        <f>IF(Table1[[#This Row],[Churn]]="Yes",1,0)</f>
        <v>0</v>
      </c>
      <c r="W6106" t="str">
        <f t="shared" si="95"/>
        <v>New (0-12 Months)</v>
      </c>
    </row>
    <row r="6107" spans="1:23" x14ac:dyDescent="0.25">
      <c r="A6107" t="s">
        <v>6141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 s="1">
        <v>111.25</v>
      </c>
      <c r="T6107" s="1">
        <v>5916.45</v>
      </c>
      <c r="U6107" t="s">
        <v>23</v>
      </c>
      <c r="V6107">
        <f>IF(Table1[[#This Row],[Churn]]="Yes",1,0)</f>
        <v>1</v>
      </c>
      <c r="W6107" t="str">
        <f t="shared" si="95"/>
        <v>Loyal (49-72 Months)</v>
      </c>
    </row>
    <row r="6108" spans="1:23" x14ac:dyDescent="0.25">
      <c r="A6108" t="s">
        <v>6142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 s="1">
        <v>55.1</v>
      </c>
      <c r="T6108" s="1">
        <v>113.35</v>
      </c>
      <c r="U6108" t="s">
        <v>23</v>
      </c>
      <c r="V6108">
        <f>IF(Table1[[#This Row],[Churn]]="Yes",1,0)</f>
        <v>1</v>
      </c>
      <c r="W6108" t="str">
        <f t="shared" si="95"/>
        <v>New (0-12 Months)</v>
      </c>
    </row>
    <row r="6109" spans="1:23" x14ac:dyDescent="0.25">
      <c r="A6109" t="s">
        <v>6143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 s="1">
        <v>19.95</v>
      </c>
      <c r="T6109" s="1">
        <v>19.95</v>
      </c>
      <c r="U6109" t="s">
        <v>24</v>
      </c>
      <c r="V6109">
        <f>IF(Table1[[#This Row],[Churn]]="Yes",1,0)</f>
        <v>0</v>
      </c>
      <c r="W6109" t="str">
        <f t="shared" si="95"/>
        <v>New (0-12 Months)</v>
      </c>
    </row>
    <row r="6110" spans="1:23" x14ac:dyDescent="0.25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 s="1">
        <v>25.15</v>
      </c>
      <c r="T6110" s="1">
        <v>476.8</v>
      </c>
      <c r="U6110" t="s">
        <v>24</v>
      </c>
      <c r="V6110">
        <f>IF(Table1[[#This Row],[Churn]]="Yes",1,0)</f>
        <v>0</v>
      </c>
      <c r="W6110" t="str">
        <f t="shared" si="95"/>
        <v>Developing (13-24 Months)</v>
      </c>
    </row>
    <row r="6111" spans="1:23" x14ac:dyDescent="0.25">
      <c r="A6111" t="s">
        <v>6145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 s="1">
        <v>54.15</v>
      </c>
      <c r="T6111" s="1">
        <v>101.65</v>
      </c>
      <c r="U6111" t="s">
        <v>24</v>
      </c>
      <c r="V6111">
        <f>IF(Table1[[#This Row],[Churn]]="Yes",1,0)</f>
        <v>0</v>
      </c>
      <c r="W6111" t="str">
        <f t="shared" si="95"/>
        <v>New (0-12 Months)</v>
      </c>
    </row>
    <row r="6112" spans="1:23" x14ac:dyDescent="0.25">
      <c r="A6112" t="s">
        <v>6146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 s="1">
        <v>59.8</v>
      </c>
      <c r="T6112" s="1">
        <v>1130.8499999999999</v>
      </c>
      <c r="U6112" t="s">
        <v>24</v>
      </c>
      <c r="V6112">
        <f>IF(Table1[[#This Row],[Churn]]="Yes",1,0)</f>
        <v>0</v>
      </c>
      <c r="W6112" t="str">
        <f t="shared" si="95"/>
        <v>Developing (13-24 Months)</v>
      </c>
    </row>
    <row r="6113" spans="1:23" x14ac:dyDescent="0.25">
      <c r="A6113" t="s">
        <v>6147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 s="1">
        <v>83.85</v>
      </c>
      <c r="T6113" s="1">
        <v>3532.25</v>
      </c>
      <c r="U6113" t="s">
        <v>24</v>
      </c>
      <c r="V6113">
        <f>IF(Table1[[#This Row],[Churn]]="Yes",1,0)</f>
        <v>0</v>
      </c>
      <c r="W6113" t="str">
        <f t="shared" si="95"/>
        <v>Established (25-48 Months)</v>
      </c>
    </row>
    <row r="6114" spans="1:23" x14ac:dyDescent="0.25">
      <c r="A6114" t="s">
        <v>6148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 s="1">
        <v>104.9</v>
      </c>
      <c r="T6114" s="1">
        <v>6891.45</v>
      </c>
      <c r="U6114" t="s">
        <v>24</v>
      </c>
      <c r="V6114">
        <f>IF(Table1[[#This Row],[Churn]]="Yes",1,0)</f>
        <v>0</v>
      </c>
      <c r="W6114" t="str">
        <f t="shared" si="95"/>
        <v>Loyal (49-72 Months)</v>
      </c>
    </row>
    <row r="6115" spans="1:23" x14ac:dyDescent="0.25">
      <c r="A6115" t="s">
        <v>6149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 s="1">
        <v>75.3</v>
      </c>
      <c r="T6115" s="1">
        <v>1570.7</v>
      </c>
      <c r="U6115" t="s">
        <v>24</v>
      </c>
      <c r="V6115">
        <f>IF(Table1[[#This Row],[Churn]]="Yes",1,0)</f>
        <v>0</v>
      </c>
      <c r="W6115" t="str">
        <f t="shared" si="95"/>
        <v>Developing (13-24 Months)</v>
      </c>
    </row>
    <row r="6116" spans="1:23" x14ac:dyDescent="0.25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 s="1">
        <v>66.650000000000006</v>
      </c>
      <c r="T6116" s="1">
        <v>520.95000000000005</v>
      </c>
      <c r="U6116" t="s">
        <v>24</v>
      </c>
      <c r="V6116">
        <f>IF(Table1[[#This Row],[Churn]]="Yes",1,0)</f>
        <v>0</v>
      </c>
      <c r="W6116" t="str">
        <f t="shared" si="95"/>
        <v>New (0-12 Months)</v>
      </c>
    </row>
    <row r="6117" spans="1:23" x14ac:dyDescent="0.25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 s="1">
        <v>109.5</v>
      </c>
      <c r="T6117" s="1">
        <v>7854.9</v>
      </c>
      <c r="U6117" t="s">
        <v>24</v>
      </c>
      <c r="V6117">
        <f>IF(Table1[[#This Row],[Churn]]="Yes",1,0)</f>
        <v>0</v>
      </c>
      <c r="W6117" t="str">
        <f t="shared" si="95"/>
        <v>Loyal (49-72 Months)</v>
      </c>
    </row>
    <row r="6118" spans="1:23" x14ac:dyDescent="0.25">
      <c r="A6118" t="s">
        <v>6152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 s="1">
        <v>73.849999999999994</v>
      </c>
      <c r="T6118" s="1">
        <v>3581.4</v>
      </c>
      <c r="U6118" t="s">
        <v>24</v>
      </c>
      <c r="V6118">
        <f>IF(Table1[[#This Row],[Churn]]="Yes",1,0)</f>
        <v>0</v>
      </c>
      <c r="W6118" t="str">
        <f t="shared" si="95"/>
        <v>Established (25-48 Months)</v>
      </c>
    </row>
    <row r="6119" spans="1:23" x14ac:dyDescent="0.25">
      <c r="A6119" t="s">
        <v>6153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 s="1">
        <v>19.3</v>
      </c>
      <c r="T6119" s="1">
        <v>1447.9</v>
      </c>
      <c r="U6119" t="s">
        <v>24</v>
      </c>
      <c r="V6119">
        <f>IF(Table1[[#This Row],[Churn]]="Yes",1,0)</f>
        <v>0</v>
      </c>
      <c r="W6119" t="str">
        <f t="shared" si="95"/>
        <v>Loyal (49-72 Months)</v>
      </c>
    </row>
    <row r="6120" spans="1:23" x14ac:dyDescent="0.25">
      <c r="A6120" t="s">
        <v>6154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 s="1">
        <v>118.2</v>
      </c>
      <c r="T6120" s="1">
        <v>8547.15</v>
      </c>
      <c r="U6120" t="s">
        <v>24</v>
      </c>
      <c r="V6120">
        <f>IF(Table1[[#This Row],[Churn]]="Yes",1,0)</f>
        <v>0</v>
      </c>
      <c r="W6120" t="str">
        <f t="shared" si="95"/>
        <v>Loyal (49-72 Months)</v>
      </c>
    </row>
    <row r="6121" spans="1:23" x14ac:dyDescent="0.25">
      <c r="A6121" t="s">
        <v>6155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 s="1">
        <v>51.45</v>
      </c>
      <c r="T6121" s="1">
        <v>727.85</v>
      </c>
      <c r="U6121" t="s">
        <v>24</v>
      </c>
      <c r="V6121">
        <f>IF(Table1[[#This Row],[Churn]]="Yes",1,0)</f>
        <v>0</v>
      </c>
      <c r="W6121" t="str">
        <f t="shared" si="95"/>
        <v>Developing (13-24 Months)</v>
      </c>
    </row>
    <row r="6122" spans="1:23" x14ac:dyDescent="0.25">
      <c r="A6122" t="s">
        <v>6156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 s="1">
        <v>59.45</v>
      </c>
      <c r="T6122" s="1">
        <v>357.6</v>
      </c>
      <c r="U6122" t="s">
        <v>24</v>
      </c>
      <c r="V6122">
        <f>IF(Table1[[#This Row],[Churn]]="Yes",1,0)</f>
        <v>0</v>
      </c>
      <c r="W6122" t="str">
        <f t="shared" si="95"/>
        <v>New (0-12 Months)</v>
      </c>
    </row>
    <row r="6123" spans="1:23" x14ac:dyDescent="0.25">
      <c r="A6123" t="s">
        <v>6157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 s="1">
        <v>19.5</v>
      </c>
      <c r="T6123" s="1">
        <v>159.35</v>
      </c>
      <c r="U6123" t="s">
        <v>24</v>
      </c>
      <c r="V6123">
        <f>IF(Table1[[#This Row],[Churn]]="Yes",1,0)</f>
        <v>0</v>
      </c>
      <c r="W6123" t="str">
        <f t="shared" si="95"/>
        <v>New (0-12 Months)</v>
      </c>
    </row>
    <row r="6124" spans="1:23" x14ac:dyDescent="0.25">
      <c r="A6124" t="s">
        <v>6158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 s="1">
        <v>19.55</v>
      </c>
      <c r="T6124" s="1">
        <v>280.85000000000002</v>
      </c>
      <c r="U6124" t="s">
        <v>24</v>
      </c>
      <c r="V6124">
        <f>IF(Table1[[#This Row],[Churn]]="Yes",1,0)</f>
        <v>0</v>
      </c>
      <c r="W6124" t="str">
        <f t="shared" si="95"/>
        <v>Developing (13-24 Months)</v>
      </c>
    </row>
    <row r="6125" spans="1:23" x14ac:dyDescent="0.25">
      <c r="A6125" t="s">
        <v>6159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 s="1">
        <v>93.55</v>
      </c>
      <c r="T6125" s="1">
        <v>6069.25</v>
      </c>
      <c r="U6125" t="s">
        <v>24</v>
      </c>
      <c r="V6125">
        <f>IF(Table1[[#This Row],[Churn]]="Yes",1,0)</f>
        <v>0</v>
      </c>
      <c r="W6125" t="str">
        <f t="shared" si="95"/>
        <v>Loyal (49-72 Months)</v>
      </c>
    </row>
    <row r="6126" spans="1:23" x14ac:dyDescent="0.25">
      <c r="A6126" t="s">
        <v>6160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 s="1">
        <v>59.3</v>
      </c>
      <c r="T6126" s="1">
        <v>3274.35</v>
      </c>
      <c r="U6126" t="s">
        <v>24</v>
      </c>
      <c r="V6126">
        <f>IF(Table1[[#This Row],[Churn]]="Yes",1,0)</f>
        <v>0</v>
      </c>
      <c r="W6126" t="str">
        <f t="shared" si="95"/>
        <v>Loyal (49-72 Months)</v>
      </c>
    </row>
    <row r="6127" spans="1:23" x14ac:dyDescent="0.25">
      <c r="A6127" t="s">
        <v>6161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 s="1">
        <v>102.25</v>
      </c>
      <c r="T6127" s="1">
        <v>1359</v>
      </c>
      <c r="U6127" t="s">
        <v>23</v>
      </c>
      <c r="V6127">
        <f>IF(Table1[[#This Row],[Churn]]="Yes",1,0)</f>
        <v>1</v>
      </c>
      <c r="W6127" t="str">
        <f t="shared" si="95"/>
        <v>Developing (13-24 Months)</v>
      </c>
    </row>
    <row r="6128" spans="1:23" x14ac:dyDescent="0.25">
      <c r="A6128" t="s">
        <v>6162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 s="1">
        <v>95.9</v>
      </c>
      <c r="T6128" s="1">
        <v>1777.9</v>
      </c>
      <c r="U6128" t="s">
        <v>23</v>
      </c>
      <c r="V6128">
        <f>IF(Table1[[#This Row],[Churn]]="Yes",1,0)</f>
        <v>1</v>
      </c>
      <c r="W6128" t="str">
        <f t="shared" si="95"/>
        <v>Developing (13-24 Months)</v>
      </c>
    </row>
    <row r="6129" spans="1:23" x14ac:dyDescent="0.25">
      <c r="A6129" t="s">
        <v>6163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 s="1">
        <v>109.8</v>
      </c>
      <c r="T6129" s="1">
        <v>6109.65</v>
      </c>
      <c r="U6129" t="s">
        <v>24</v>
      </c>
      <c r="V6129">
        <f>IF(Table1[[#This Row],[Churn]]="Yes",1,0)</f>
        <v>0</v>
      </c>
      <c r="W6129" t="str">
        <f t="shared" si="95"/>
        <v>Loyal (49-72 Months)</v>
      </c>
    </row>
    <row r="6130" spans="1:23" x14ac:dyDescent="0.25">
      <c r="A6130" t="s">
        <v>6164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 s="1">
        <v>78.099999999999994</v>
      </c>
      <c r="T6130" s="1">
        <v>1122.4000000000001</v>
      </c>
      <c r="U6130" t="s">
        <v>24</v>
      </c>
      <c r="V6130">
        <f>IF(Table1[[#This Row],[Churn]]="Yes",1,0)</f>
        <v>0</v>
      </c>
      <c r="W6130" t="str">
        <f t="shared" si="95"/>
        <v>Developing (13-24 Months)</v>
      </c>
    </row>
    <row r="6131" spans="1:23" x14ac:dyDescent="0.25">
      <c r="A6131" t="s">
        <v>6165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 s="1">
        <v>39.9</v>
      </c>
      <c r="T6131" s="1">
        <v>2020.9</v>
      </c>
      <c r="U6131" t="s">
        <v>24</v>
      </c>
      <c r="V6131">
        <f>IF(Table1[[#This Row],[Churn]]="Yes",1,0)</f>
        <v>0</v>
      </c>
      <c r="W6131" t="str">
        <f t="shared" si="95"/>
        <v>Loyal (49-72 Months)</v>
      </c>
    </row>
    <row r="6132" spans="1:23" x14ac:dyDescent="0.25">
      <c r="A6132" t="s">
        <v>6166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 s="1">
        <v>64.900000000000006</v>
      </c>
      <c r="T6132" s="1">
        <v>3795.45</v>
      </c>
      <c r="U6132" t="s">
        <v>24</v>
      </c>
      <c r="V6132">
        <f>IF(Table1[[#This Row],[Churn]]="Yes",1,0)</f>
        <v>0</v>
      </c>
      <c r="W6132" t="str">
        <f t="shared" si="95"/>
        <v>Loyal (49-72 Months)</v>
      </c>
    </row>
    <row r="6133" spans="1:23" x14ac:dyDescent="0.25">
      <c r="A6133" t="s">
        <v>6167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 s="1">
        <v>95.05</v>
      </c>
      <c r="T6133" s="1">
        <v>4504.55</v>
      </c>
      <c r="U6133" t="s">
        <v>23</v>
      </c>
      <c r="V6133">
        <f>IF(Table1[[#This Row],[Churn]]="Yes",1,0)</f>
        <v>1</v>
      </c>
      <c r="W6133" t="str">
        <f t="shared" si="95"/>
        <v>Established (25-48 Months)</v>
      </c>
    </row>
    <row r="6134" spans="1:23" x14ac:dyDescent="0.25">
      <c r="A6134" t="s">
        <v>6168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 s="1">
        <v>53.4</v>
      </c>
      <c r="T6134" s="1">
        <v>3579.15</v>
      </c>
      <c r="U6134" t="s">
        <v>24</v>
      </c>
      <c r="V6134">
        <f>IF(Table1[[#This Row],[Churn]]="Yes",1,0)</f>
        <v>0</v>
      </c>
      <c r="W6134" t="str">
        <f t="shared" si="95"/>
        <v>Loyal (49-72 Months)</v>
      </c>
    </row>
    <row r="6135" spans="1:23" x14ac:dyDescent="0.25">
      <c r="A6135" t="s">
        <v>6169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 s="1">
        <v>24.9</v>
      </c>
      <c r="T6135" s="1">
        <v>49.7</v>
      </c>
      <c r="U6135" t="s">
        <v>24</v>
      </c>
      <c r="V6135">
        <f>IF(Table1[[#This Row],[Churn]]="Yes",1,0)</f>
        <v>0</v>
      </c>
      <c r="W6135" t="str">
        <f t="shared" si="95"/>
        <v>New (0-12 Months)</v>
      </c>
    </row>
    <row r="6136" spans="1:23" x14ac:dyDescent="0.25">
      <c r="A6136" t="s">
        <v>6170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 s="1">
        <v>44.7</v>
      </c>
      <c r="T6136" s="1">
        <v>276.5</v>
      </c>
      <c r="U6136" t="s">
        <v>24</v>
      </c>
      <c r="V6136">
        <f>IF(Table1[[#This Row],[Churn]]="Yes",1,0)</f>
        <v>0</v>
      </c>
      <c r="W6136" t="str">
        <f t="shared" si="95"/>
        <v>New (0-12 Months)</v>
      </c>
    </row>
    <row r="6137" spans="1:23" x14ac:dyDescent="0.25">
      <c r="A6137" t="s">
        <v>6171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 s="1">
        <v>114</v>
      </c>
      <c r="T6137" s="1">
        <v>8175.9</v>
      </c>
      <c r="U6137" t="s">
        <v>24</v>
      </c>
      <c r="V6137">
        <f>IF(Table1[[#This Row],[Churn]]="Yes",1,0)</f>
        <v>0</v>
      </c>
      <c r="W6137" t="str">
        <f t="shared" si="95"/>
        <v>Loyal (49-72 Months)</v>
      </c>
    </row>
    <row r="6138" spans="1:23" x14ac:dyDescent="0.25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 s="1">
        <v>20.25</v>
      </c>
      <c r="T6138" s="1">
        <v>890.35</v>
      </c>
      <c r="U6138" t="s">
        <v>24</v>
      </c>
      <c r="V6138">
        <f>IF(Table1[[#This Row],[Churn]]="Yes",1,0)</f>
        <v>0</v>
      </c>
      <c r="W6138" t="str">
        <f t="shared" si="95"/>
        <v>Established (25-48 Months)</v>
      </c>
    </row>
    <row r="6139" spans="1:23" x14ac:dyDescent="0.25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 s="1">
        <v>53.85</v>
      </c>
      <c r="T6139" s="1">
        <v>259.8</v>
      </c>
      <c r="U6139" t="s">
        <v>23</v>
      </c>
      <c r="V6139">
        <f>IF(Table1[[#This Row],[Churn]]="Yes",1,0)</f>
        <v>1</v>
      </c>
      <c r="W6139" t="str">
        <f t="shared" si="95"/>
        <v>New (0-12 Months)</v>
      </c>
    </row>
    <row r="6140" spans="1:23" x14ac:dyDescent="0.25">
      <c r="A6140" t="s">
        <v>6174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 s="1">
        <v>83.85</v>
      </c>
      <c r="T6140" s="1">
        <v>5588.8</v>
      </c>
      <c r="U6140" t="s">
        <v>24</v>
      </c>
      <c r="V6140">
        <f>IF(Table1[[#This Row],[Churn]]="Yes",1,0)</f>
        <v>0</v>
      </c>
      <c r="W6140" t="str">
        <f t="shared" si="95"/>
        <v>Loyal (49-72 Months)</v>
      </c>
    </row>
    <row r="6141" spans="1:23" x14ac:dyDescent="0.25">
      <c r="A6141" t="s">
        <v>6175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 s="1">
        <v>20.2</v>
      </c>
      <c r="T6141" s="1">
        <v>50.6</v>
      </c>
      <c r="U6141" t="s">
        <v>24</v>
      </c>
      <c r="V6141">
        <f>IF(Table1[[#This Row],[Churn]]="Yes",1,0)</f>
        <v>0</v>
      </c>
      <c r="W6141" t="str">
        <f t="shared" si="95"/>
        <v>New (0-12 Months)</v>
      </c>
    </row>
    <row r="6142" spans="1:23" x14ac:dyDescent="0.25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 s="1">
        <v>19.95</v>
      </c>
      <c r="T6142" s="1">
        <v>58</v>
      </c>
      <c r="U6142" t="s">
        <v>24</v>
      </c>
      <c r="V6142">
        <f>IF(Table1[[#This Row],[Churn]]="Yes",1,0)</f>
        <v>0</v>
      </c>
      <c r="W6142" t="str">
        <f t="shared" si="95"/>
        <v>New (0-12 Months)</v>
      </c>
    </row>
    <row r="6143" spans="1:23" x14ac:dyDescent="0.25">
      <c r="A6143" t="s">
        <v>6177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 s="1">
        <v>104.2</v>
      </c>
      <c r="T6143" s="1">
        <v>5568.35</v>
      </c>
      <c r="U6143" t="s">
        <v>23</v>
      </c>
      <c r="V6143">
        <f>IF(Table1[[#This Row],[Churn]]="Yes",1,0)</f>
        <v>1</v>
      </c>
      <c r="W6143" t="str">
        <f t="shared" si="95"/>
        <v>Loyal (49-72 Months)</v>
      </c>
    </row>
    <row r="6144" spans="1:23" x14ac:dyDescent="0.25">
      <c r="A6144" t="s">
        <v>6178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 s="1">
        <v>50.25</v>
      </c>
      <c r="T6144" s="1">
        <v>2203.65</v>
      </c>
      <c r="U6144" t="s">
        <v>23</v>
      </c>
      <c r="V6144">
        <f>IF(Table1[[#This Row],[Churn]]="Yes",1,0)</f>
        <v>1</v>
      </c>
      <c r="W6144" t="str">
        <f t="shared" si="95"/>
        <v>Established (25-48 Months)</v>
      </c>
    </row>
    <row r="6145" spans="1:23" x14ac:dyDescent="0.25">
      <c r="A6145" t="s">
        <v>6179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 s="1">
        <v>20.350000000000001</v>
      </c>
      <c r="T6145" s="1">
        <v>938.95</v>
      </c>
      <c r="U6145" t="s">
        <v>24</v>
      </c>
      <c r="V6145">
        <f>IF(Table1[[#This Row],[Churn]]="Yes",1,0)</f>
        <v>0</v>
      </c>
      <c r="W6145" t="str">
        <f t="shared" si="95"/>
        <v>Loyal (49-72 Months)</v>
      </c>
    </row>
    <row r="6146" spans="1:23" x14ac:dyDescent="0.25">
      <c r="A6146" t="s">
        <v>6180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 s="1">
        <v>90</v>
      </c>
      <c r="T6146" s="1">
        <v>2024.1</v>
      </c>
      <c r="U6146" t="s">
        <v>24</v>
      </c>
      <c r="V6146">
        <f>IF(Table1[[#This Row],[Churn]]="Yes",1,0)</f>
        <v>0</v>
      </c>
      <c r="W6146" t="str">
        <f t="shared" ref="W6146:W6209" si="96">IF(F6146&lt;=12,"New (0-12 Months)",IF(F6146&lt;=24,"Developing (13-24 Months)",IF(F6146&lt;=48,"Established (25-48 Months)","Loyal (49-72 Months)")))</f>
        <v>Developing (13-24 Months)</v>
      </c>
    </row>
    <row r="6147" spans="1:23" x14ac:dyDescent="0.25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 s="1">
        <v>54.2</v>
      </c>
      <c r="T6147" s="1">
        <v>3623.95</v>
      </c>
      <c r="U6147" t="s">
        <v>24</v>
      </c>
      <c r="V6147">
        <f>IF(Table1[[#This Row],[Churn]]="Yes",1,0)</f>
        <v>0</v>
      </c>
      <c r="W6147" t="str">
        <f t="shared" si="96"/>
        <v>Loyal (49-72 Months)</v>
      </c>
    </row>
    <row r="6148" spans="1:23" x14ac:dyDescent="0.25">
      <c r="A6148" t="s">
        <v>6182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 s="1">
        <v>99.5</v>
      </c>
      <c r="T6148" s="1">
        <v>2369.0500000000002</v>
      </c>
      <c r="U6148" t="s">
        <v>23</v>
      </c>
      <c r="V6148">
        <f>IF(Table1[[#This Row],[Churn]]="Yes",1,0)</f>
        <v>1</v>
      </c>
      <c r="W6148" t="str">
        <f t="shared" si="96"/>
        <v>Established (25-48 Months)</v>
      </c>
    </row>
    <row r="6149" spans="1:23" x14ac:dyDescent="0.25">
      <c r="A6149" t="s">
        <v>6183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 s="1">
        <v>99.1</v>
      </c>
      <c r="T6149" s="1">
        <v>3877.95</v>
      </c>
      <c r="U6149" t="s">
        <v>24</v>
      </c>
      <c r="V6149">
        <f>IF(Table1[[#This Row],[Churn]]="Yes",1,0)</f>
        <v>0</v>
      </c>
      <c r="W6149" t="str">
        <f t="shared" si="96"/>
        <v>Established (25-48 Months)</v>
      </c>
    </row>
    <row r="6150" spans="1:23" x14ac:dyDescent="0.25">
      <c r="A6150" t="s">
        <v>6184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 s="1">
        <v>66.900000000000006</v>
      </c>
      <c r="T6150" s="1">
        <v>4577.8999999999996</v>
      </c>
      <c r="U6150" t="s">
        <v>24</v>
      </c>
      <c r="V6150">
        <f>IF(Table1[[#This Row],[Churn]]="Yes",1,0)</f>
        <v>0</v>
      </c>
      <c r="W6150" t="str">
        <f t="shared" si="96"/>
        <v>Loyal (49-72 Months)</v>
      </c>
    </row>
    <row r="6151" spans="1:23" x14ac:dyDescent="0.25">
      <c r="A6151" t="s">
        <v>6185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 s="1">
        <v>25.85</v>
      </c>
      <c r="T6151" s="1">
        <v>25.85</v>
      </c>
      <c r="U6151" t="s">
        <v>24</v>
      </c>
      <c r="V6151">
        <f>IF(Table1[[#This Row],[Churn]]="Yes",1,0)</f>
        <v>0</v>
      </c>
      <c r="W6151" t="str">
        <f t="shared" si="96"/>
        <v>New (0-12 Months)</v>
      </c>
    </row>
    <row r="6152" spans="1:23" x14ac:dyDescent="0.25">
      <c r="A6152" t="s">
        <v>6186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 s="1">
        <v>91.05</v>
      </c>
      <c r="T6152" s="1">
        <v>2871.5</v>
      </c>
      <c r="U6152" t="s">
        <v>24</v>
      </c>
      <c r="V6152">
        <f>IF(Table1[[#This Row],[Churn]]="Yes",1,0)</f>
        <v>0</v>
      </c>
      <c r="W6152" t="str">
        <f t="shared" si="96"/>
        <v>Established (25-48 Months)</v>
      </c>
    </row>
    <row r="6153" spans="1:23" x14ac:dyDescent="0.25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 s="1">
        <v>71</v>
      </c>
      <c r="T6153" s="1">
        <v>672.55</v>
      </c>
      <c r="U6153" t="s">
        <v>23</v>
      </c>
      <c r="V6153">
        <f>IF(Table1[[#This Row],[Churn]]="Yes",1,0)</f>
        <v>1</v>
      </c>
      <c r="W6153" t="str">
        <f t="shared" si="96"/>
        <v>New (0-12 Months)</v>
      </c>
    </row>
    <row r="6154" spans="1:23" x14ac:dyDescent="0.25">
      <c r="A6154" t="s">
        <v>6188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 s="1">
        <v>93.2</v>
      </c>
      <c r="T6154" s="1">
        <v>1573.7</v>
      </c>
      <c r="U6154" t="s">
        <v>23</v>
      </c>
      <c r="V6154">
        <f>IF(Table1[[#This Row],[Churn]]="Yes",1,0)</f>
        <v>1</v>
      </c>
      <c r="W6154" t="str">
        <f t="shared" si="96"/>
        <v>Developing (13-24 Months)</v>
      </c>
    </row>
    <row r="6155" spans="1:23" x14ac:dyDescent="0.25">
      <c r="A6155" t="s">
        <v>6189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 s="1">
        <v>20.95</v>
      </c>
      <c r="T6155" s="1">
        <v>1270.55</v>
      </c>
      <c r="U6155" t="s">
        <v>24</v>
      </c>
      <c r="V6155">
        <f>IF(Table1[[#This Row],[Churn]]="Yes",1,0)</f>
        <v>0</v>
      </c>
      <c r="W6155" t="str">
        <f t="shared" si="96"/>
        <v>Loyal (49-72 Months)</v>
      </c>
    </row>
    <row r="6156" spans="1:23" x14ac:dyDescent="0.25">
      <c r="A6156" t="s">
        <v>6190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 s="1">
        <v>109.2</v>
      </c>
      <c r="T6156" s="1">
        <v>7711.45</v>
      </c>
      <c r="U6156" t="s">
        <v>24</v>
      </c>
      <c r="V6156">
        <f>IF(Table1[[#This Row],[Churn]]="Yes",1,0)</f>
        <v>0</v>
      </c>
      <c r="W6156" t="str">
        <f t="shared" si="96"/>
        <v>Loyal (49-72 Months)</v>
      </c>
    </row>
    <row r="6157" spans="1:23" x14ac:dyDescent="0.25">
      <c r="A6157" t="s">
        <v>6191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 s="1">
        <v>19.350000000000001</v>
      </c>
      <c r="T6157" s="1">
        <v>126.05</v>
      </c>
      <c r="U6157" t="s">
        <v>23</v>
      </c>
      <c r="V6157">
        <f>IF(Table1[[#This Row],[Churn]]="Yes",1,0)</f>
        <v>1</v>
      </c>
      <c r="W6157" t="str">
        <f t="shared" si="96"/>
        <v>New (0-12 Months)</v>
      </c>
    </row>
    <row r="6158" spans="1:23" x14ac:dyDescent="0.25">
      <c r="A6158" t="s">
        <v>6192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 s="1">
        <v>85.8</v>
      </c>
      <c r="T6158" s="1">
        <v>2193.65</v>
      </c>
      <c r="U6158" t="s">
        <v>24</v>
      </c>
      <c r="V6158">
        <f>IF(Table1[[#This Row],[Churn]]="Yes",1,0)</f>
        <v>0</v>
      </c>
      <c r="W6158" t="str">
        <f t="shared" si="96"/>
        <v>Established (25-48 Months)</v>
      </c>
    </row>
    <row r="6159" spans="1:23" x14ac:dyDescent="0.25">
      <c r="A6159" t="s">
        <v>6193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 s="1">
        <v>19.850000000000001</v>
      </c>
      <c r="T6159" s="1">
        <v>64.55</v>
      </c>
      <c r="U6159" t="s">
        <v>23</v>
      </c>
      <c r="V6159">
        <f>IF(Table1[[#This Row],[Churn]]="Yes",1,0)</f>
        <v>1</v>
      </c>
      <c r="W6159" t="str">
        <f t="shared" si="96"/>
        <v>New (0-12 Months)</v>
      </c>
    </row>
    <row r="6160" spans="1:23" x14ac:dyDescent="0.25">
      <c r="A6160" t="s">
        <v>6194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 s="1">
        <v>19.649999999999999</v>
      </c>
      <c r="T6160" s="1">
        <v>31.2</v>
      </c>
      <c r="U6160" t="s">
        <v>24</v>
      </c>
      <c r="V6160">
        <f>IF(Table1[[#This Row],[Churn]]="Yes",1,0)</f>
        <v>0</v>
      </c>
      <c r="W6160" t="str">
        <f t="shared" si="96"/>
        <v>New (0-12 Months)</v>
      </c>
    </row>
    <row r="6161" spans="1:23" x14ac:dyDescent="0.25">
      <c r="A6161" t="s">
        <v>6195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 s="1">
        <v>20.5</v>
      </c>
      <c r="T6161" s="1">
        <v>38.25</v>
      </c>
      <c r="U6161" t="s">
        <v>24</v>
      </c>
      <c r="V6161">
        <f>IF(Table1[[#This Row],[Churn]]="Yes",1,0)</f>
        <v>0</v>
      </c>
      <c r="W6161" t="str">
        <f t="shared" si="96"/>
        <v>New (0-12 Months)</v>
      </c>
    </row>
    <row r="6162" spans="1:23" x14ac:dyDescent="0.25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 s="1">
        <v>89.65</v>
      </c>
      <c r="T6162" s="1">
        <v>3348.1</v>
      </c>
      <c r="U6162" t="s">
        <v>24</v>
      </c>
      <c r="V6162">
        <f>IF(Table1[[#This Row],[Churn]]="Yes",1,0)</f>
        <v>0</v>
      </c>
      <c r="W6162" t="str">
        <f t="shared" si="96"/>
        <v>Established (25-48 Months)</v>
      </c>
    </row>
    <row r="6163" spans="1:23" x14ac:dyDescent="0.25">
      <c r="A6163" t="s">
        <v>6197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 s="1">
        <v>74.349999999999994</v>
      </c>
      <c r="T6163" s="1">
        <v>533.6</v>
      </c>
      <c r="U6163" t="s">
        <v>24</v>
      </c>
      <c r="V6163">
        <f>IF(Table1[[#This Row],[Churn]]="Yes",1,0)</f>
        <v>0</v>
      </c>
      <c r="W6163" t="str">
        <f t="shared" si="96"/>
        <v>New (0-12 Months)</v>
      </c>
    </row>
    <row r="6164" spans="1:23" x14ac:dyDescent="0.25">
      <c r="A6164" t="s">
        <v>6198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 s="1">
        <v>49.45</v>
      </c>
      <c r="T6164" s="1">
        <v>2907.55</v>
      </c>
      <c r="U6164" t="s">
        <v>24</v>
      </c>
      <c r="V6164">
        <f>IF(Table1[[#This Row],[Churn]]="Yes",1,0)</f>
        <v>0</v>
      </c>
      <c r="W6164" t="str">
        <f t="shared" si="96"/>
        <v>Loyal (49-72 Months)</v>
      </c>
    </row>
    <row r="6165" spans="1:23" x14ac:dyDescent="0.25">
      <c r="A6165" t="s">
        <v>6199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 s="1">
        <v>89.1</v>
      </c>
      <c r="T6165" s="1">
        <v>1620.8</v>
      </c>
      <c r="U6165" t="s">
        <v>24</v>
      </c>
      <c r="V6165">
        <f>IF(Table1[[#This Row],[Churn]]="Yes",1,0)</f>
        <v>0</v>
      </c>
      <c r="W6165" t="str">
        <f t="shared" si="96"/>
        <v>Developing (13-24 Months)</v>
      </c>
    </row>
    <row r="6166" spans="1:23" x14ac:dyDescent="0.25">
      <c r="A6166" t="s">
        <v>6200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 s="1">
        <v>75.150000000000006</v>
      </c>
      <c r="T6166" s="1">
        <v>3480.35</v>
      </c>
      <c r="U6166" t="s">
        <v>24</v>
      </c>
      <c r="V6166">
        <f>IF(Table1[[#This Row],[Churn]]="Yes",1,0)</f>
        <v>0</v>
      </c>
      <c r="W6166" t="str">
        <f t="shared" si="96"/>
        <v>Established (25-48 Months)</v>
      </c>
    </row>
    <row r="6167" spans="1:23" x14ac:dyDescent="0.25">
      <c r="A6167" t="s">
        <v>6201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 s="1">
        <v>70.650000000000006</v>
      </c>
      <c r="T6167" s="1">
        <v>293.85000000000002</v>
      </c>
      <c r="U6167" t="s">
        <v>24</v>
      </c>
      <c r="V6167">
        <f>IF(Table1[[#This Row],[Churn]]="Yes",1,0)</f>
        <v>0</v>
      </c>
      <c r="W6167" t="str">
        <f t="shared" si="96"/>
        <v>New (0-12 Months)</v>
      </c>
    </row>
    <row r="6168" spans="1:23" x14ac:dyDescent="0.25">
      <c r="A6168" t="s">
        <v>6202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 s="1">
        <v>104.2</v>
      </c>
      <c r="T6168" s="1">
        <v>3243.45</v>
      </c>
      <c r="U6168" t="s">
        <v>23</v>
      </c>
      <c r="V6168">
        <f>IF(Table1[[#This Row],[Churn]]="Yes",1,0)</f>
        <v>1</v>
      </c>
      <c r="W6168" t="str">
        <f t="shared" si="96"/>
        <v>Established (25-48 Months)</v>
      </c>
    </row>
    <row r="6169" spans="1:23" x14ac:dyDescent="0.25">
      <c r="A6169" t="s">
        <v>6203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 s="1">
        <v>90.05</v>
      </c>
      <c r="T6169" s="1">
        <v>4137.2</v>
      </c>
      <c r="U6169" t="s">
        <v>24</v>
      </c>
      <c r="V6169">
        <f>IF(Table1[[#This Row],[Churn]]="Yes",1,0)</f>
        <v>0</v>
      </c>
      <c r="W6169" t="str">
        <f t="shared" si="96"/>
        <v>Established (25-48 Months)</v>
      </c>
    </row>
    <row r="6170" spans="1:23" x14ac:dyDescent="0.25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 s="1">
        <v>79.25</v>
      </c>
      <c r="T6170" s="1">
        <v>79.25</v>
      </c>
      <c r="U6170" t="s">
        <v>23</v>
      </c>
      <c r="V6170">
        <f>IF(Table1[[#This Row],[Churn]]="Yes",1,0)</f>
        <v>1</v>
      </c>
      <c r="W6170" t="str">
        <f t="shared" si="96"/>
        <v>New (0-12 Months)</v>
      </c>
    </row>
    <row r="6171" spans="1:23" x14ac:dyDescent="0.25">
      <c r="A6171" t="s">
        <v>6205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 s="1">
        <v>44.9</v>
      </c>
      <c r="T6171" s="1">
        <v>44.9</v>
      </c>
      <c r="U6171" t="s">
        <v>23</v>
      </c>
      <c r="V6171">
        <f>IF(Table1[[#This Row],[Churn]]="Yes",1,0)</f>
        <v>1</v>
      </c>
      <c r="W6171" t="str">
        <f t="shared" si="96"/>
        <v>New (0-12 Months)</v>
      </c>
    </row>
    <row r="6172" spans="1:23" x14ac:dyDescent="0.25">
      <c r="A6172" t="s">
        <v>6206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 s="1">
        <v>19.399999999999999</v>
      </c>
      <c r="T6172" s="1">
        <v>19.399999999999999</v>
      </c>
      <c r="U6172" t="s">
        <v>24</v>
      </c>
      <c r="V6172">
        <f>IF(Table1[[#This Row],[Churn]]="Yes",1,0)</f>
        <v>0</v>
      </c>
      <c r="W6172" t="str">
        <f t="shared" si="96"/>
        <v>New (0-12 Months)</v>
      </c>
    </row>
    <row r="6173" spans="1:23" x14ac:dyDescent="0.25">
      <c r="A6173" t="s">
        <v>6207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 s="1">
        <v>88.75</v>
      </c>
      <c r="T6173" s="1">
        <v>5348.65</v>
      </c>
      <c r="U6173" t="s">
        <v>24</v>
      </c>
      <c r="V6173">
        <f>IF(Table1[[#This Row],[Churn]]="Yes",1,0)</f>
        <v>0</v>
      </c>
      <c r="W6173" t="str">
        <f t="shared" si="96"/>
        <v>Loyal (49-72 Months)</v>
      </c>
    </row>
    <row r="6174" spans="1:23" x14ac:dyDescent="0.25">
      <c r="A6174" t="s">
        <v>6208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 s="1">
        <v>70.099999999999994</v>
      </c>
      <c r="T6174" s="1">
        <v>659.65</v>
      </c>
      <c r="U6174" t="s">
        <v>23</v>
      </c>
      <c r="V6174">
        <f>IF(Table1[[#This Row],[Churn]]="Yes",1,0)</f>
        <v>1</v>
      </c>
      <c r="W6174" t="str">
        <f t="shared" si="96"/>
        <v>New (0-12 Months)</v>
      </c>
    </row>
    <row r="6175" spans="1:23" x14ac:dyDescent="0.25">
      <c r="A6175" t="s">
        <v>6209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 s="1">
        <v>91</v>
      </c>
      <c r="T6175" s="1">
        <v>3180.5</v>
      </c>
      <c r="U6175" t="s">
        <v>24</v>
      </c>
      <c r="V6175">
        <f>IF(Table1[[#This Row],[Churn]]="Yes",1,0)</f>
        <v>0</v>
      </c>
      <c r="W6175" t="str">
        <f t="shared" si="96"/>
        <v>Established (25-48 Months)</v>
      </c>
    </row>
    <row r="6176" spans="1:23" x14ac:dyDescent="0.25">
      <c r="A6176" t="s">
        <v>6210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 s="1">
        <v>29.65</v>
      </c>
      <c r="T6176" s="1">
        <v>118.5</v>
      </c>
      <c r="U6176" t="s">
        <v>23</v>
      </c>
      <c r="V6176">
        <f>IF(Table1[[#This Row],[Churn]]="Yes",1,0)</f>
        <v>1</v>
      </c>
      <c r="W6176" t="str">
        <f t="shared" si="96"/>
        <v>New (0-12 Months)</v>
      </c>
    </row>
    <row r="6177" spans="1:23" x14ac:dyDescent="0.25">
      <c r="A6177" t="s">
        <v>6211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 s="1">
        <v>90.8</v>
      </c>
      <c r="T6177" s="1">
        <v>3023.85</v>
      </c>
      <c r="U6177" t="s">
        <v>24</v>
      </c>
      <c r="V6177">
        <f>IF(Table1[[#This Row],[Churn]]="Yes",1,0)</f>
        <v>0</v>
      </c>
      <c r="W6177" t="str">
        <f t="shared" si="96"/>
        <v>Established (25-48 Months)</v>
      </c>
    </row>
    <row r="6178" spans="1:23" x14ac:dyDescent="0.25">
      <c r="A6178" t="s">
        <v>6212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 s="1">
        <v>77.849999999999994</v>
      </c>
      <c r="T6178" s="1">
        <v>3365.85</v>
      </c>
      <c r="U6178" t="s">
        <v>23</v>
      </c>
      <c r="V6178">
        <f>IF(Table1[[#This Row],[Churn]]="Yes",1,0)</f>
        <v>1</v>
      </c>
      <c r="W6178" t="str">
        <f t="shared" si="96"/>
        <v>Established (25-48 Months)</v>
      </c>
    </row>
    <row r="6179" spans="1:23" x14ac:dyDescent="0.25">
      <c r="A6179" t="s">
        <v>6213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 s="1">
        <v>54.3</v>
      </c>
      <c r="T6179" s="1">
        <v>195.3</v>
      </c>
      <c r="U6179" t="s">
        <v>23</v>
      </c>
      <c r="V6179">
        <f>IF(Table1[[#This Row],[Churn]]="Yes",1,0)</f>
        <v>1</v>
      </c>
      <c r="W6179" t="str">
        <f t="shared" si="96"/>
        <v>New (0-12 Months)</v>
      </c>
    </row>
    <row r="6180" spans="1:23" x14ac:dyDescent="0.25">
      <c r="A6180" t="s">
        <v>6214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 s="1">
        <v>18.95</v>
      </c>
      <c r="T6180" s="1">
        <v>1031.0999999999999</v>
      </c>
      <c r="U6180" t="s">
        <v>24</v>
      </c>
      <c r="V6180">
        <f>IF(Table1[[#This Row],[Churn]]="Yes",1,0)</f>
        <v>0</v>
      </c>
      <c r="W6180" t="str">
        <f t="shared" si="96"/>
        <v>Loyal (49-72 Months)</v>
      </c>
    </row>
    <row r="6181" spans="1:23" x14ac:dyDescent="0.25">
      <c r="A6181" t="s">
        <v>6215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 s="1">
        <v>95.15</v>
      </c>
      <c r="T6181" s="1">
        <v>997.65</v>
      </c>
      <c r="U6181" t="s">
        <v>23</v>
      </c>
      <c r="V6181">
        <f>IF(Table1[[#This Row],[Churn]]="Yes",1,0)</f>
        <v>1</v>
      </c>
      <c r="W6181" t="str">
        <f t="shared" si="96"/>
        <v>New (0-12 Months)</v>
      </c>
    </row>
    <row r="6182" spans="1:23" x14ac:dyDescent="0.25">
      <c r="A6182" t="s">
        <v>6216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 s="1">
        <v>102.4</v>
      </c>
      <c r="T6182" s="1">
        <v>6471.85</v>
      </c>
      <c r="U6182" t="s">
        <v>24</v>
      </c>
      <c r="V6182">
        <f>IF(Table1[[#This Row],[Churn]]="Yes",1,0)</f>
        <v>0</v>
      </c>
      <c r="W6182" t="str">
        <f t="shared" si="96"/>
        <v>Loyal (49-72 Months)</v>
      </c>
    </row>
    <row r="6183" spans="1:23" x14ac:dyDescent="0.25">
      <c r="A6183" t="s">
        <v>6217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 s="1">
        <v>99.9</v>
      </c>
      <c r="T6183" s="1">
        <v>6241.35</v>
      </c>
      <c r="U6183" t="s">
        <v>24</v>
      </c>
      <c r="V6183">
        <f>IF(Table1[[#This Row],[Churn]]="Yes",1,0)</f>
        <v>0</v>
      </c>
      <c r="W6183" t="str">
        <f t="shared" si="96"/>
        <v>Loyal (49-72 Months)</v>
      </c>
    </row>
    <row r="6184" spans="1:23" x14ac:dyDescent="0.25">
      <c r="A6184" t="s">
        <v>6218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 s="1">
        <v>88.7</v>
      </c>
      <c r="T6184" s="1">
        <v>6501.35</v>
      </c>
      <c r="U6184" t="s">
        <v>24</v>
      </c>
      <c r="V6184">
        <f>IF(Table1[[#This Row],[Churn]]="Yes",1,0)</f>
        <v>0</v>
      </c>
      <c r="W6184" t="str">
        <f t="shared" si="96"/>
        <v>Loyal (49-72 Months)</v>
      </c>
    </row>
    <row r="6185" spans="1:23" x14ac:dyDescent="0.25">
      <c r="A6185" t="s">
        <v>6219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 s="1">
        <v>54.3</v>
      </c>
      <c r="T6185" s="1">
        <v>2317.1</v>
      </c>
      <c r="U6185" t="s">
        <v>24</v>
      </c>
      <c r="V6185">
        <f>IF(Table1[[#This Row],[Churn]]="Yes",1,0)</f>
        <v>0</v>
      </c>
      <c r="W6185" t="str">
        <f t="shared" si="96"/>
        <v>Established (25-48 Months)</v>
      </c>
    </row>
    <row r="6186" spans="1:23" x14ac:dyDescent="0.25">
      <c r="A6186" t="s">
        <v>6220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 s="1">
        <v>55.7</v>
      </c>
      <c r="T6186" s="1">
        <v>2237.5500000000002</v>
      </c>
      <c r="U6186" t="s">
        <v>24</v>
      </c>
      <c r="V6186">
        <f>IF(Table1[[#This Row],[Churn]]="Yes",1,0)</f>
        <v>0</v>
      </c>
      <c r="W6186" t="str">
        <f t="shared" si="96"/>
        <v>Established (25-48 Months)</v>
      </c>
    </row>
    <row r="6187" spans="1:23" x14ac:dyDescent="0.25">
      <c r="A6187" t="s">
        <v>6221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 s="1">
        <v>103.95</v>
      </c>
      <c r="T6187" s="1">
        <v>5231.3</v>
      </c>
      <c r="U6187" t="s">
        <v>24</v>
      </c>
      <c r="V6187">
        <f>IF(Table1[[#This Row],[Churn]]="Yes",1,0)</f>
        <v>0</v>
      </c>
      <c r="W6187" t="str">
        <f t="shared" si="96"/>
        <v>Loyal (49-72 Months)</v>
      </c>
    </row>
    <row r="6188" spans="1:23" x14ac:dyDescent="0.25">
      <c r="A6188" t="s">
        <v>6222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 s="1">
        <v>110.85</v>
      </c>
      <c r="T6188" s="1">
        <v>5275.8</v>
      </c>
      <c r="U6188" t="s">
        <v>23</v>
      </c>
      <c r="V6188">
        <f>IF(Table1[[#This Row],[Churn]]="Yes",1,0)</f>
        <v>1</v>
      </c>
      <c r="W6188" t="str">
        <f t="shared" si="96"/>
        <v>Established (25-48 Months)</v>
      </c>
    </row>
    <row r="6189" spans="1:23" x14ac:dyDescent="0.25">
      <c r="A6189" t="s">
        <v>6223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 s="1">
        <v>20.149999999999999</v>
      </c>
      <c r="T6189" s="1">
        <v>165.5</v>
      </c>
      <c r="U6189" t="s">
        <v>24</v>
      </c>
      <c r="V6189">
        <f>IF(Table1[[#This Row],[Churn]]="Yes",1,0)</f>
        <v>0</v>
      </c>
      <c r="W6189" t="str">
        <f t="shared" si="96"/>
        <v>New (0-12 Months)</v>
      </c>
    </row>
    <row r="6190" spans="1:23" x14ac:dyDescent="0.25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 s="1">
        <v>20.05</v>
      </c>
      <c r="T6190" s="1">
        <v>358.5</v>
      </c>
      <c r="U6190" t="s">
        <v>24</v>
      </c>
      <c r="V6190">
        <f>IF(Table1[[#This Row],[Churn]]="Yes",1,0)</f>
        <v>0</v>
      </c>
      <c r="W6190" t="str">
        <f t="shared" si="96"/>
        <v>Developing (13-24 Months)</v>
      </c>
    </row>
    <row r="6191" spans="1:23" x14ac:dyDescent="0.25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 s="1">
        <v>91.95</v>
      </c>
      <c r="T6191" s="1">
        <v>6614.9</v>
      </c>
      <c r="U6191" t="s">
        <v>24</v>
      </c>
      <c r="V6191">
        <f>IF(Table1[[#This Row],[Churn]]="Yes",1,0)</f>
        <v>0</v>
      </c>
      <c r="W6191" t="str">
        <f t="shared" si="96"/>
        <v>Loyal (49-72 Months)</v>
      </c>
    </row>
    <row r="6192" spans="1:23" x14ac:dyDescent="0.25">
      <c r="A6192" t="s">
        <v>6226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 s="1">
        <v>80.5</v>
      </c>
      <c r="T6192" s="1">
        <v>80.5</v>
      </c>
      <c r="U6192" t="s">
        <v>23</v>
      </c>
      <c r="V6192">
        <f>IF(Table1[[#This Row],[Churn]]="Yes",1,0)</f>
        <v>1</v>
      </c>
      <c r="W6192" t="str">
        <f t="shared" si="96"/>
        <v>New (0-12 Months)</v>
      </c>
    </row>
    <row r="6193" spans="1:23" x14ac:dyDescent="0.25">
      <c r="A6193" t="s">
        <v>6227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 s="1">
        <v>55.65</v>
      </c>
      <c r="T6193" s="1">
        <v>2421.75</v>
      </c>
      <c r="U6193" t="s">
        <v>24</v>
      </c>
      <c r="V6193">
        <f>IF(Table1[[#This Row],[Churn]]="Yes",1,0)</f>
        <v>0</v>
      </c>
      <c r="W6193" t="str">
        <f t="shared" si="96"/>
        <v>Established (25-48 Months)</v>
      </c>
    </row>
    <row r="6194" spans="1:23" x14ac:dyDescent="0.25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 s="1">
        <v>74.7</v>
      </c>
      <c r="T6194" s="1">
        <v>1294.5999999999999</v>
      </c>
      <c r="U6194" t="s">
        <v>24</v>
      </c>
      <c r="V6194">
        <f>IF(Table1[[#This Row],[Churn]]="Yes",1,0)</f>
        <v>0</v>
      </c>
      <c r="W6194" t="str">
        <f t="shared" si="96"/>
        <v>Developing (13-24 Months)</v>
      </c>
    </row>
    <row r="6195" spans="1:23" x14ac:dyDescent="0.25">
      <c r="A6195" t="s">
        <v>6229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 s="1">
        <v>104.15</v>
      </c>
      <c r="T6195" s="1">
        <v>1299.0999999999999</v>
      </c>
      <c r="U6195" t="s">
        <v>24</v>
      </c>
      <c r="V6195">
        <f>IF(Table1[[#This Row],[Churn]]="Yes",1,0)</f>
        <v>0</v>
      </c>
      <c r="W6195" t="str">
        <f t="shared" si="96"/>
        <v>Developing (13-24 Months)</v>
      </c>
    </row>
    <row r="6196" spans="1:23" x14ac:dyDescent="0.25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 s="1">
        <v>83.65</v>
      </c>
      <c r="T6196" s="1">
        <v>5733.4</v>
      </c>
      <c r="U6196" t="s">
        <v>24</v>
      </c>
      <c r="V6196">
        <f>IF(Table1[[#This Row],[Churn]]="Yes",1,0)</f>
        <v>0</v>
      </c>
      <c r="W6196" t="str">
        <f t="shared" si="96"/>
        <v>Loyal (49-72 Months)</v>
      </c>
    </row>
    <row r="6197" spans="1:23" x14ac:dyDescent="0.25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 s="1">
        <v>72.2</v>
      </c>
      <c r="T6197" s="1">
        <v>305.55</v>
      </c>
      <c r="U6197" t="s">
        <v>23</v>
      </c>
      <c r="V6197">
        <f>IF(Table1[[#This Row],[Churn]]="Yes",1,0)</f>
        <v>1</v>
      </c>
      <c r="W6197" t="str">
        <f t="shared" si="96"/>
        <v>New (0-12 Months)</v>
      </c>
    </row>
    <row r="6198" spans="1:23" x14ac:dyDescent="0.25">
      <c r="A6198" t="s">
        <v>6232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 s="1">
        <v>110.05</v>
      </c>
      <c r="T6198" s="1">
        <v>7430.75</v>
      </c>
      <c r="U6198" t="s">
        <v>24</v>
      </c>
      <c r="V6198">
        <f>IF(Table1[[#This Row],[Churn]]="Yes",1,0)</f>
        <v>0</v>
      </c>
      <c r="W6198" t="str">
        <f t="shared" si="96"/>
        <v>Loyal (49-72 Months)</v>
      </c>
    </row>
    <row r="6199" spans="1:23" x14ac:dyDescent="0.25">
      <c r="A6199" t="s">
        <v>6233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 s="1">
        <v>51.5</v>
      </c>
      <c r="T6199" s="1">
        <v>900.5</v>
      </c>
      <c r="U6199" t="s">
        <v>23</v>
      </c>
      <c r="V6199">
        <f>IF(Table1[[#This Row],[Churn]]="Yes",1,0)</f>
        <v>1</v>
      </c>
      <c r="W6199" t="str">
        <f t="shared" si="96"/>
        <v>Developing (13-24 Months)</v>
      </c>
    </row>
    <row r="6200" spans="1:23" x14ac:dyDescent="0.25">
      <c r="A6200" t="s">
        <v>6234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 s="1">
        <v>25.5</v>
      </c>
      <c r="T6200" s="1">
        <v>630.6</v>
      </c>
      <c r="U6200" t="s">
        <v>24</v>
      </c>
      <c r="V6200">
        <f>IF(Table1[[#This Row],[Churn]]="Yes",1,0)</f>
        <v>0</v>
      </c>
      <c r="W6200" t="str">
        <f t="shared" si="96"/>
        <v>Established (25-48 Months)</v>
      </c>
    </row>
    <row r="6201" spans="1:23" x14ac:dyDescent="0.25">
      <c r="A6201" t="s">
        <v>6235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 s="1">
        <v>89.55</v>
      </c>
      <c r="T6201" s="1">
        <v>3856.75</v>
      </c>
      <c r="U6201" t="s">
        <v>23</v>
      </c>
      <c r="V6201">
        <f>IF(Table1[[#This Row],[Churn]]="Yes",1,0)</f>
        <v>1</v>
      </c>
      <c r="W6201" t="str">
        <f t="shared" si="96"/>
        <v>Established (25-48 Months)</v>
      </c>
    </row>
    <row r="6202" spans="1:23" x14ac:dyDescent="0.25">
      <c r="A6202" t="s">
        <v>6236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 s="1">
        <v>19.5</v>
      </c>
      <c r="T6202" s="1">
        <v>1222.6500000000001</v>
      </c>
      <c r="U6202" t="s">
        <v>24</v>
      </c>
      <c r="V6202">
        <f>IF(Table1[[#This Row],[Churn]]="Yes",1,0)</f>
        <v>0</v>
      </c>
      <c r="W6202" t="str">
        <f t="shared" si="96"/>
        <v>Loyal (49-72 Months)</v>
      </c>
    </row>
    <row r="6203" spans="1:23" x14ac:dyDescent="0.25">
      <c r="A6203" t="s">
        <v>6237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 s="1">
        <v>80.7</v>
      </c>
      <c r="T6203" s="1">
        <v>374.8</v>
      </c>
      <c r="U6203" t="s">
        <v>24</v>
      </c>
      <c r="V6203">
        <f>IF(Table1[[#This Row],[Churn]]="Yes",1,0)</f>
        <v>0</v>
      </c>
      <c r="W6203" t="str">
        <f t="shared" si="96"/>
        <v>New (0-12 Months)</v>
      </c>
    </row>
    <row r="6204" spans="1:23" x14ac:dyDescent="0.25">
      <c r="A6204" t="s">
        <v>6238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 s="1">
        <v>77.5</v>
      </c>
      <c r="T6204" s="1">
        <v>1625</v>
      </c>
      <c r="U6204" t="s">
        <v>23</v>
      </c>
      <c r="V6204">
        <f>IF(Table1[[#This Row],[Churn]]="Yes",1,0)</f>
        <v>1</v>
      </c>
      <c r="W6204" t="str">
        <f t="shared" si="96"/>
        <v>Developing (13-24 Months)</v>
      </c>
    </row>
    <row r="6205" spans="1:23" x14ac:dyDescent="0.25">
      <c r="A6205" t="s">
        <v>6239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 s="1">
        <v>105.1</v>
      </c>
      <c r="T6205" s="1">
        <v>7234.8</v>
      </c>
      <c r="U6205" t="s">
        <v>24</v>
      </c>
      <c r="V6205">
        <f>IF(Table1[[#This Row],[Churn]]="Yes",1,0)</f>
        <v>0</v>
      </c>
      <c r="W6205" t="str">
        <f t="shared" si="96"/>
        <v>Loyal (49-72 Months)</v>
      </c>
    </row>
    <row r="6206" spans="1:23" x14ac:dyDescent="0.25">
      <c r="A6206" t="s">
        <v>6240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 s="1">
        <v>25.15</v>
      </c>
      <c r="T6206" s="1">
        <v>331.85</v>
      </c>
      <c r="U6206" t="s">
        <v>24</v>
      </c>
      <c r="V6206">
        <f>IF(Table1[[#This Row],[Churn]]="Yes",1,0)</f>
        <v>0</v>
      </c>
      <c r="W6206" t="str">
        <f t="shared" si="96"/>
        <v>Developing (13-24 Months)</v>
      </c>
    </row>
    <row r="6207" spans="1:23" x14ac:dyDescent="0.25">
      <c r="A6207" t="s">
        <v>6241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 s="1">
        <v>95.25</v>
      </c>
      <c r="T6207" s="1">
        <v>3959.35</v>
      </c>
      <c r="U6207" t="s">
        <v>23</v>
      </c>
      <c r="V6207">
        <f>IF(Table1[[#This Row],[Churn]]="Yes",1,0)</f>
        <v>1</v>
      </c>
      <c r="W6207" t="str">
        <f t="shared" si="96"/>
        <v>Established (25-48 Months)</v>
      </c>
    </row>
    <row r="6208" spans="1:23" x14ac:dyDescent="0.25">
      <c r="A6208" t="s">
        <v>6242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 s="1">
        <v>95.65</v>
      </c>
      <c r="T6208" s="1">
        <v>5088.3999999999996</v>
      </c>
      <c r="U6208" t="s">
        <v>24</v>
      </c>
      <c r="V6208">
        <f>IF(Table1[[#This Row],[Churn]]="Yes",1,0)</f>
        <v>0</v>
      </c>
      <c r="W6208" t="str">
        <f t="shared" si="96"/>
        <v>Loyal (49-72 Months)</v>
      </c>
    </row>
    <row r="6209" spans="1:23" x14ac:dyDescent="0.25">
      <c r="A6209" t="s">
        <v>6243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 s="1">
        <v>85</v>
      </c>
      <c r="T6209" s="1">
        <v>3969.4</v>
      </c>
      <c r="U6209" t="s">
        <v>23</v>
      </c>
      <c r="V6209">
        <f>IF(Table1[[#This Row],[Churn]]="Yes",1,0)</f>
        <v>1</v>
      </c>
      <c r="W6209" t="str">
        <f t="shared" si="96"/>
        <v>Established (25-48 Months)</v>
      </c>
    </row>
    <row r="6210" spans="1:23" x14ac:dyDescent="0.25">
      <c r="A6210" t="s">
        <v>6244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 s="1">
        <v>80.8</v>
      </c>
      <c r="T6210" s="1">
        <v>4860.8500000000004</v>
      </c>
      <c r="U6210" t="s">
        <v>24</v>
      </c>
      <c r="V6210">
        <f>IF(Table1[[#This Row],[Churn]]="Yes",1,0)</f>
        <v>0</v>
      </c>
      <c r="W6210" t="str">
        <f t="shared" ref="W6210:W6273" si="97">IF(F6210&lt;=12,"New (0-12 Months)",IF(F6210&lt;=24,"Developing (13-24 Months)",IF(F6210&lt;=48,"Established (25-48 Months)","Loyal (49-72 Months)")))</f>
        <v>Loyal (49-72 Months)</v>
      </c>
    </row>
    <row r="6211" spans="1:23" x14ac:dyDescent="0.25">
      <c r="A6211" t="s">
        <v>6245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 s="1">
        <v>24.85</v>
      </c>
      <c r="T6211" s="1">
        <v>788.05</v>
      </c>
      <c r="U6211" t="s">
        <v>24</v>
      </c>
      <c r="V6211">
        <f>IF(Table1[[#This Row],[Churn]]="Yes",1,0)</f>
        <v>0</v>
      </c>
      <c r="W6211" t="str">
        <f t="shared" si="97"/>
        <v>Established (25-48 Months)</v>
      </c>
    </row>
    <row r="6212" spans="1:23" x14ac:dyDescent="0.25">
      <c r="A6212" t="s">
        <v>6246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 s="1">
        <v>54.75</v>
      </c>
      <c r="T6212" s="1">
        <v>1266.3499999999999</v>
      </c>
      <c r="U6212" t="s">
        <v>24</v>
      </c>
      <c r="V6212">
        <f>IF(Table1[[#This Row],[Churn]]="Yes",1,0)</f>
        <v>0</v>
      </c>
      <c r="W6212" t="str">
        <f t="shared" si="97"/>
        <v>Established (25-48 Months)</v>
      </c>
    </row>
    <row r="6213" spans="1:23" x14ac:dyDescent="0.25">
      <c r="A6213" t="s">
        <v>6247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 s="1">
        <v>85.75</v>
      </c>
      <c r="T6213" s="1">
        <v>470.95</v>
      </c>
      <c r="U6213" t="s">
        <v>23</v>
      </c>
      <c r="V6213">
        <f>IF(Table1[[#This Row],[Churn]]="Yes",1,0)</f>
        <v>1</v>
      </c>
      <c r="W6213" t="str">
        <f t="shared" si="97"/>
        <v>New (0-12 Months)</v>
      </c>
    </row>
    <row r="6214" spans="1:23" x14ac:dyDescent="0.25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 s="1">
        <v>50.75</v>
      </c>
      <c r="T6214" s="1">
        <v>688.2</v>
      </c>
      <c r="U6214" t="s">
        <v>24</v>
      </c>
      <c r="V6214">
        <f>IF(Table1[[#This Row],[Churn]]="Yes",1,0)</f>
        <v>0</v>
      </c>
      <c r="W6214" t="str">
        <f t="shared" si="97"/>
        <v>Developing (13-24 Months)</v>
      </c>
    </row>
    <row r="6215" spans="1:23" x14ac:dyDescent="0.25">
      <c r="A6215" t="s">
        <v>6249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 s="1">
        <v>20.149999999999999</v>
      </c>
      <c r="T6215" s="1">
        <v>387.7</v>
      </c>
      <c r="U6215" t="s">
        <v>24</v>
      </c>
      <c r="V6215">
        <f>IF(Table1[[#This Row],[Churn]]="Yes",1,0)</f>
        <v>0</v>
      </c>
      <c r="W6215" t="str">
        <f t="shared" si="97"/>
        <v>Developing (13-24 Months)</v>
      </c>
    </row>
    <row r="6216" spans="1:23" x14ac:dyDescent="0.25">
      <c r="A6216" t="s">
        <v>6250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 s="1">
        <v>20.05</v>
      </c>
      <c r="T6216" s="1">
        <v>845.25</v>
      </c>
      <c r="U6216" t="s">
        <v>24</v>
      </c>
      <c r="V6216">
        <f>IF(Table1[[#This Row],[Churn]]="Yes",1,0)</f>
        <v>0</v>
      </c>
      <c r="W6216" t="str">
        <f t="shared" si="97"/>
        <v>Established (25-48 Months)</v>
      </c>
    </row>
    <row r="6217" spans="1:23" x14ac:dyDescent="0.25">
      <c r="A6217" t="s">
        <v>6251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 s="1">
        <v>98.25</v>
      </c>
      <c r="T6217" s="1">
        <v>560.6</v>
      </c>
      <c r="U6217" t="s">
        <v>23</v>
      </c>
      <c r="V6217">
        <f>IF(Table1[[#This Row],[Churn]]="Yes",1,0)</f>
        <v>1</v>
      </c>
      <c r="W6217" t="str">
        <f t="shared" si="97"/>
        <v>New (0-12 Months)</v>
      </c>
    </row>
    <row r="6218" spans="1:23" x14ac:dyDescent="0.25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 s="1">
        <v>71.599999999999994</v>
      </c>
      <c r="T6218" s="1">
        <v>4230.25</v>
      </c>
      <c r="U6218" t="s">
        <v>24</v>
      </c>
      <c r="V6218">
        <f>IF(Table1[[#This Row],[Churn]]="Yes",1,0)</f>
        <v>0</v>
      </c>
      <c r="W6218" t="str">
        <f t="shared" si="97"/>
        <v>Loyal (49-72 Months)</v>
      </c>
    </row>
    <row r="6219" spans="1:23" x14ac:dyDescent="0.25">
      <c r="A6219" t="s">
        <v>6253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 s="1">
        <v>81.45</v>
      </c>
      <c r="T6219" s="1">
        <v>4983.05</v>
      </c>
      <c r="U6219" t="s">
        <v>24</v>
      </c>
      <c r="V6219">
        <f>IF(Table1[[#This Row],[Churn]]="Yes",1,0)</f>
        <v>0</v>
      </c>
      <c r="W6219" t="str">
        <f t="shared" si="97"/>
        <v>Loyal (49-72 Months)</v>
      </c>
    </row>
    <row r="6220" spans="1:23" x14ac:dyDescent="0.25">
      <c r="A6220" t="s">
        <v>6254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 s="1">
        <v>58.4</v>
      </c>
      <c r="T6220" s="1">
        <v>4113.1499999999996</v>
      </c>
      <c r="U6220" t="s">
        <v>24</v>
      </c>
      <c r="V6220">
        <f>IF(Table1[[#This Row],[Churn]]="Yes",1,0)</f>
        <v>0</v>
      </c>
      <c r="W6220" t="str">
        <f t="shared" si="97"/>
        <v>Loyal (49-72 Months)</v>
      </c>
    </row>
    <row r="6221" spans="1:23" x14ac:dyDescent="0.25">
      <c r="A6221" t="s">
        <v>6255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 s="1">
        <v>25.7</v>
      </c>
      <c r="T6221" s="1">
        <v>25.7</v>
      </c>
      <c r="U6221" t="s">
        <v>23</v>
      </c>
      <c r="V6221">
        <f>IF(Table1[[#This Row],[Churn]]="Yes",1,0)</f>
        <v>1</v>
      </c>
      <c r="W6221" t="str">
        <f t="shared" si="97"/>
        <v>New (0-12 Months)</v>
      </c>
    </row>
    <row r="6222" spans="1:23" x14ac:dyDescent="0.25">
      <c r="A6222" t="s">
        <v>6256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 s="1">
        <v>53.7</v>
      </c>
      <c r="T6222" s="1">
        <v>521</v>
      </c>
      <c r="U6222" t="s">
        <v>24</v>
      </c>
      <c r="V6222">
        <f>IF(Table1[[#This Row],[Churn]]="Yes",1,0)</f>
        <v>0</v>
      </c>
      <c r="W6222" t="str">
        <f t="shared" si="97"/>
        <v>New (0-12 Months)</v>
      </c>
    </row>
    <row r="6223" spans="1:23" x14ac:dyDescent="0.25">
      <c r="A6223" t="s">
        <v>6257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 s="1">
        <v>19.600000000000001</v>
      </c>
      <c r="T6223" s="1">
        <v>471.85</v>
      </c>
      <c r="U6223" t="s">
        <v>24</v>
      </c>
      <c r="V6223">
        <f>IF(Table1[[#This Row],[Churn]]="Yes",1,0)</f>
        <v>0</v>
      </c>
      <c r="W6223" t="str">
        <f t="shared" si="97"/>
        <v>Established (25-48 Months)</v>
      </c>
    </row>
    <row r="6224" spans="1:23" x14ac:dyDescent="0.25">
      <c r="A6224" t="s">
        <v>6258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 s="1">
        <v>89.4</v>
      </c>
      <c r="T6224" s="1">
        <v>5976.9</v>
      </c>
      <c r="U6224" t="s">
        <v>24</v>
      </c>
      <c r="V6224">
        <f>IF(Table1[[#This Row],[Churn]]="Yes",1,0)</f>
        <v>0</v>
      </c>
      <c r="W6224" t="str">
        <f t="shared" si="97"/>
        <v>Loyal (49-72 Months)</v>
      </c>
    </row>
    <row r="6225" spans="1:23" x14ac:dyDescent="0.25">
      <c r="A6225" t="s">
        <v>6259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 s="1">
        <v>69</v>
      </c>
      <c r="T6225" s="1">
        <v>506.9</v>
      </c>
      <c r="U6225" t="s">
        <v>23</v>
      </c>
      <c r="V6225">
        <f>IF(Table1[[#This Row],[Churn]]="Yes",1,0)</f>
        <v>1</v>
      </c>
      <c r="W6225" t="str">
        <f t="shared" si="97"/>
        <v>New (0-12 Months)</v>
      </c>
    </row>
    <row r="6226" spans="1:23" x14ac:dyDescent="0.25">
      <c r="A6226" t="s">
        <v>6260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 s="1">
        <v>84.2</v>
      </c>
      <c r="T6226" s="1">
        <v>4299.75</v>
      </c>
      <c r="U6226" t="s">
        <v>24</v>
      </c>
      <c r="V6226">
        <f>IF(Table1[[#This Row],[Churn]]="Yes",1,0)</f>
        <v>0</v>
      </c>
      <c r="W6226" t="str">
        <f t="shared" si="97"/>
        <v>Loyal (49-72 Months)</v>
      </c>
    </row>
    <row r="6227" spans="1:23" x14ac:dyDescent="0.25">
      <c r="A6227" t="s">
        <v>6261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 s="1">
        <v>106.1</v>
      </c>
      <c r="T6227" s="1">
        <v>7548.6</v>
      </c>
      <c r="U6227" t="s">
        <v>24</v>
      </c>
      <c r="V6227">
        <f>IF(Table1[[#This Row],[Churn]]="Yes",1,0)</f>
        <v>0</v>
      </c>
      <c r="W6227" t="str">
        <f t="shared" si="97"/>
        <v>Loyal (49-72 Months)</v>
      </c>
    </row>
    <row r="6228" spans="1:23" x14ac:dyDescent="0.25">
      <c r="A6228" t="s">
        <v>6262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 s="1">
        <v>25.75</v>
      </c>
      <c r="T6228" s="1">
        <v>1654.75</v>
      </c>
      <c r="U6228" t="s">
        <v>24</v>
      </c>
      <c r="V6228">
        <f>IF(Table1[[#This Row],[Churn]]="Yes",1,0)</f>
        <v>0</v>
      </c>
      <c r="W6228" t="str">
        <f t="shared" si="97"/>
        <v>Loyal (49-72 Months)</v>
      </c>
    </row>
    <row r="6229" spans="1:23" x14ac:dyDescent="0.25">
      <c r="A6229" t="s">
        <v>6263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 s="1">
        <v>46.05</v>
      </c>
      <c r="T6229" s="1">
        <v>80.349999999999994</v>
      </c>
      <c r="U6229" t="s">
        <v>23</v>
      </c>
      <c r="V6229">
        <f>IF(Table1[[#This Row],[Churn]]="Yes",1,0)</f>
        <v>1</v>
      </c>
      <c r="W6229" t="str">
        <f t="shared" si="97"/>
        <v>New (0-12 Months)</v>
      </c>
    </row>
    <row r="6230" spans="1:23" x14ac:dyDescent="0.25">
      <c r="A6230" t="s">
        <v>6264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 s="1">
        <v>64.95</v>
      </c>
      <c r="T6230" s="1">
        <v>4551.5</v>
      </c>
      <c r="U6230" t="s">
        <v>24</v>
      </c>
      <c r="V6230">
        <f>IF(Table1[[#This Row],[Churn]]="Yes",1,0)</f>
        <v>0</v>
      </c>
      <c r="W6230" t="str">
        <f t="shared" si="97"/>
        <v>Loyal (49-72 Months)</v>
      </c>
    </row>
    <row r="6231" spans="1:23" x14ac:dyDescent="0.25">
      <c r="A6231" t="s">
        <v>6265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 s="1">
        <v>85.45</v>
      </c>
      <c r="T6231" s="1">
        <v>6227.5</v>
      </c>
      <c r="U6231" t="s">
        <v>24</v>
      </c>
      <c r="V6231">
        <f>IF(Table1[[#This Row],[Churn]]="Yes",1,0)</f>
        <v>0</v>
      </c>
      <c r="W6231" t="str">
        <f t="shared" si="97"/>
        <v>Loyal (49-72 Months)</v>
      </c>
    </row>
    <row r="6232" spans="1:23" x14ac:dyDescent="0.25">
      <c r="A6232" t="s">
        <v>6266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 s="1">
        <v>20.05</v>
      </c>
      <c r="T6232" s="1">
        <v>20.05</v>
      </c>
      <c r="U6232" t="s">
        <v>24</v>
      </c>
      <c r="V6232">
        <f>IF(Table1[[#This Row],[Churn]]="Yes",1,0)</f>
        <v>0</v>
      </c>
      <c r="W6232" t="str">
        <f t="shared" si="97"/>
        <v>New (0-12 Months)</v>
      </c>
    </row>
    <row r="6233" spans="1:23" x14ac:dyDescent="0.25">
      <c r="A6233" t="s">
        <v>6267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 s="1">
        <v>76.400000000000006</v>
      </c>
      <c r="T6233" s="1">
        <v>76.400000000000006</v>
      </c>
      <c r="U6233" t="s">
        <v>23</v>
      </c>
      <c r="V6233">
        <f>IF(Table1[[#This Row],[Churn]]="Yes",1,0)</f>
        <v>1</v>
      </c>
      <c r="W6233" t="str">
        <f t="shared" si="97"/>
        <v>New (0-12 Months)</v>
      </c>
    </row>
    <row r="6234" spans="1:23" x14ac:dyDescent="0.25">
      <c r="A6234" t="s">
        <v>6268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 s="1">
        <v>100.5</v>
      </c>
      <c r="T6234" s="1">
        <v>514</v>
      </c>
      <c r="U6234" t="s">
        <v>23</v>
      </c>
      <c r="V6234">
        <f>IF(Table1[[#This Row],[Churn]]="Yes",1,0)</f>
        <v>1</v>
      </c>
      <c r="W6234" t="str">
        <f t="shared" si="97"/>
        <v>New (0-12 Months)</v>
      </c>
    </row>
    <row r="6235" spans="1:23" x14ac:dyDescent="0.25">
      <c r="A6235" t="s">
        <v>6269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 s="1">
        <v>20.7</v>
      </c>
      <c r="T6235" s="1">
        <v>57.5</v>
      </c>
      <c r="U6235" t="s">
        <v>24</v>
      </c>
      <c r="V6235">
        <f>IF(Table1[[#This Row],[Churn]]="Yes",1,0)</f>
        <v>0</v>
      </c>
      <c r="W6235" t="str">
        <f t="shared" si="97"/>
        <v>New (0-12 Months)</v>
      </c>
    </row>
    <row r="6236" spans="1:23" x14ac:dyDescent="0.25">
      <c r="A6236" t="s">
        <v>6270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 s="1">
        <v>25.3</v>
      </c>
      <c r="T6236" s="1">
        <v>1474.35</v>
      </c>
      <c r="U6236" t="s">
        <v>24</v>
      </c>
      <c r="V6236">
        <f>IF(Table1[[#This Row],[Churn]]="Yes",1,0)</f>
        <v>0</v>
      </c>
      <c r="W6236" t="str">
        <f t="shared" si="97"/>
        <v>Loyal (49-72 Months)</v>
      </c>
    </row>
    <row r="6237" spans="1:23" x14ac:dyDescent="0.25">
      <c r="A6237" t="s">
        <v>6271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 s="1">
        <v>40.049999999999997</v>
      </c>
      <c r="T6237" s="1">
        <v>880.2</v>
      </c>
      <c r="U6237" t="s">
        <v>23</v>
      </c>
      <c r="V6237">
        <f>IF(Table1[[#This Row],[Churn]]="Yes",1,0)</f>
        <v>1</v>
      </c>
      <c r="W6237" t="str">
        <f t="shared" si="97"/>
        <v>Developing (13-24 Months)</v>
      </c>
    </row>
    <row r="6238" spans="1:23" x14ac:dyDescent="0.25">
      <c r="A6238" t="s">
        <v>6272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 s="1">
        <v>100.6</v>
      </c>
      <c r="T6238" s="1">
        <v>3270.25</v>
      </c>
      <c r="U6238" t="s">
        <v>24</v>
      </c>
      <c r="V6238">
        <f>IF(Table1[[#This Row],[Churn]]="Yes",1,0)</f>
        <v>0</v>
      </c>
      <c r="W6238" t="str">
        <f t="shared" si="97"/>
        <v>Established (25-48 Months)</v>
      </c>
    </row>
    <row r="6239" spans="1:23" x14ac:dyDescent="0.25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 s="1">
        <v>69.95</v>
      </c>
      <c r="T6239" s="1">
        <v>69.95</v>
      </c>
      <c r="U6239" t="s">
        <v>23</v>
      </c>
      <c r="V6239">
        <f>IF(Table1[[#This Row],[Churn]]="Yes",1,0)</f>
        <v>1</v>
      </c>
      <c r="W6239" t="str">
        <f t="shared" si="97"/>
        <v>New (0-12 Months)</v>
      </c>
    </row>
    <row r="6240" spans="1:23" x14ac:dyDescent="0.25">
      <c r="A6240" t="s">
        <v>6274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 s="1">
        <v>74</v>
      </c>
      <c r="T6240" s="1">
        <v>3919.15</v>
      </c>
      <c r="U6240" t="s">
        <v>24</v>
      </c>
      <c r="V6240">
        <f>IF(Table1[[#This Row],[Churn]]="Yes",1,0)</f>
        <v>0</v>
      </c>
      <c r="W6240" t="str">
        <f t="shared" si="97"/>
        <v>Loyal (49-72 Months)</v>
      </c>
    </row>
    <row r="6241" spans="1:23" x14ac:dyDescent="0.25">
      <c r="A6241" t="s">
        <v>6275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 s="1">
        <v>99.4</v>
      </c>
      <c r="T6241" s="1">
        <v>7285.7</v>
      </c>
      <c r="U6241" t="s">
        <v>24</v>
      </c>
      <c r="V6241">
        <f>IF(Table1[[#This Row],[Churn]]="Yes",1,0)</f>
        <v>0</v>
      </c>
      <c r="W6241" t="str">
        <f t="shared" si="97"/>
        <v>Loyal (49-72 Months)</v>
      </c>
    </row>
    <row r="6242" spans="1:23" x14ac:dyDescent="0.25">
      <c r="A6242" t="s">
        <v>6276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 s="1">
        <v>93.3</v>
      </c>
      <c r="T6242" s="1">
        <v>93.3</v>
      </c>
      <c r="U6242" t="s">
        <v>23</v>
      </c>
      <c r="V6242">
        <f>IF(Table1[[#This Row],[Churn]]="Yes",1,0)</f>
        <v>1</v>
      </c>
      <c r="W6242" t="str">
        <f t="shared" si="97"/>
        <v>New (0-12 Months)</v>
      </c>
    </row>
    <row r="6243" spans="1:23" x14ac:dyDescent="0.25">
      <c r="A6243" t="s">
        <v>6277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 s="1">
        <v>49.15</v>
      </c>
      <c r="T6243" s="1">
        <v>169.05</v>
      </c>
      <c r="U6243" t="s">
        <v>23</v>
      </c>
      <c r="V6243">
        <f>IF(Table1[[#This Row],[Churn]]="Yes",1,0)</f>
        <v>1</v>
      </c>
      <c r="W6243" t="str">
        <f t="shared" si="97"/>
        <v>New (0-12 Months)</v>
      </c>
    </row>
    <row r="6244" spans="1:23" x14ac:dyDescent="0.25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 s="1">
        <v>107.45</v>
      </c>
      <c r="T6244" s="1">
        <v>7658.3</v>
      </c>
      <c r="U6244" t="s">
        <v>24</v>
      </c>
      <c r="V6244">
        <f>IF(Table1[[#This Row],[Churn]]="Yes",1,0)</f>
        <v>0</v>
      </c>
      <c r="W6244" t="str">
        <f t="shared" si="97"/>
        <v>Loyal (49-72 Months)</v>
      </c>
    </row>
    <row r="6245" spans="1:23" x14ac:dyDescent="0.25">
      <c r="A6245" t="s">
        <v>6279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 s="1">
        <v>83.6</v>
      </c>
      <c r="T6245" s="1">
        <v>5959.3</v>
      </c>
      <c r="U6245" t="s">
        <v>24</v>
      </c>
      <c r="V6245">
        <f>IF(Table1[[#This Row],[Churn]]="Yes",1,0)</f>
        <v>0</v>
      </c>
      <c r="W6245" t="str">
        <f t="shared" si="97"/>
        <v>Loyal (49-72 Months)</v>
      </c>
    </row>
    <row r="6246" spans="1:23" x14ac:dyDescent="0.25">
      <c r="A6246" t="s">
        <v>6280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 s="1">
        <v>99.05</v>
      </c>
      <c r="T6246" s="1">
        <v>5295.7</v>
      </c>
      <c r="U6246" t="s">
        <v>24</v>
      </c>
      <c r="V6246">
        <f>IF(Table1[[#This Row],[Churn]]="Yes",1,0)</f>
        <v>0</v>
      </c>
      <c r="W6246" t="str">
        <f t="shared" si="97"/>
        <v>Loyal (49-72 Months)</v>
      </c>
    </row>
    <row r="6247" spans="1:23" x14ac:dyDescent="0.25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 s="1">
        <v>80.099999999999994</v>
      </c>
      <c r="T6247" s="1">
        <v>4693.2</v>
      </c>
      <c r="U6247" t="s">
        <v>24</v>
      </c>
      <c r="V6247">
        <f>IF(Table1[[#This Row],[Churn]]="Yes",1,0)</f>
        <v>0</v>
      </c>
      <c r="W6247" t="str">
        <f t="shared" si="97"/>
        <v>Loyal (49-72 Months)</v>
      </c>
    </row>
    <row r="6248" spans="1:23" x14ac:dyDescent="0.25">
      <c r="A6248" t="s">
        <v>6282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 s="1">
        <v>65.3</v>
      </c>
      <c r="T6248" s="1">
        <v>3512.9</v>
      </c>
      <c r="U6248" t="s">
        <v>24</v>
      </c>
      <c r="V6248">
        <f>IF(Table1[[#This Row],[Churn]]="Yes",1,0)</f>
        <v>0</v>
      </c>
      <c r="W6248" t="str">
        <f t="shared" si="97"/>
        <v>Loyal (49-72 Months)</v>
      </c>
    </row>
    <row r="6249" spans="1:23" x14ac:dyDescent="0.25">
      <c r="A6249" t="s">
        <v>6283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 s="1">
        <v>89.55</v>
      </c>
      <c r="T6249" s="1">
        <v>5231.2</v>
      </c>
      <c r="U6249" t="s">
        <v>24</v>
      </c>
      <c r="V6249">
        <f>IF(Table1[[#This Row],[Churn]]="Yes",1,0)</f>
        <v>0</v>
      </c>
      <c r="W6249" t="str">
        <f t="shared" si="97"/>
        <v>Loyal (49-72 Months)</v>
      </c>
    </row>
    <row r="6250" spans="1:23" x14ac:dyDescent="0.25">
      <c r="A6250" t="s">
        <v>6284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 s="1">
        <v>60.8</v>
      </c>
      <c r="T6250" s="1">
        <v>3603.45</v>
      </c>
      <c r="U6250" t="s">
        <v>24</v>
      </c>
      <c r="V6250">
        <f>IF(Table1[[#This Row],[Churn]]="Yes",1,0)</f>
        <v>0</v>
      </c>
      <c r="W6250" t="str">
        <f t="shared" si="97"/>
        <v>Loyal (49-72 Months)</v>
      </c>
    </row>
    <row r="6251" spans="1:23" x14ac:dyDescent="0.25">
      <c r="A6251" t="s">
        <v>6285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 s="1">
        <v>74.5</v>
      </c>
      <c r="T6251" s="1">
        <v>217.45</v>
      </c>
      <c r="U6251" t="s">
        <v>24</v>
      </c>
      <c r="V6251">
        <f>IF(Table1[[#This Row],[Churn]]="Yes",1,0)</f>
        <v>0</v>
      </c>
      <c r="W6251" t="str">
        <f t="shared" si="97"/>
        <v>New (0-12 Months)</v>
      </c>
    </row>
    <row r="6252" spans="1:23" x14ac:dyDescent="0.25">
      <c r="A6252" t="s">
        <v>6286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 s="1">
        <v>99.15</v>
      </c>
      <c r="T6252" s="1">
        <v>6875.35</v>
      </c>
      <c r="U6252" t="s">
        <v>24</v>
      </c>
      <c r="V6252">
        <f>IF(Table1[[#This Row],[Churn]]="Yes",1,0)</f>
        <v>0</v>
      </c>
      <c r="W6252" t="str">
        <f t="shared" si="97"/>
        <v>Loyal (49-72 Months)</v>
      </c>
    </row>
    <row r="6253" spans="1:23" x14ac:dyDescent="0.25">
      <c r="A6253" t="s">
        <v>6287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 s="1">
        <v>19.25</v>
      </c>
      <c r="T6253" s="1">
        <v>19.25</v>
      </c>
      <c r="U6253" t="s">
        <v>24</v>
      </c>
      <c r="V6253">
        <f>IF(Table1[[#This Row],[Churn]]="Yes",1,0)</f>
        <v>0</v>
      </c>
      <c r="W6253" t="str">
        <f t="shared" si="97"/>
        <v>New (0-12 Months)</v>
      </c>
    </row>
    <row r="6254" spans="1:23" x14ac:dyDescent="0.25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 s="1">
        <v>39.450000000000003</v>
      </c>
      <c r="T6254" s="1">
        <v>2021.35</v>
      </c>
      <c r="U6254" t="s">
        <v>24</v>
      </c>
      <c r="V6254">
        <f>IF(Table1[[#This Row],[Churn]]="Yes",1,0)</f>
        <v>0</v>
      </c>
      <c r="W6254" t="str">
        <f t="shared" si="97"/>
        <v>Loyal (49-72 Months)</v>
      </c>
    </row>
    <row r="6255" spans="1:23" x14ac:dyDescent="0.25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 s="1">
        <v>44.85</v>
      </c>
      <c r="T6255" s="1">
        <v>2564.9499999999998</v>
      </c>
      <c r="U6255" t="s">
        <v>24</v>
      </c>
      <c r="V6255">
        <f>IF(Table1[[#This Row],[Churn]]="Yes",1,0)</f>
        <v>0</v>
      </c>
      <c r="W6255" t="str">
        <f t="shared" si="97"/>
        <v>Loyal (49-72 Months)</v>
      </c>
    </row>
    <row r="6256" spans="1:23" x14ac:dyDescent="0.25">
      <c r="A6256" t="s">
        <v>6290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 s="1">
        <v>97.2</v>
      </c>
      <c r="T6256" s="1">
        <v>5611.75</v>
      </c>
      <c r="U6256" t="s">
        <v>24</v>
      </c>
      <c r="V6256">
        <f>IF(Table1[[#This Row],[Churn]]="Yes",1,0)</f>
        <v>0</v>
      </c>
      <c r="W6256" t="str">
        <f t="shared" si="97"/>
        <v>Loyal (49-72 Months)</v>
      </c>
    </row>
    <row r="6257" spans="1:23" x14ac:dyDescent="0.25">
      <c r="A6257" t="s">
        <v>6291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 s="1">
        <v>110.55</v>
      </c>
      <c r="T6257" s="1">
        <v>7610.1</v>
      </c>
      <c r="U6257" t="s">
        <v>24</v>
      </c>
      <c r="V6257">
        <f>IF(Table1[[#This Row],[Churn]]="Yes",1,0)</f>
        <v>0</v>
      </c>
      <c r="W6257" t="str">
        <f t="shared" si="97"/>
        <v>Loyal (49-72 Months)</v>
      </c>
    </row>
    <row r="6258" spans="1:23" x14ac:dyDescent="0.25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 s="1">
        <v>35.049999999999997</v>
      </c>
      <c r="T6258" s="1">
        <v>35.049999999999997</v>
      </c>
      <c r="U6258" t="s">
        <v>23</v>
      </c>
      <c r="V6258">
        <f>IF(Table1[[#This Row],[Churn]]="Yes",1,0)</f>
        <v>1</v>
      </c>
      <c r="W6258" t="str">
        <f t="shared" si="97"/>
        <v>New (0-12 Months)</v>
      </c>
    </row>
    <row r="6259" spans="1:23" x14ac:dyDescent="0.25">
      <c r="A6259" t="s">
        <v>6293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 s="1">
        <v>73</v>
      </c>
      <c r="T6259" s="1">
        <v>73</v>
      </c>
      <c r="U6259" t="s">
        <v>23</v>
      </c>
      <c r="V6259">
        <f>IF(Table1[[#This Row],[Churn]]="Yes",1,0)</f>
        <v>1</v>
      </c>
      <c r="W6259" t="str">
        <f t="shared" si="97"/>
        <v>New (0-12 Months)</v>
      </c>
    </row>
    <row r="6260" spans="1:23" x14ac:dyDescent="0.25">
      <c r="A6260" t="s">
        <v>6294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 s="1">
        <v>19.899999999999999</v>
      </c>
      <c r="T6260" s="1">
        <v>45.75</v>
      </c>
      <c r="U6260" t="s">
        <v>24</v>
      </c>
      <c r="V6260">
        <f>IF(Table1[[#This Row],[Churn]]="Yes",1,0)</f>
        <v>0</v>
      </c>
      <c r="W6260" t="str">
        <f t="shared" si="97"/>
        <v>New (0-12 Months)</v>
      </c>
    </row>
    <row r="6261" spans="1:23" x14ac:dyDescent="0.25">
      <c r="A6261" t="s">
        <v>6295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 s="1">
        <v>76.95</v>
      </c>
      <c r="T6261" s="1">
        <v>4543.95</v>
      </c>
      <c r="U6261" t="s">
        <v>24</v>
      </c>
      <c r="V6261">
        <f>IF(Table1[[#This Row],[Churn]]="Yes",1,0)</f>
        <v>0</v>
      </c>
      <c r="W6261" t="str">
        <f t="shared" si="97"/>
        <v>Loyal (49-72 Months)</v>
      </c>
    </row>
    <row r="6262" spans="1:23" x14ac:dyDescent="0.25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 s="1">
        <v>35.4</v>
      </c>
      <c r="T6262" s="1">
        <v>450.4</v>
      </c>
      <c r="U6262" t="s">
        <v>24</v>
      </c>
      <c r="V6262">
        <f>IF(Table1[[#This Row],[Churn]]="Yes",1,0)</f>
        <v>0</v>
      </c>
      <c r="W6262" t="str">
        <f t="shared" si="97"/>
        <v>Developing (13-24 Months)</v>
      </c>
    </row>
    <row r="6263" spans="1:23" x14ac:dyDescent="0.25">
      <c r="A6263" t="s">
        <v>6297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 s="1">
        <v>20.45</v>
      </c>
      <c r="T6263" s="1">
        <v>1297.3499999999999</v>
      </c>
      <c r="U6263" t="s">
        <v>24</v>
      </c>
      <c r="V6263">
        <f>IF(Table1[[#This Row],[Churn]]="Yes",1,0)</f>
        <v>0</v>
      </c>
      <c r="W6263" t="str">
        <f t="shared" si="97"/>
        <v>Loyal (49-72 Months)</v>
      </c>
    </row>
    <row r="6264" spans="1:23" x14ac:dyDescent="0.25">
      <c r="A6264" t="s">
        <v>6298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 s="1">
        <v>96.75</v>
      </c>
      <c r="T6264" s="1">
        <v>4442.75</v>
      </c>
      <c r="U6264" t="s">
        <v>24</v>
      </c>
      <c r="V6264">
        <f>IF(Table1[[#This Row],[Churn]]="Yes",1,0)</f>
        <v>0</v>
      </c>
      <c r="W6264" t="str">
        <f t="shared" si="97"/>
        <v>Established (25-48 Months)</v>
      </c>
    </row>
    <row r="6265" spans="1:23" x14ac:dyDescent="0.25">
      <c r="A6265" t="s">
        <v>6299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 s="1">
        <v>54.2</v>
      </c>
      <c r="T6265" s="1">
        <v>1423.15</v>
      </c>
      <c r="U6265" t="s">
        <v>24</v>
      </c>
      <c r="V6265">
        <f>IF(Table1[[#This Row],[Churn]]="Yes",1,0)</f>
        <v>0</v>
      </c>
      <c r="W6265" t="str">
        <f t="shared" si="97"/>
        <v>Established (25-48 Months)</v>
      </c>
    </row>
    <row r="6266" spans="1:23" x14ac:dyDescent="0.25">
      <c r="A6266" t="s">
        <v>6300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 s="1">
        <v>100.1</v>
      </c>
      <c r="T6266" s="1">
        <v>4378.3500000000004</v>
      </c>
      <c r="U6266" t="s">
        <v>24</v>
      </c>
      <c r="V6266">
        <f>IF(Table1[[#This Row],[Churn]]="Yes",1,0)</f>
        <v>0</v>
      </c>
      <c r="W6266" t="str">
        <f t="shared" si="97"/>
        <v>Established (25-48 Months)</v>
      </c>
    </row>
    <row r="6267" spans="1:23" x14ac:dyDescent="0.25">
      <c r="A6267" t="s">
        <v>6301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 s="1">
        <v>45.25</v>
      </c>
      <c r="T6267" s="1">
        <v>74.2</v>
      </c>
      <c r="U6267" t="s">
        <v>24</v>
      </c>
      <c r="V6267">
        <f>IF(Table1[[#This Row],[Churn]]="Yes",1,0)</f>
        <v>0</v>
      </c>
      <c r="W6267" t="str">
        <f t="shared" si="97"/>
        <v>New (0-12 Months)</v>
      </c>
    </row>
    <row r="6268" spans="1:23" x14ac:dyDescent="0.25">
      <c r="A6268" t="s">
        <v>6302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 s="1">
        <v>83.85</v>
      </c>
      <c r="T6268" s="1">
        <v>2716.3</v>
      </c>
      <c r="U6268" t="s">
        <v>23</v>
      </c>
      <c r="V6268">
        <f>IF(Table1[[#This Row],[Churn]]="Yes",1,0)</f>
        <v>1</v>
      </c>
      <c r="W6268" t="str">
        <f t="shared" si="97"/>
        <v>Established (25-48 Months)</v>
      </c>
    </row>
    <row r="6269" spans="1:23" x14ac:dyDescent="0.25">
      <c r="A6269" t="s">
        <v>6303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 s="1">
        <v>70.099999999999994</v>
      </c>
      <c r="T6269" s="1">
        <v>70.099999999999994</v>
      </c>
      <c r="U6269" t="s">
        <v>23</v>
      </c>
      <c r="V6269">
        <f>IF(Table1[[#This Row],[Churn]]="Yes",1,0)</f>
        <v>1</v>
      </c>
      <c r="W6269" t="str">
        <f t="shared" si="97"/>
        <v>New (0-12 Months)</v>
      </c>
    </row>
    <row r="6270" spans="1:23" x14ac:dyDescent="0.25">
      <c r="A6270" t="s">
        <v>6304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 s="1">
        <v>20.85</v>
      </c>
      <c r="T6270" s="1">
        <v>450.65</v>
      </c>
      <c r="U6270" t="s">
        <v>24</v>
      </c>
      <c r="V6270">
        <f>IF(Table1[[#This Row],[Churn]]="Yes",1,0)</f>
        <v>0</v>
      </c>
      <c r="W6270" t="str">
        <f t="shared" si="97"/>
        <v>Developing (13-24 Months)</v>
      </c>
    </row>
    <row r="6271" spans="1:23" x14ac:dyDescent="0.25">
      <c r="A6271" t="s">
        <v>6305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 s="1">
        <v>33.450000000000003</v>
      </c>
      <c r="T6271" s="1">
        <v>1175.8499999999999</v>
      </c>
      <c r="U6271" t="s">
        <v>24</v>
      </c>
      <c r="V6271">
        <f>IF(Table1[[#This Row],[Churn]]="Yes",1,0)</f>
        <v>0</v>
      </c>
      <c r="W6271" t="str">
        <f t="shared" si="97"/>
        <v>Established (25-48 Months)</v>
      </c>
    </row>
    <row r="6272" spans="1:23" x14ac:dyDescent="0.25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 s="1">
        <v>20.2</v>
      </c>
      <c r="T6272" s="1">
        <v>558.79999999999995</v>
      </c>
      <c r="U6272" t="s">
        <v>24</v>
      </c>
      <c r="V6272">
        <f>IF(Table1[[#This Row],[Churn]]="Yes",1,0)</f>
        <v>0</v>
      </c>
      <c r="W6272" t="str">
        <f t="shared" si="97"/>
        <v>Established (25-48 Months)</v>
      </c>
    </row>
    <row r="6273" spans="1:23" x14ac:dyDescent="0.25">
      <c r="A6273" t="s">
        <v>6307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 s="1">
        <v>85.9</v>
      </c>
      <c r="T6273" s="1">
        <v>2220.1</v>
      </c>
      <c r="U6273" t="s">
        <v>24</v>
      </c>
      <c r="V6273">
        <f>IF(Table1[[#This Row],[Churn]]="Yes",1,0)</f>
        <v>0</v>
      </c>
      <c r="W6273" t="str">
        <f t="shared" si="97"/>
        <v>Established (25-48 Months)</v>
      </c>
    </row>
    <row r="6274" spans="1:23" x14ac:dyDescent="0.25">
      <c r="A6274" t="s">
        <v>6308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 s="1">
        <v>61</v>
      </c>
      <c r="T6274" s="1">
        <v>3283.05</v>
      </c>
      <c r="U6274" t="s">
        <v>24</v>
      </c>
      <c r="V6274">
        <f>IF(Table1[[#This Row],[Churn]]="Yes",1,0)</f>
        <v>0</v>
      </c>
      <c r="W6274" t="str">
        <f t="shared" ref="W6274:W6337" si="98">IF(F6274&lt;=12,"New (0-12 Months)",IF(F6274&lt;=24,"Developing (13-24 Months)",IF(F6274&lt;=48,"Established (25-48 Months)","Loyal (49-72 Months)")))</f>
        <v>Loyal (49-72 Months)</v>
      </c>
    </row>
    <row r="6275" spans="1:23" x14ac:dyDescent="0.25">
      <c r="A6275" t="s">
        <v>6309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 s="1">
        <v>70.650000000000006</v>
      </c>
      <c r="T6275" s="1">
        <v>142.35</v>
      </c>
      <c r="U6275" t="s">
        <v>23</v>
      </c>
      <c r="V6275">
        <f>IF(Table1[[#This Row],[Churn]]="Yes",1,0)</f>
        <v>1</v>
      </c>
      <c r="W6275" t="str">
        <f t="shared" si="98"/>
        <v>New (0-12 Months)</v>
      </c>
    </row>
    <row r="6276" spans="1:23" x14ac:dyDescent="0.25">
      <c r="A6276" t="s">
        <v>6310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 s="1">
        <v>86.9</v>
      </c>
      <c r="T6276" s="1">
        <v>4939.25</v>
      </c>
      <c r="U6276" t="s">
        <v>24</v>
      </c>
      <c r="V6276">
        <f>IF(Table1[[#This Row],[Churn]]="Yes",1,0)</f>
        <v>0</v>
      </c>
      <c r="W6276" t="str">
        <f t="shared" si="98"/>
        <v>Loyal (49-72 Months)</v>
      </c>
    </row>
    <row r="6277" spans="1:23" x14ac:dyDescent="0.25">
      <c r="A6277" t="s">
        <v>6311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 s="1">
        <v>69.400000000000006</v>
      </c>
      <c r="T6277" s="1">
        <v>4237.5</v>
      </c>
      <c r="U6277" t="s">
        <v>24</v>
      </c>
      <c r="V6277">
        <f>IF(Table1[[#This Row],[Churn]]="Yes",1,0)</f>
        <v>0</v>
      </c>
      <c r="W6277" t="str">
        <f t="shared" si="98"/>
        <v>Loyal (49-72 Months)</v>
      </c>
    </row>
    <row r="6278" spans="1:23" x14ac:dyDescent="0.25">
      <c r="A6278" t="s">
        <v>6312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 s="1">
        <v>20.350000000000001</v>
      </c>
      <c r="T6278" s="1">
        <v>335.95</v>
      </c>
      <c r="U6278" t="s">
        <v>24</v>
      </c>
      <c r="V6278">
        <f>IF(Table1[[#This Row],[Churn]]="Yes",1,0)</f>
        <v>0</v>
      </c>
      <c r="W6278" t="str">
        <f t="shared" si="98"/>
        <v>Developing (13-24 Months)</v>
      </c>
    </row>
    <row r="6279" spans="1:23" x14ac:dyDescent="0.25">
      <c r="A6279" t="s">
        <v>6313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 s="1">
        <v>20.350000000000001</v>
      </c>
      <c r="T6279" s="1">
        <v>33.200000000000003</v>
      </c>
      <c r="U6279" t="s">
        <v>23</v>
      </c>
      <c r="V6279">
        <f>IF(Table1[[#This Row],[Churn]]="Yes",1,0)</f>
        <v>1</v>
      </c>
      <c r="W6279" t="str">
        <f t="shared" si="98"/>
        <v>New (0-12 Months)</v>
      </c>
    </row>
    <row r="6280" spans="1:23" x14ac:dyDescent="0.25">
      <c r="A6280" t="s">
        <v>6314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 s="1">
        <v>104.3</v>
      </c>
      <c r="T6280" s="1">
        <v>7188.5</v>
      </c>
      <c r="U6280" t="s">
        <v>24</v>
      </c>
      <c r="V6280">
        <f>IF(Table1[[#This Row],[Churn]]="Yes",1,0)</f>
        <v>0</v>
      </c>
      <c r="W6280" t="str">
        <f t="shared" si="98"/>
        <v>Loyal (49-72 Months)</v>
      </c>
    </row>
    <row r="6281" spans="1:23" x14ac:dyDescent="0.25">
      <c r="A6281" t="s">
        <v>6315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 s="1">
        <v>44.95</v>
      </c>
      <c r="T6281" s="1">
        <v>926.25</v>
      </c>
      <c r="U6281" t="s">
        <v>24</v>
      </c>
      <c r="V6281">
        <f>IF(Table1[[#This Row],[Churn]]="Yes",1,0)</f>
        <v>0</v>
      </c>
      <c r="W6281" t="str">
        <f t="shared" si="98"/>
        <v>Developing (13-24 Months)</v>
      </c>
    </row>
    <row r="6282" spans="1:23" x14ac:dyDescent="0.25">
      <c r="A6282" t="s">
        <v>6316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 s="1">
        <v>49.45</v>
      </c>
      <c r="T6282" s="1">
        <v>1119.3499999999999</v>
      </c>
      <c r="U6282" t="s">
        <v>24</v>
      </c>
      <c r="V6282">
        <f>IF(Table1[[#This Row],[Churn]]="Yes",1,0)</f>
        <v>0</v>
      </c>
      <c r="W6282" t="str">
        <f t="shared" si="98"/>
        <v>Developing (13-24 Months)</v>
      </c>
    </row>
    <row r="6283" spans="1:23" x14ac:dyDescent="0.25">
      <c r="A6283" t="s">
        <v>6317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 s="1">
        <v>20.6</v>
      </c>
      <c r="T6283" s="1">
        <v>116.6</v>
      </c>
      <c r="U6283" t="s">
        <v>24</v>
      </c>
      <c r="V6283">
        <f>IF(Table1[[#This Row],[Churn]]="Yes",1,0)</f>
        <v>0</v>
      </c>
      <c r="W6283" t="str">
        <f t="shared" si="98"/>
        <v>New (0-12 Months)</v>
      </c>
    </row>
    <row r="6284" spans="1:23" x14ac:dyDescent="0.25">
      <c r="A6284" t="s">
        <v>6318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 s="1">
        <v>19.55</v>
      </c>
      <c r="T6284" s="1">
        <v>68.8</v>
      </c>
      <c r="U6284" t="s">
        <v>24</v>
      </c>
      <c r="V6284">
        <f>IF(Table1[[#This Row],[Churn]]="Yes",1,0)</f>
        <v>0</v>
      </c>
      <c r="W6284" t="str">
        <f t="shared" si="98"/>
        <v>New (0-12 Months)</v>
      </c>
    </row>
    <row r="6285" spans="1:23" x14ac:dyDescent="0.25">
      <c r="A6285" t="s">
        <v>6319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 s="1">
        <v>99</v>
      </c>
      <c r="T6285" s="1">
        <v>287.39999999999998</v>
      </c>
      <c r="U6285" t="s">
        <v>23</v>
      </c>
      <c r="V6285">
        <f>IF(Table1[[#This Row],[Churn]]="Yes",1,0)</f>
        <v>1</v>
      </c>
      <c r="W6285" t="str">
        <f t="shared" si="98"/>
        <v>New (0-12 Months)</v>
      </c>
    </row>
    <row r="6286" spans="1:23" x14ac:dyDescent="0.25">
      <c r="A6286" t="s">
        <v>6320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 s="1">
        <v>93.5</v>
      </c>
      <c r="T6286" s="1">
        <v>2341.5500000000002</v>
      </c>
      <c r="U6286" t="s">
        <v>24</v>
      </c>
      <c r="V6286">
        <f>IF(Table1[[#This Row],[Churn]]="Yes",1,0)</f>
        <v>0</v>
      </c>
      <c r="W6286" t="str">
        <f t="shared" si="98"/>
        <v>Developing (13-24 Months)</v>
      </c>
    </row>
    <row r="6287" spans="1:23" x14ac:dyDescent="0.25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 s="1">
        <v>54.55</v>
      </c>
      <c r="T6287" s="1">
        <v>1362.85</v>
      </c>
      <c r="U6287" t="s">
        <v>24</v>
      </c>
      <c r="V6287">
        <f>IF(Table1[[#This Row],[Churn]]="Yes",1,0)</f>
        <v>0</v>
      </c>
      <c r="W6287" t="str">
        <f t="shared" si="98"/>
        <v>Established (25-48 Months)</v>
      </c>
    </row>
    <row r="6288" spans="1:23" x14ac:dyDescent="0.25">
      <c r="A6288" t="s">
        <v>6322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 s="1">
        <v>20.05</v>
      </c>
      <c r="T6288" s="1">
        <v>163.6</v>
      </c>
      <c r="U6288" t="s">
        <v>24</v>
      </c>
      <c r="V6288">
        <f>IF(Table1[[#This Row],[Churn]]="Yes",1,0)</f>
        <v>0</v>
      </c>
      <c r="W6288" t="str">
        <f t="shared" si="98"/>
        <v>New (0-12 Months)</v>
      </c>
    </row>
    <row r="6289" spans="1:23" x14ac:dyDescent="0.25">
      <c r="A6289" t="s">
        <v>6323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 s="1">
        <v>83.95</v>
      </c>
      <c r="T6289" s="1">
        <v>2254.1999999999998</v>
      </c>
      <c r="U6289" t="s">
        <v>23</v>
      </c>
      <c r="V6289">
        <f>IF(Table1[[#This Row],[Churn]]="Yes",1,0)</f>
        <v>1</v>
      </c>
      <c r="W6289" t="str">
        <f t="shared" si="98"/>
        <v>Established (25-48 Months)</v>
      </c>
    </row>
    <row r="6290" spans="1:23" x14ac:dyDescent="0.25">
      <c r="A6290" t="s">
        <v>6324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 s="1">
        <v>79.45</v>
      </c>
      <c r="T6290" s="1">
        <v>145.15</v>
      </c>
      <c r="U6290" t="s">
        <v>24</v>
      </c>
      <c r="V6290">
        <f>IF(Table1[[#This Row],[Churn]]="Yes",1,0)</f>
        <v>0</v>
      </c>
      <c r="W6290" t="str">
        <f t="shared" si="98"/>
        <v>New (0-12 Months)</v>
      </c>
    </row>
    <row r="6291" spans="1:23" x14ac:dyDescent="0.25">
      <c r="A6291" t="s">
        <v>6325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 s="1">
        <v>116.2</v>
      </c>
      <c r="T6291" s="1">
        <v>7752.3</v>
      </c>
      <c r="U6291" t="s">
        <v>23</v>
      </c>
      <c r="V6291">
        <f>IF(Table1[[#This Row],[Churn]]="Yes",1,0)</f>
        <v>1</v>
      </c>
      <c r="W6291" t="str">
        <f t="shared" si="98"/>
        <v>Loyal (49-72 Months)</v>
      </c>
    </row>
    <row r="6292" spans="1:23" x14ac:dyDescent="0.25">
      <c r="A6292" t="s">
        <v>6326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 s="1">
        <v>93.7</v>
      </c>
      <c r="T6292" s="1">
        <v>6585.35</v>
      </c>
      <c r="U6292" t="s">
        <v>23</v>
      </c>
      <c r="V6292">
        <f>IF(Table1[[#This Row],[Churn]]="Yes",1,0)</f>
        <v>1</v>
      </c>
      <c r="W6292" t="str">
        <f t="shared" si="98"/>
        <v>Loyal (49-72 Months)</v>
      </c>
    </row>
    <row r="6293" spans="1:23" x14ac:dyDescent="0.25">
      <c r="A6293" t="s">
        <v>6327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 s="1">
        <v>79.849999999999994</v>
      </c>
      <c r="T6293" s="1">
        <v>4786.1000000000004</v>
      </c>
      <c r="U6293" t="s">
        <v>24</v>
      </c>
      <c r="V6293">
        <f>IF(Table1[[#This Row],[Churn]]="Yes",1,0)</f>
        <v>0</v>
      </c>
      <c r="W6293" t="str">
        <f t="shared" si="98"/>
        <v>Loyal (49-72 Months)</v>
      </c>
    </row>
    <row r="6294" spans="1:23" x14ac:dyDescent="0.25">
      <c r="A6294" t="s">
        <v>6328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 s="1">
        <v>100</v>
      </c>
      <c r="T6294" s="1">
        <v>3835.55</v>
      </c>
      <c r="U6294" t="s">
        <v>24</v>
      </c>
      <c r="V6294">
        <f>IF(Table1[[#This Row],[Churn]]="Yes",1,0)</f>
        <v>0</v>
      </c>
      <c r="W6294" t="str">
        <f t="shared" si="98"/>
        <v>Established (25-48 Months)</v>
      </c>
    </row>
    <row r="6295" spans="1:23" x14ac:dyDescent="0.25">
      <c r="A6295" t="s">
        <v>6329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 s="1">
        <v>19.600000000000001</v>
      </c>
      <c r="T6295" s="1">
        <v>397</v>
      </c>
      <c r="U6295" t="s">
        <v>24</v>
      </c>
      <c r="V6295">
        <f>IF(Table1[[#This Row],[Churn]]="Yes",1,0)</f>
        <v>0</v>
      </c>
      <c r="W6295" t="str">
        <f t="shared" si="98"/>
        <v>Developing (13-24 Months)</v>
      </c>
    </row>
    <row r="6296" spans="1:23" x14ac:dyDescent="0.25">
      <c r="A6296" t="s">
        <v>6330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 s="1">
        <v>19.7</v>
      </c>
      <c r="T6296" s="1">
        <v>19.7</v>
      </c>
      <c r="U6296" t="s">
        <v>23</v>
      </c>
      <c r="V6296">
        <f>IF(Table1[[#This Row],[Churn]]="Yes",1,0)</f>
        <v>1</v>
      </c>
      <c r="W6296" t="str">
        <f t="shared" si="98"/>
        <v>New (0-12 Months)</v>
      </c>
    </row>
    <row r="6297" spans="1:23" x14ac:dyDescent="0.25">
      <c r="A6297" t="s">
        <v>6331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 s="1">
        <v>20.2</v>
      </c>
      <c r="T6297" s="1">
        <v>1027.25</v>
      </c>
      <c r="U6297" t="s">
        <v>24</v>
      </c>
      <c r="V6297">
        <f>IF(Table1[[#This Row],[Churn]]="Yes",1,0)</f>
        <v>0</v>
      </c>
      <c r="W6297" t="str">
        <f t="shared" si="98"/>
        <v>Established (25-48 Months)</v>
      </c>
    </row>
    <row r="6298" spans="1:23" x14ac:dyDescent="0.25">
      <c r="A6298" t="s">
        <v>6332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 s="1">
        <v>50.4</v>
      </c>
      <c r="T6298" s="1">
        <v>1580.1</v>
      </c>
      <c r="U6298" t="s">
        <v>24</v>
      </c>
      <c r="V6298">
        <f>IF(Table1[[#This Row],[Churn]]="Yes",1,0)</f>
        <v>0</v>
      </c>
      <c r="W6298" t="str">
        <f t="shared" si="98"/>
        <v>Established (25-48 Months)</v>
      </c>
    </row>
    <row r="6299" spans="1:23" x14ac:dyDescent="0.25">
      <c r="A6299" t="s">
        <v>6333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 s="1">
        <v>113.35</v>
      </c>
      <c r="T6299" s="1">
        <v>7222.75</v>
      </c>
      <c r="U6299" t="s">
        <v>24</v>
      </c>
      <c r="V6299">
        <f>IF(Table1[[#This Row],[Churn]]="Yes",1,0)</f>
        <v>0</v>
      </c>
      <c r="W6299" t="str">
        <f t="shared" si="98"/>
        <v>Loyal (49-72 Months)</v>
      </c>
    </row>
    <row r="6300" spans="1:23" x14ac:dyDescent="0.25">
      <c r="A6300" t="s">
        <v>6334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 s="1">
        <v>80</v>
      </c>
      <c r="T6300" s="1">
        <v>3769.7</v>
      </c>
      <c r="U6300" t="s">
        <v>24</v>
      </c>
      <c r="V6300">
        <f>IF(Table1[[#This Row],[Churn]]="Yes",1,0)</f>
        <v>0</v>
      </c>
      <c r="W6300" t="str">
        <f t="shared" si="98"/>
        <v>Established (25-48 Months)</v>
      </c>
    </row>
    <row r="6301" spans="1:23" x14ac:dyDescent="0.25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 s="1">
        <v>80.95</v>
      </c>
      <c r="T6301" s="1">
        <v>4233.95</v>
      </c>
      <c r="U6301" t="s">
        <v>24</v>
      </c>
      <c r="V6301">
        <f>IF(Table1[[#This Row],[Churn]]="Yes",1,0)</f>
        <v>0</v>
      </c>
      <c r="W6301" t="str">
        <f t="shared" si="98"/>
        <v>Loyal (49-72 Months)</v>
      </c>
    </row>
    <row r="6302" spans="1:23" x14ac:dyDescent="0.25">
      <c r="A6302" t="s">
        <v>6336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 s="1">
        <v>24.9</v>
      </c>
      <c r="T6302" s="1">
        <v>1680.25</v>
      </c>
      <c r="U6302" t="s">
        <v>24</v>
      </c>
      <c r="V6302">
        <f>IF(Table1[[#This Row],[Churn]]="Yes",1,0)</f>
        <v>0</v>
      </c>
      <c r="W6302" t="str">
        <f t="shared" si="98"/>
        <v>Loyal (49-72 Months)</v>
      </c>
    </row>
    <row r="6303" spans="1:23" x14ac:dyDescent="0.25">
      <c r="A6303" t="s">
        <v>6337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 s="1">
        <v>54.9</v>
      </c>
      <c r="T6303" s="1">
        <v>3725.5</v>
      </c>
      <c r="U6303" t="s">
        <v>24</v>
      </c>
      <c r="V6303">
        <f>IF(Table1[[#This Row],[Churn]]="Yes",1,0)</f>
        <v>0</v>
      </c>
      <c r="W6303" t="str">
        <f t="shared" si="98"/>
        <v>Loyal (49-72 Months)</v>
      </c>
    </row>
    <row r="6304" spans="1:23" x14ac:dyDescent="0.25">
      <c r="A6304" t="s">
        <v>6338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 s="1">
        <v>75.55</v>
      </c>
      <c r="T6304" s="1">
        <v>413.65</v>
      </c>
      <c r="U6304" t="s">
        <v>23</v>
      </c>
      <c r="V6304">
        <f>IF(Table1[[#This Row],[Churn]]="Yes",1,0)</f>
        <v>1</v>
      </c>
      <c r="W6304" t="str">
        <f t="shared" si="98"/>
        <v>New (0-12 Months)</v>
      </c>
    </row>
    <row r="6305" spans="1:23" x14ac:dyDescent="0.25">
      <c r="A6305" t="s">
        <v>6339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 s="1">
        <v>109.25</v>
      </c>
      <c r="T6305" s="1">
        <v>7707.7</v>
      </c>
      <c r="U6305" t="s">
        <v>24</v>
      </c>
      <c r="V6305">
        <f>IF(Table1[[#This Row],[Churn]]="Yes",1,0)</f>
        <v>0</v>
      </c>
      <c r="W6305" t="str">
        <f t="shared" si="98"/>
        <v>Loyal (49-72 Months)</v>
      </c>
    </row>
    <row r="6306" spans="1:23" x14ac:dyDescent="0.25">
      <c r="A6306" t="s">
        <v>6340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 s="1">
        <v>77.650000000000006</v>
      </c>
      <c r="T6306" s="1">
        <v>714.15</v>
      </c>
      <c r="U6306" t="s">
        <v>23</v>
      </c>
      <c r="V6306">
        <f>IF(Table1[[#This Row],[Churn]]="Yes",1,0)</f>
        <v>1</v>
      </c>
      <c r="W6306" t="str">
        <f t="shared" si="98"/>
        <v>New (0-12 Months)</v>
      </c>
    </row>
    <row r="6307" spans="1:23" x14ac:dyDescent="0.25">
      <c r="A6307" t="s">
        <v>6341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 s="1">
        <v>95</v>
      </c>
      <c r="T6307" s="1">
        <v>2497.1999999999998</v>
      </c>
      <c r="U6307" t="s">
        <v>23</v>
      </c>
      <c r="V6307">
        <f>IF(Table1[[#This Row],[Churn]]="Yes",1,0)</f>
        <v>1</v>
      </c>
      <c r="W6307" t="str">
        <f t="shared" si="98"/>
        <v>Established (25-48 Months)</v>
      </c>
    </row>
    <row r="6308" spans="1:23" x14ac:dyDescent="0.25">
      <c r="A6308" t="s">
        <v>6342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 s="1">
        <v>116.3</v>
      </c>
      <c r="T6308" s="1">
        <v>8309.5499999999993</v>
      </c>
      <c r="U6308" t="s">
        <v>24</v>
      </c>
      <c r="V6308">
        <f>IF(Table1[[#This Row],[Churn]]="Yes",1,0)</f>
        <v>0</v>
      </c>
      <c r="W6308" t="str">
        <f t="shared" si="98"/>
        <v>Loyal (49-72 Months)</v>
      </c>
    </row>
    <row r="6309" spans="1:23" x14ac:dyDescent="0.25">
      <c r="A6309" t="s">
        <v>6343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 s="1">
        <v>19.899999999999999</v>
      </c>
      <c r="T6309" s="1">
        <v>601.54999999999995</v>
      </c>
      <c r="U6309" t="s">
        <v>24</v>
      </c>
      <c r="V6309">
        <f>IF(Table1[[#This Row],[Churn]]="Yes",1,0)</f>
        <v>0</v>
      </c>
      <c r="W6309" t="str">
        <f t="shared" si="98"/>
        <v>Established (25-48 Months)</v>
      </c>
    </row>
    <row r="6310" spans="1:23" x14ac:dyDescent="0.25">
      <c r="A6310" t="s">
        <v>6344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 s="1">
        <v>70.349999999999994</v>
      </c>
      <c r="T6310" s="1">
        <v>139.25</v>
      </c>
      <c r="U6310" t="s">
        <v>24</v>
      </c>
      <c r="V6310">
        <f>IF(Table1[[#This Row],[Churn]]="Yes",1,0)</f>
        <v>0</v>
      </c>
      <c r="W6310" t="str">
        <f t="shared" si="98"/>
        <v>New (0-12 Months)</v>
      </c>
    </row>
    <row r="6311" spans="1:23" x14ac:dyDescent="0.25">
      <c r="A6311" t="s">
        <v>6345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 s="1">
        <v>25.6</v>
      </c>
      <c r="T6311" s="1">
        <v>1888.25</v>
      </c>
      <c r="U6311" t="s">
        <v>24</v>
      </c>
      <c r="V6311">
        <f>IF(Table1[[#This Row],[Churn]]="Yes",1,0)</f>
        <v>0</v>
      </c>
      <c r="W6311" t="str">
        <f t="shared" si="98"/>
        <v>Loyal (49-72 Months)</v>
      </c>
    </row>
    <row r="6312" spans="1:23" x14ac:dyDescent="0.25">
      <c r="A6312" t="s">
        <v>6346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 s="1">
        <v>44.45</v>
      </c>
      <c r="T6312" s="1">
        <v>2773.9</v>
      </c>
      <c r="U6312" t="s">
        <v>24</v>
      </c>
      <c r="V6312">
        <f>IF(Table1[[#This Row],[Churn]]="Yes",1,0)</f>
        <v>0</v>
      </c>
      <c r="W6312" t="str">
        <f t="shared" si="98"/>
        <v>Loyal (49-72 Months)</v>
      </c>
    </row>
    <row r="6313" spans="1:23" x14ac:dyDescent="0.25">
      <c r="A6313" t="s">
        <v>6347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 s="1">
        <v>100.15</v>
      </c>
      <c r="T6313" s="1">
        <v>5409.75</v>
      </c>
      <c r="U6313" t="s">
        <v>24</v>
      </c>
      <c r="V6313">
        <f>IF(Table1[[#This Row],[Churn]]="Yes",1,0)</f>
        <v>0</v>
      </c>
      <c r="W6313" t="str">
        <f t="shared" si="98"/>
        <v>Loyal (49-72 Months)</v>
      </c>
    </row>
    <row r="6314" spans="1:23" x14ac:dyDescent="0.25">
      <c r="A6314" t="s">
        <v>6348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 s="1">
        <v>105.4</v>
      </c>
      <c r="T6314" s="1">
        <v>5643.4</v>
      </c>
      <c r="U6314" t="s">
        <v>23</v>
      </c>
      <c r="V6314">
        <f>IF(Table1[[#This Row],[Churn]]="Yes",1,0)</f>
        <v>1</v>
      </c>
      <c r="W6314" t="str">
        <f t="shared" si="98"/>
        <v>Loyal (49-72 Months)</v>
      </c>
    </row>
    <row r="6315" spans="1:23" x14ac:dyDescent="0.25">
      <c r="A6315" t="s">
        <v>6349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 s="1">
        <v>95.85</v>
      </c>
      <c r="T6315" s="1">
        <v>197.7</v>
      </c>
      <c r="U6315" t="s">
        <v>23</v>
      </c>
      <c r="V6315">
        <f>IF(Table1[[#This Row],[Churn]]="Yes",1,0)</f>
        <v>1</v>
      </c>
      <c r="W6315" t="str">
        <f t="shared" si="98"/>
        <v>New (0-12 Months)</v>
      </c>
    </row>
    <row r="6316" spans="1:23" x14ac:dyDescent="0.25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 s="1">
        <v>73.849999999999994</v>
      </c>
      <c r="T6316" s="1">
        <v>401.3</v>
      </c>
      <c r="U6316" t="s">
        <v>24</v>
      </c>
      <c r="V6316">
        <f>IF(Table1[[#This Row],[Churn]]="Yes",1,0)</f>
        <v>0</v>
      </c>
      <c r="W6316" t="str">
        <f t="shared" si="98"/>
        <v>New (0-12 Months)</v>
      </c>
    </row>
    <row r="6317" spans="1:23" x14ac:dyDescent="0.25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 s="1">
        <v>70.099999999999994</v>
      </c>
      <c r="T6317" s="1">
        <v>3238.4</v>
      </c>
      <c r="U6317" t="s">
        <v>24</v>
      </c>
      <c r="V6317">
        <f>IF(Table1[[#This Row],[Churn]]="Yes",1,0)</f>
        <v>0</v>
      </c>
      <c r="W6317" t="str">
        <f t="shared" si="98"/>
        <v>Established (25-48 Months)</v>
      </c>
    </row>
    <row r="6318" spans="1:23" x14ac:dyDescent="0.25">
      <c r="A6318" t="s">
        <v>6352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 s="1">
        <v>25.25</v>
      </c>
      <c r="T6318" s="1">
        <v>1573.05</v>
      </c>
      <c r="U6318" t="s">
        <v>24</v>
      </c>
      <c r="V6318">
        <f>IF(Table1[[#This Row],[Churn]]="Yes",1,0)</f>
        <v>0</v>
      </c>
      <c r="W6318" t="str">
        <f t="shared" si="98"/>
        <v>Loyal (49-72 Months)</v>
      </c>
    </row>
    <row r="6319" spans="1:23" x14ac:dyDescent="0.25">
      <c r="A6319" t="s">
        <v>6353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 s="1">
        <v>79.150000000000006</v>
      </c>
      <c r="T6319" s="1">
        <v>79.150000000000006</v>
      </c>
      <c r="U6319" t="s">
        <v>23</v>
      </c>
      <c r="V6319">
        <f>IF(Table1[[#This Row],[Churn]]="Yes",1,0)</f>
        <v>1</v>
      </c>
      <c r="W6319" t="str">
        <f t="shared" si="98"/>
        <v>New (0-12 Months)</v>
      </c>
    </row>
    <row r="6320" spans="1:23" x14ac:dyDescent="0.25">
      <c r="A6320" t="s">
        <v>6354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 s="1">
        <v>21.05</v>
      </c>
      <c r="T6320" s="1">
        <v>235.8</v>
      </c>
      <c r="U6320" t="s">
        <v>24</v>
      </c>
      <c r="V6320">
        <f>IF(Table1[[#This Row],[Churn]]="Yes",1,0)</f>
        <v>0</v>
      </c>
      <c r="W6320" t="str">
        <f t="shared" si="98"/>
        <v>New (0-12 Months)</v>
      </c>
    </row>
    <row r="6321" spans="1:23" x14ac:dyDescent="0.25">
      <c r="A6321" t="s">
        <v>6355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 s="1">
        <v>24.95</v>
      </c>
      <c r="T6321" s="1">
        <v>1364.75</v>
      </c>
      <c r="U6321" t="s">
        <v>24</v>
      </c>
      <c r="V6321">
        <f>IF(Table1[[#This Row],[Churn]]="Yes",1,0)</f>
        <v>0</v>
      </c>
      <c r="W6321" t="str">
        <f t="shared" si="98"/>
        <v>Loyal (49-72 Months)</v>
      </c>
    </row>
    <row r="6322" spans="1:23" x14ac:dyDescent="0.25">
      <c r="A6322" t="s">
        <v>6356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 s="1">
        <v>64.5</v>
      </c>
      <c r="T6322" s="1">
        <v>1985.15</v>
      </c>
      <c r="U6322" t="s">
        <v>24</v>
      </c>
      <c r="V6322">
        <f>IF(Table1[[#This Row],[Churn]]="Yes",1,0)</f>
        <v>0</v>
      </c>
      <c r="W6322" t="str">
        <f t="shared" si="98"/>
        <v>Established (25-48 Months)</v>
      </c>
    </row>
    <row r="6323" spans="1:23" x14ac:dyDescent="0.25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 s="1">
        <v>19.649999999999999</v>
      </c>
      <c r="T6323" s="1">
        <v>655.85</v>
      </c>
      <c r="U6323" t="s">
        <v>23</v>
      </c>
      <c r="V6323">
        <f>IF(Table1[[#This Row],[Churn]]="Yes",1,0)</f>
        <v>1</v>
      </c>
      <c r="W6323" t="str">
        <f t="shared" si="98"/>
        <v>Established (25-48 Months)</v>
      </c>
    </row>
    <row r="6324" spans="1:23" x14ac:dyDescent="0.25">
      <c r="A6324" t="s">
        <v>6358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 s="1">
        <v>79</v>
      </c>
      <c r="T6324" s="1">
        <v>303.14999999999998</v>
      </c>
      <c r="U6324" t="s">
        <v>23</v>
      </c>
      <c r="V6324">
        <f>IF(Table1[[#This Row],[Churn]]="Yes",1,0)</f>
        <v>1</v>
      </c>
      <c r="W6324" t="str">
        <f t="shared" si="98"/>
        <v>New (0-12 Months)</v>
      </c>
    </row>
    <row r="6325" spans="1:23" x14ac:dyDescent="0.25">
      <c r="A6325" t="s">
        <v>6359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 s="1">
        <v>105.95</v>
      </c>
      <c r="T6325" s="1">
        <v>4335.2</v>
      </c>
      <c r="U6325" t="s">
        <v>24</v>
      </c>
      <c r="V6325">
        <f>IF(Table1[[#This Row],[Churn]]="Yes",1,0)</f>
        <v>0</v>
      </c>
      <c r="W6325" t="str">
        <f t="shared" si="98"/>
        <v>Established (25-48 Months)</v>
      </c>
    </row>
    <row r="6326" spans="1:23" x14ac:dyDescent="0.25">
      <c r="A6326" t="s">
        <v>6360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 s="1">
        <v>75.849999999999994</v>
      </c>
      <c r="T6326" s="1">
        <v>647.5</v>
      </c>
      <c r="U6326" t="s">
        <v>24</v>
      </c>
      <c r="V6326">
        <f>IF(Table1[[#This Row],[Churn]]="Yes",1,0)</f>
        <v>0</v>
      </c>
      <c r="W6326" t="str">
        <f t="shared" si="98"/>
        <v>New (0-12 Months)</v>
      </c>
    </row>
    <row r="6327" spans="1:23" x14ac:dyDescent="0.25">
      <c r="A6327" t="s">
        <v>6361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 s="1">
        <v>91.85</v>
      </c>
      <c r="T6327" s="1">
        <v>1574.45</v>
      </c>
      <c r="U6327" t="s">
        <v>23</v>
      </c>
      <c r="V6327">
        <f>IF(Table1[[#This Row],[Churn]]="Yes",1,0)</f>
        <v>1</v>
      </c>
      <c r="W6327" t="str">
        <f t="shared" si="98"/>
        <v>Developing (13-24 Months)</v>
      </c>
    </row>
    <row r="6328" spans="1:23" x14ac:dyDescent="0.25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 s="1">
        <v>43.6</v>
      </c>
      <c r="T6328" s="1">
        <v>2748.7</v>
      </c>
      <c r="U6328" t="s">
        <v>24</v>
      </c>
      <c r="V6328">
        <f>IF(Table1[[#This Row],[Churn]]="Yes",1,0)</f>
        <v>0</v>
      </c>
      <c r="W6328" t="str">
        <f t="shared" si="98"/>
        <v>Loyal (49-72 Months)</v>
      </c>
    </row>
    <row r="6329" spans="1:23" x14ac:dyDescent="0.25">
      <c r="A6329" t="s">
        <v>6363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 s="1">
        <v>91.25</v>
      </c>
      <c r="T6329" s="1">
        <v>2483.65</v>
      </c>
      <c r="U6329" t="s">
        <v>24</v>
      </c>
      <c r="V6329">
        <f>IF(Table1[[#This Row],[Churn]]="Yes",1,0)</f>
        <v>0</v>
      </c>
      <c r="W6329" t="str">
        <f t="shared" si="98"/>
        <v>Established (25-48 Months)</v>
      </c>
    </row>
    <row r="6330" spans="1:23" x14ac:dyDescent="0.25">
      <c r="A6330" t="s">
        <v>6364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 s="1">
        <v>89.75</v>
      </c>
      <c r="T6330" s="1">
        <v>6367.2</v>
      </c>
      <c r="U6330" t="s">
        <v>24</v>
      </c>
      <c r="V6330">
        <f>IF(Table1[[#This Row],[Churn]]="Yes",1,0)</f>
        <v>0</v>
      </c>
      <c r="W6330" t="str">
        <f t="shared" si="98"/>
        <v>Loyal (49-72 Months)</v>
      </c>
    </row>
    <row r="6331" spans="1:23" x14ac:dyDescent="0.25">
      <c r="A6331" t="s">
        <v>6365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 s="1">
        <v>104.4</v>
      </c>
      <c r="T6331" s="1">
        <v>4904.2</v>
      </c>
      <c r="U6331" t="s">
        <v>24</v>
      </c>
      <c r="V6331">
        <f>IF(Table1[[#This Row],[Churn]]="Yes",1,0)</f>
        <v>0</v>
      </c>
      <c r="W6331" t="str">
        <f t="shared" si="98"/>
        <v>Established (25-48 Months)</v>
      </c>
    </row>
    <row r="6332" spans="1:23" x14ac:dyDescent="0.25">
      <c r="A6332" t="s">
        <v>6366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 s="1">
        <v>90.15</v>
      </c>
      <c r="T6332" s="1">
        <v>2044.95</v>
      </c>
      <c r="U6332" t="s">
        <v>24</v>
      </c>
      <c r="V6332">
        <f>IF(Table1[[#This Row],[Churn]]="Yes",1,0)</f>
        <v>0</v>
      </c>
      <c r="W6332" t="str">
        <f t="shared" si="98"/>
        <v>Developing (13-24 Months)</v>
      </c>
    </row>
    <row r="6333" spans="1:23" x14ac:dyDescent="0.25">
      <c r="A6333" t="s">
        <v>6367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 s="1">
        <v>40.299999999999997</v>
      </c>
      <c r="T6333" s="1">
        <v>1794.8</v>
      </c>
      <c r="U6333" t="s">
        <v>24</v>
      </c>
      <c r="V6333">
        <f>IF(Table1[[#This Row],[Churn]]="Yes",1,0)</f>
        <v>0</v>
      </c>
      <c r="W6333" t="str">
        <f t="shared" si="98"/>
        <v>Established (25-48 Months)</v>
      </c>
    </row>
    <row r="6334" spans="1:23" x14ac:dyDescent="0.25">
      <c r="A6334" t="s">
        <v>6368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 s="1">
        <v>105.25</v>
      </c>
      <c r="T6334" s="1">
        <v>7173.15</v>
      </c>
      <c r="U6334" t="s">
        <v>24</v>
      </c>
      <c r="V6334">
        <f>IF(Table1[[#This Row],[Churn]]="Yes",1,0)</f>
        <v>0</v>
      </c>
      <c r="W6334" t="str">
        <f t="shared" si="98"/>
        <v>Loyal (49-72 Months)</v>
      </c>
    </row>
    <row r="6335" spans="1:23" x14ac:dyDescent="0.25">
      <c r="A6335" t="s">
        <v>6369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 s="1">
        <v>106</v>
      </c>
      <c r="T6335" s="1">
        <v>6441.4</v>
      </c>
      <c r="U6335" t="s">
        <v>23</v>
      </c>
      <c r="V6335">
        <f>IF(Table1[[#This Row],[Churn]]="Yes",1,0)</f>
        <v>1</v>
      </c>
      <c r="W6335" t="str">
        <f t="shared" si="98"/>
        <v>Loyal (49-72 Months)</v>
      </c>
    </row>
    <row r="6336" spans="1:23" x14ac:dyDescent="0.25">
      <c r="A6336" t="s">
        <v>6370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 s="1">
        <v>104</v>
      </c>
      <c r="T6336" s="1">
        <v>7039.05</v>
      </c>
      <c r="U6336" t="s">
        <v>24</v>
      </c>
      <c r="V6336">
        <f>IF(Table1[[#This Row],[Churn]]="Yes",1,0)</f>
        <v>0</v>
      </c>
      <c r="W6336" t="str">
        <f t="shared" si="98"/>
        <v>Loyal (49-72 Months)</v>
      </c>
    </row>
    <row r="6337" spans="1:23" x14ac:dyDescent="0.25">
      <c r="A6337" t="s">
        <v>6371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 s="1">
        <v>69.650000000000006</v>
      </c>
      <c r="T6337" s="1">
        <v>921.4</v>
      </c>
      <c r="U6337" t="s">
        <v>24</v>
      </c>
      <c r="V6337">
        <f>IF(Table1[[#This Row],[Churn]]="Yes",1,0)</f>
        <v>0</v>
      </c>
      <c r="W6337" t="str">
        <f t="shared" si="98"/>
        <v>Developing (13-24 Months)</v>
      </c>
    </row>
    <row r="6338" spans="1:23" x14ac:dyDescent="0.25">
      <c r="A6338" t="s">
        <v>6372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 s="1">
        <v>74.3</v>
      </c>
      <c r="T6338" s="1">
        <v>4018.35</v>
      </c>
      <c r="U6338" t="s">
        <v>24</v>
      </c>
      <c r="V6338">
        <f>IF(Table1[[#This Row],[Churn]]="Yes",1,0)</f>
        <v>0</v>
      </c>
      <c r="W6338" t="str">
        <f t="shared" ref="W6338:W6401" si="99">IF(F6338&lt;=12,"New (0-12 Months)",IF(F6338&lt;=24,"Developing (13-24 Months)",IF(F6338&lt;=48,"Established (25-48 Months)","Loyal (49-72 Months)")))</f>
        <v>Loyal (49-72 Months)</v>
      </c>
    </row>
    <row r="6339" spans="1:23" x14ac:dyDescent="0.25">
      <c r="A6339" t="s">
        <v>6373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 s="1">
        <v>100.9</v>
      </c>
      <c r="T6339" s="1">
        <v>5448.6</v>
      </c>
      <c r="U6339" t="s">
        <v>24</v>
      </c>
      <c r="V6339">
        <f>IF(Table1[[#This Row],[Churn]]="Yes",1,0)</f>
        <v>0</v>
      </c>
      <c r="W6339" t="str">
        <f t="shared" si="99"/>
        <v>Loyal (49-72 Months)</v>
      </c>
    </row>
    <row r="6340" spans="1:23" x14ac:dyDescent="0.25">
      <c r="A6340" t="s">
        <v>6374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 s="1">
        <v>20.25</v>
      </c>
      <c r="T6340" s="1">
        <v>20.25</v>
      </c>
      <c r="U6340" t="s">
        <v>24</v>
      </c>
      <c r="V6340">
        <f>IF(Table1[[#This Row],[Churn]]="Yes",1,0)</f>
        <v>0</v>
      </c>
      <c r="W6340" t="str">
        <f t="shared" si="99"/>
        <v>New (0-12 Months)</v>
      </c>
    </row>
    <row r="6341" spans="1:23" x14ac:dyDescent="0.25">
      <c r="A6341" t="s">
        <v>6375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 s="1">
        <v>49.9</v>
      </c>
      <c r="T6341" s="1">
        <v>49.9</v>
      </c>
      <c r="U6341" t="s">
        <v>23</v>
      </c>
      <c r="V6341">
        <f>IF(Table1[[#This Row],[Churn]]="Yes",1,0)</f>
        <v>1</v>
      </c>
      <c r="W6341" t="str">
        <f t="shared" si="99"/>
        <v>New (0-12 Months)</v>
      </c>
    </row>
    <row r="6342" spans="1:23" x14ac:dyDescent="0.25">
      <c r="A6342" t="s">
        <v>6376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 s="1">
        <v>96.9</v>
      </c>
      <c r="T6342" s="1">
        <v>2085.4499999999998</v>
      </c>
      <c r="U6342" t="s">
        <v>24</v>
      </c>
      <c r="V6342">
        <f>IF(Table1[[#This Row],[Churn]]="Yes",1,0)</f>
        <v>0</v>
      </c>
      <c r="W6342" t="str">
        <f t="shared" si="99"/>
        <v>Developing (13-24 Months)</v>
      </c>
    </row>
    <row r="6343" spans="1:23" x14ac:dyDescent="0.25">
      <c r="A6343" t="s">
        <v>6377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 s="1">
        <v>100.35</v>
      </c>
      <c r="T6343" s="1">
        <v>1358.85</v>
      </c>
      <c r="U6343" t="s">
        <v>23</v>
      </c>
      <c r="V6343">
        <f>IF(Table1[[#This Row],[Churn]]="Yes",1,0)</f>
        <v>1</v>
      </c>
      <c r="W6343" t="str">
        <f t="shared" si="99"/>
        <v>Developing (13-24 Months)</v>
      </c>
    </row>
    <row r="6344" spans="1:23" x14ac:dyDescent="0.25">
      <c r="A6344" t="s">
        <v>6378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 s="1">
        <v>104.1</v>
      </c>
      <c r="T6344" s="1">
        <v>5135.1499999999996</v>
      </c>
      <c r="U6344" t="s">
        <v>24</v>
      </c>
      <c r="V6344">
        <f>IF(Table1[[#This Row],[Churn]]="Yes",1,0)</f>
        <v>0</v>
      </c>
      <c r="W6344" t="str">
        <f t="shared" si="99"/>
        <v>Established (25-48 Months)</v>
      </c>
    </row>
    <row r="6345" spans="1:23" x14ac:dyDescent="0.25">
      <c r="A6345" t="s">
        <v>6379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 s="1">
        <v>20.100000000000001</v>
      </c>
      <c r="T6345" s="1">
        <v>730.1</v>
      </c>
      <c r="U6345" t="s">
        <v>24</v>
      </c>
      <c r="V6345">
        <f>IF(Table1[[#This Row],[Churn]]="Yes",1,0)</f>
        <v>0</v>
      </c>
      <c r="W6345" t="str">
        <f t="shared" si="99"/>
        <v>Established (25-48 Months)</v>
      </c>
    </row>
    <row r="6346" spans="1:23" x14ac:dyDescent="0.25">
      <c r="A6346" t="s">
        <v>6380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 s="1">
        <v>74.95</v>
      </c>
      <c r="T6346" s="1">
        <v>2869.85</v>
      </c>
      <c r="U6346" t="s">
        <v>23</v>
      </c>
      <c r="V6346">
        <f>IF(Table1[[#This Row],[Churn]]="Yes",1,0)</f>
        <v>1</v>
      </c>
      <c r="W6346" t="str">
        <f t="shared" si="99"/>
        <v>Established (25-48 Months)</v>
      </c>
    </row>
    <row r="6347" spans="1:23" x14ac:dyDescent="0.25">
      <c r="A6347" t="s">
        <v>6381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 s="1">
        <v>56.55</v>
      </c>
      <c r="T6347" s="1">
        <v>118.25</v>
      </c>
      <c r="U6347" t="s">
        <v>24</v>
      </c>
      <c r="V6347">
        <f>IF(Table1[[#This Row],[Churn]]="Yes",1,0)</f>
        <v>0</v>
      </c>
      <c r="W6347" t="str">
        <f t="shared" si="99"/>
        <v>New (0-12 Months)</v>
      </c>
    </row>
    <row r="6348" spans="1:23" x14ac:dyDescent="0.25">
      <c r="A6348" t="s">
        <v>6382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 s="1">
        <v>49.25</v>
      </c>
      <c r="T6348" s="1">
        <v>49.25</v>
      </c>
      <c r="U6348" t="s">
        <v>23</v>
      </c>
      <c r="V6348">
        <f>IF(Table1[[#This Row],[Churn]]="Yes",1,0)</f>
        <v>1</v>
      </c>
      <c r="W6348" t="str">
        <f t="shared" si="99"/>
        <v>New (0-12 Months)</v>
      </c>
    </row>
    <row r="6349" spans="1:23" x14ac:dyDescent="0.25">
      <c r="A6349" t="s">
        <v>6383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 s="1">
        <v>68.599999999999994</v>
      </c>
      <c r="T6349" s="1">
        <v>1108.5999999999999</v>
      </c>
      <c r="U6349" t="s">
        <v>24</v>
      </c>
      <c r="V6349">
        <f>IF(Table1[[#This Row],[Churn]]="Yes",1,0)</f>
        <v>0</v>
      </c>
      <c r="W6349" t="str">
        <f t="shared" si="99"/>
        <v>Developing (13-24 Months)</v>
      </c>
    </row>
    <row r="6350" spans="1:23" x14ac:dyDescent="0.25">
      <c r="A6350" t="s">
        <v>6384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 s="1">
        <v>69.05</v>
      </c>
      <c r="T6350" s="1">
        <v>1815.65</v>
      </c>
      <c r="U6350" t="s">
        <v>24</v>
      </c>
      <c r="V6350">
        <f>IF(Table1[[#This Row],[Churn]]="Yes",1,0)</f>
        <v>0</v>
      </c>
      <c r="W6350" t="str">
        <f t="shared" si="99"/>
        <v>Established (25-48 Months)</v>
      </c>
    </row>
    <row r="6351" spans="1:23" x14ac:dyDescent="0.25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 s="1">
        <v>19.7</v>
      </c>
      <c r="T6351" s="1">
        <v>730.4</v>
      </c>
      <c r="U6351" t="s">
        <v>24</v>
      </c>
      <c r="V6351">
        <f>IF(Table1[[#This Row],[Churn]]="Yes",1,0)</f>
        <v>0</v>
      </c>
      <c r="W6351" t="str">
        <f t="shared" si="99"/>
        <v>Established (25-48 Months)</v>
      </c>
    </row>
    <row r="6352" spans="1:23" x14ac:dyDescent="0.25">
      <c r="A6352" t="s">
        <v>6386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 s="1">
        <v>20.05</v>
      </c>
      <c r="T6352" s="1">
        <v>75.45</v>
      </c>
      <c r="U6352" t="s">
        <v>24</v>
      </c>
      <c r="V6352">
        <f>IF(Table1[[#This Row],[Churn]]="Yes",1,0)</f>
        <v>0</v>
      </c>
      <c r="W6352" t="str">
        <f t="shared" si="99"/>
        <v>New (0-12 Months)</v>
      </c>
    </row>
    <row r="6353" spans="1:23" x14ac:dyDescent="0.25">
      <c r="A6353" t="s">
        <v>6387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 s="1">
        <v>103.7</v>
      </c>
      <c r="T6353" s="1">
        <v>5071.05</v>
      </c>
      <c r="U6353" t="s">
        <v>23</v>
      </c>
      <c r="V6353">
        <f>IF(Table1[[#This Row],[Churn]]="Yes",1,0)</f>
        <v>1</v>
      </c>
      <c r="W6353" t="str">
        <f t="shared" si="99"/>
        <v>Loyal (49-72 Months)</v>
      </c>
    </row>
    <row r="6354" spans="1:23" x14ac:dyDescent="0.25">
      <c r="A6354" t="s">
        <v>6388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 s="1">
        <v>94.4</v>
      </c>
      <c r="T6354" s="1">
        <v>4014.6</v>
      </c>
      <c r="U6354" t="s">
        <v>24</v>
      </c>
      <c r="V6354">
        <f>IF(Table1[[#This Row],[Churn]]="Yes",1,0)</f>
        <v>0</v>
      </c>
      <c r="W6354" t="str">
        <f t="shared" si="99"/>
        <v>Established (25-48 Months)</v>
      </c>
    </row>
    <row r="6355" spans="1:23" x14ac:dyDescent="0.25">
      <c r="A6355" t="s">
        <v>6389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 s="1">
        <v>54.95</v>
      </c>
      <c r="T6355" s="1">
        <v>568.85</v>
      </c>
      <c r="U6355" t="s">
        <v>24</v>
      </c>
      <c r="V6355">
        <f>IF(Table1[[#This Row],[Churn]]="Yes",1,0)</f>
        <v>0</v>
      </c>
      <c r="W6355" t="str">
        <f t="shared" si="99"/>
        <v>New (0-12 Months)</v>
      </c>
    </row>
    <row r="6356" spans="1:23" x14ac:dyDescent="0.25">
      <c r="A6356" t="s">
        <v>6390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 s="1">
        <v>93.7</v>
      </c>
      <c r="T6356" s="1">
        <v>5860.7</v>
      </c>
      <c r="U6356" t="s">
        <v>24</v>
      </c>
      <c r="V6356">
        <f>IF(Table1[[#This Row],[Churn]]="Yes",1,0)</f>
        <v>0</v>
      </c>
      <c r="W6356" t="str">
        <f t="shared" si="99"/>
        <v>Loyal (49-72 Months)</v>
      </c>
    </row>
    <row r="6357" spans="1:23" x14ac:dyDescent="0.25">
      <c r="A6357" t="s">
        <v>6391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 s="1">
        <v>110.25</v>
      </c>
      <c r="T6357" s="1">
        <v>7279.35</v>
      </c>
      <c r="U6357" t="s">
        <v>24</v>
      </c>
      <c r="V6357">
        <f>IF(Table1[[#This Row],[Churn]]="Yes",1,0)</f>
        <v>0</v>
      </c>
      <c r="W6357" t="str">
        <f t="shared" si="99"/>
        <v>Loyal (49-72 Months)</v>
      </c>
    </row>
    <row r="6358" spans="1:23" x14ac:dyDescent="0.25">
      <c r="A6358" t="s">
        <v>6392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 s="1">
        <v>98.9</v>
      </c>
      <c r="T6358" s="1">
        <v>1064.95</v>
      </c>
      <c r="U6358" t="s">
        <v>24</v>
      </c>
      <c r="V6358">
        <f>IF(Table1[[#This Row],[Churn]]="Yes",1,0)</f>
        <v>0</v>
      </c>
      <c r="W6358" t="str">
        <f t="shared" si="99"/>
        <v>New (0-12 Months)</v>
      </c>
    </row>
    <row r="6359" spans="1:23" x14ac:dyDescent="0.25">
      <c r="A6359" t="s">
        <v>6393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 s="1">
        <v>89.75</v>
      </c>
      <c r="T6359" s="1">
        <v>5769.6</v>
      </c>
      <c r="U6359" t="s">
        <v>23</v>
      </c>
      <c r="V6359">
        <f>IF(Table1[[#This Row],[Churn]]="Yes",1,0)</f>
        <v>1</v>
      </c>
      <c r="W6359" t="str">
        <f t="shared" si="99"/>
        <v>Loyal (49-72 Months)</v>
      </c>
    </row>
    <row r="6360" spans="1:23" x14ac:dyDescent="0.25">
      <c r="A6360" t="s">
        <v>6394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 s="1">
        <v>80.45</v>
      </c>
      <c r="T6360" s="1">
        <v>5886.85</v>
      </c>
      <c r="U6360" t="s">
        <v>24</v>
      </c>
      <c r="V6360">
        <f>IF(Table1[[#This Row],[Churn]]="Yes",1,0)</f>
        <v>0</v>
      </c>
      <c r="W6360" t="str">
        <f t="shared" si="99"/>
        <v>Loyal (49-72 Months)</v>
      </c>
    </row>
    <row r="6361" spans="1:23" x14ac:dyDescent="0.25">
      <c r="A6361" t="s">
        <v>6395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 s="1">
        <v>79.400000000000006</v>
      </c>
      <c r="T6361" s="1">
        <v>4238.45</v>
      </c>
      <c r="U6361" t="s">
        <v>24</v>
      </c>
      <c r="V6361">
        <f>IF(Table1[[#This Row],[Churn]]="Yes",1,0)</f>
        <v>0</v>
      </c>
      <c r="W6361" t="str">
        <f t="shared" si="99"/>
        <v>Loyal (49-72 Months)</v>
      </c>
    </row>
    <row r="6362" spans="1:23" x14ac:dyDescent="0.25">
      <c r="A6362" t="s">
        <v>6396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 s="1">
        <v>20.3</v>
      </c>
      <c r="T6362" s="1">
        <v>20.3</v>
      </c>
      <c r="U6362" t="s">
        <v>23</v>
      </c>
      <c r="V6362">
        <f>IF(Table1[[#This Row],[Churn]]="Yes",1,0)</f>
        <v>1</v>
      </c>
      <c r="W6362" t="str">
        <f t="shared" si="99"/>
        <v>New (0-12 Months)</v>
      </c>
    </row>
    <row r="6363" spans="1:23" x14ac:dyDescent="0.25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 s="1">
        <v>62.8</v>
      </c>
      <c r="T6363" s="1">
        <v>418.3</v>
      </c>
      <c r="U6363" t="s">
        <v>24</v>
      </c>
      <c r="V6363">
        <f>IF(Table1[[#This Row],[Churn]]="Yes",1,0)</f>
        <v>0</v>
      </c>
      <c r="W6363" t="str">
        <f t="shared" si="99"/>
        <v>New (0-12 Months)</v>
      </c>
    </row>
    <row r="6364" spans="1:23" x14ac:dyDescent="0.25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 s="1">
        <v>74.900000000000006</v>
      </c>
      <c r="T6364" s="1">
        <v>136.05000000000001</v>
      </c>
      <c r="U6364" t="s">
        <v>24</v>
      </c>
      <c r="V6364">
        <f>IF(Table1[[#This Row],[Churn]]="Yes",1,0)</f>
        <v>0</v>
      </c>
      <c r="W6364" t="str">
        <f t="shared" si="99"/>
        <v>New (0-12 Months)</v>
      </c>
    </row>
    <row r="6365" spans="1:23" x14ac:dyDescent="0.25">
      <c r="A6365" t="s">
        <v>6399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 s="1">
        <v>74.849999999999994</v>
      </c>
      <c r="T6365" s="1">
        <v>708.2</v>
      </c>
      <c r="U6365" t="s">
        <v>24</v>
      </c>
      <c r="V6365">
        <f>IF(Table1[[#This Row],[Churn]]="Yes",1,0)</f>
        <v>0</v>
      </c>
      <c r="W6365" t="str">
        <f t="shared" si="99"/>
        <v>New (0-12 Months)</v>
      </c>
    </row>
    <row r="6366" spans="1:23" x14ac:dyDescent="0.25">
      <c r="A6366" t="s">
        <v>6400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 s="1">
        <v>25.85</v>
      </c>
      <c r="T6366" s="1">
        <v>788.55</v>
      </c>
      <c r="U6366" t="s">
        <v>24</v>
      </c>
      <c r="V6366">
        <f>IF(Table1[[#This Row],[Churn]]="Yes",1,0)</f>
        <v>0</v>
      </c>
      <c r="W6366" t="str">
        <f t="shared" si="99"/>
        <v>Established (25-48 Months)</v>
      </c>
    </row>
    <row r="6367" spans="1:23" x14ac:dyDescent="0.25">
      <c r="A6367" t="s">
        <v>6401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 s="1">
        <v>101.95</v>
      </c>
      <c r="T6367" s="1">
        <v>700.85</v>
      </c>
      <c r="U6367" t="s">
        <v>23</v>
      </c>
      <c r="V6367">
        <f>IF(Table1[[#This Row],[Churn]]="Yes",1,0)</f>
        <v>1</v>
      </c>
      <c r="W6367" t="str">
        <f t="shared" si="99"/>
        <v>New (0-12 Months)</v>
      </c>
    </row>
    <row r="6368" spans="1:23" x14ac:dyDescent="0.25">
      <c r="A6368" t="s">
        <v>6402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 s="1">
        <v>68.3</v>
      </c>
      <c r="T6368" s="1">
        <v>4378.8</v>
      </c>
      <c r="U6368" t="s">
        <v>24</v>
      </c>
      <c r="V6368">
        <f>IF(Table1[[#This Row],[Churn]]="Yes",1,0)</f>
        <v>0</v>
      </c>
      <c r="W6368" t="str">
        <f t="shared" si="99"/>
        <v>Loyal (49-72 Months)</v>
      </c>
    </row>
    <row r="6369" spans="1:23" x14ac:dyDescent="0.25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 s="1">
        <v>48.4</v>
      </c>
      <c r="T6369" s="1">
        <v>3442.8</v>
      </c>
      <c r="U6369" t="s">
        <v>24</v>
      </c>
      <c r="V6369">
        <f>IF(Table1[[#This Row],[Churn]]="Yes",1,0)</f>
        <v>0</v>
      </c>
      <c r="W6369" t="str">
        <f t="shared" si="99"/>
        <v>Loyal (49-72 Months)</v>
      </c>
    </row>
    <row r="6370" spans="1:23" x14ac:dyDescent="0.25">
      <c r="A6370" t="s">
        <v>6404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 s="1">
        <v>94</v>
      </c>
      <c r="T6370" s="1">
        <v>181.7</v>
      </c>
      <c r="U6370" t="s">
        <v>23</v>
      </c>
      <c r="V6370">
        <f>IF(Table1[[#This Row],[Churn]]="Yes",1,0)</f>
        <v>1</v>
      </c>
      <c r="W6370" t="str">
        <f t="shared" si="99"/>
        <v>New (0-12 Months)</v>
      </c>
    </row>
    <row r="6371" spans="1:23" x14ac:dyDescent="0.25">
      <c r="A6371" t="s">
        <v>6405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 s="1">
        <v>105.05</v>
      </c>
      <c r="T6371" s="1">
        <v>7171.7</v>
      </c>
      <c r="U6371" t="s">
        <v>24</v>
      </c>
      <c r="V6371">
        <f>IF(Table1[[#This Row],[Churn]]="Yes",1,0)</f>
        <v>0</v>
      </c>
      <c r="W6371" t="str">
        <f t="shared" si="99"/>
        <v>Loyal (49-72 Months)</v>
      </c>
    </row>
    <row r="6372" spans="1:23" x14ac:dyDescent="0.25">
      <c r="A6372" t="s">
        <v>6406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 s="1">
        <v>89.3</v>
      </c>
      <c r="T6372" s="1">
        <v>4016.85</v>
      </c>
      <c r="U6372" t="s">
        <v>23</v>
      </c>
      <c r="V6372">
        <f>IF(Table1[[#This Row],[Churn]]="Yes",1,0)</f>
        <v>1</v>
      </c>
      <c r="W6372" t="str">
        <f t="shared" si="99"/>
        <v>Established (25-48 Months)</v>
      </c>
    </row>
    <row r="6373" spans="1:23" x14ac:dyDescent="0.25">
      <c r="A6373" t="s">
        <v>6407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 s="1">
        <v>25.15</v>
      </c>
      <c r="T6373" s="1">
        <v>553</v>
      </c>
      <c r="U6373" t="s">
        <v>24</v>
      </c>
      <c r="V6373">
        <f>IF(Table1[[#This Row],[Churn]]="Yes",1,0)</f>
        <v>0</v>
      </c>
      <c r="W6373" t="str">
        <f t="shared" si="99"/>
        <v>Developing (13-24 Months)</v>
      </c>
    </row>
    <row r="6374" spans="1:23" x14ac:dyDescent="0.25">
      <c r="A6374" t="s">
        <v>6408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 s="1">
        <v>19.5</v>
      </c>
      <c r="T6374" s="1">
        <v>96.85</v>
      </c>
      <c r="U6374" t="s">
        <v>24</v>
      </c>
      <c r="V6374">
        <f>IF(Table1[[#This Row],[Churn]]="Yes",1,0)</f>
        <v>0</v>
      </c>
      <c r="W6374" t="str">
        <f t="shared" si="99"/>
        <v>New (0-12 Months)</v>
      </c>
    </row>
    <row r="6375" spans="1:23" x14ac:dyDescent="0.25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 s="1">
        <v>92.95</v>
      </c>
      <c r="T6375" s="1">
        <v>4122.8999999999996</v>
      </c>
      <c r="U6375" t="s">
        <v>24</v>
      </c>
      <c r="V6375">
        <f>IF(Table1[[#This Row],[Churn]]="Yes",1,0)</f>
        <v>0</v>
      </c>
      <c r="W6375" t="str">
        <f t="shared" si="99"/>
        <v>Established (25-48 Months)</v>
      </c>
    </row>
    <row r="6376" spans="1:23" x14ac:dyDescent="0.25">
      <c r="A6376" t="s">
        <v>6410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 s="1">
        <v>20.7</v>
      </c>
      <c r="T6376" s="1">
        <v>1482.3</v>
      </c>
      <c r="U6376" t="s">
        <v>24</v>
      </c>
      <c r="V6376">
        <f>IF(Table1[[#This Row],[Churn]]="Yes",1,0)</f>
        <v>0</v>
      </c>
      <c r="W6376" t="str">
        <f t="shared" si="99"/>
        <v>Loyal (49-72 Months)</v>
      </c>
    </row>
    <row r="6377" spans="1:23" x14ac:dyDescent="0.25">
      <c r="A6377" t="s">
        <v>6411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 s="1">
        <v>74.3</v>
      </c>
      <c r="T6377" s="1">
        <v>74.3</v>
      </c>
      <c r="U6377" t="s">
        <v>23</v>
      </c>
      <c r="V6377">
        <f>IF(Table1[[#This Row],[Churn]]="Yes",1,0)</f>
        <v>1</v>
      </c>
      <c r="W6377" t="str">
        <f t="shared" si="99"/>
        <v>New (0-12 Months)</v>
      </c>
    </row>
    <row r="6378" spans="1:23" x14ac:dyDescent="0.25">
      <c r="A6378" t="s">
        <v>6412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 s="1">
        <v>19.350000000000001</v>
      </c>
      <c r="T6378" s="1">
        <v>1240.8</v>
      </c>
      <c r="U6378" t="s">
        <v>24</v>
      </c>
      <c r="V6378">
        <f>IF(Table1[[#This Row],[Churn]]="Yes",1,0)</f>
        <v>0</v>
      </c>
      <c r="W6378" t="str">
        <f t="shared" si="99"/>
        <v>Loyal (49-72 Months)</v>
      </c>
    </row>
    <row r="6379" spans="1:23" x14ac:dyDescent="0.25">
      <c r="A6379" t="s">
        <v>6413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 s="1">
        <v>44.65</v>
      </c>
      <c r="T6379" s="1">
        <v>44.65</v>
      </c>
      <c r="U6379" t="s">
        <v>23</v>
      </c>
      <c r="V6379">
        <f>IF(Table1[[#This Row],[Churn]]="Yes",1,0)</f>
        <v>1</v>
      </c>
      <c r="W6379" t="str">
        <f t="shared" si="99"/>
        <v>New (0-12 Months)</v>
      </c>
    </row>
    <row r="6380" spans="1:23" x14ac:dyDescent="0.25">
      <c r="A6380" t="s">
        <v>6414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 s="1">
        <v>84.05</v>
      </c>
      <c r="T6380" s="1">
        <v>1095.3</v>
      </c>
      <c r="U6380" t="s">
        <v>23</v>
      </c>
      <c r="V6380">
        <f>IF(Table1[[#This Row],[Churn]]="Yes",1,0)</f>
        <v>1</v>
      </c>
      <c r="W6380" t="str">
        <f t="shared" si="99"/>
        <v>Developing (13-24 Months)</v>
      </c>
    </row>
    <row r="6381" spans="1:23" x14ac:dyDescent="0.25">
      <c r="A6381" t="s">
        <v>6415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 s="1">
        <v>80.7</v>
      </c>
      <c r="T6381" s="1">
        <v>788.8</v>
      </c>
      <c r="U6381" t="s">
        <v>23</v>
      </c>
      <c r="V6381">
        <f>IF(Table1[[#This Row],[Churn]]="Yes",1,0)</f>
        <v>1</v>
      </c>
      <c r="W6381" t="str">
        <f t="shared" si="99"/>
        <v>New (0-12 Months)</v>
      </c>
    </row>
    <row r="6382" spans="1:23" x14ac:dyDescent="0.25">
      <c r="A6382" t="s">
        <v>6416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 s="1">
        <v>104.35</v>
      </c>
      <c r="T6382" s="1">
        <v>6578.55</v>
      </c>
      <c r="U6382" t="s">
        <v>24</v>
      </c>
      <c r="V6382">
        <f>IF(Table1[[#This Row],[Churn]]="Yes",1,0)</f>
        <v>0</v>
      </c>
      <c r="W6382" t="str">
        <f t="shared" si="99"/>
        <v>Loyal (49-72 Months)</v>
      </c>
    </row>
    <row r="6383" spans="1:23" x14ac:dyDescent="0.25">
      <c r="A6383" t="s">
        <v>6417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 s="1">
        <v>19.55</v>
      </c>
      <c r="T6383" s="1">
        <v>19.55</v>
      </c>
      <c r="U6383" t="s">
        <v>24</v>
      </c>
      <c r="V6383">
        <f>IF(Table1[[#This Row],[Churn]]="Yes",1,0)</f>
        <v>0</v>
      </c>
      <c r="W6383" t="str">
        <f t="shared" si="99"/>
        <v>New (0-12 Months)</v>
      </c>
    </row>
    <row r="6384" spans="1:23" x14ac:dyDescent="0.25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 s="1">
        <v>74.05</v>
      </c>
      <c r="T6384" s="1">
        <v>2802.3</v>
      </c>
      <c r="U6384" t="s">
        <v>24</v>
      </c>
      <c r="V6384">
        <f>IF(Table1[[#This Row],[Churn]]="Yes",1,0)</f>
        <v>0</v>
      </c>
      <c r="W6384" t="str">
        <f t="shared" si="99"/>
        <v>Established (25-48 Months)</v>
      </c>
    </row>
    <row r="6385" spans="1:23" x14ac:dyDescent="0.25">
      <c r="A6385" t="s">
        <v>6419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 s="1">
        <v>40.1</v>
      </c>
      <c r="T6385" s="1">
        <v>857.75</v>
      </c>
      <c r="U6385" t="s">
        <v>24</v>
      </c>
      <c r="V6385">
        <f>IF(Table1[[#This Row],[Churn]]="Yes",1,0)</f>
        <v>0</v>
      </c>
      <c r="W6385" t="str">
        <f t="shared" si="99"/>
        <v>Developing (13-24 Months)</v>
      </c>
    </row>
    <row r="6386" spans="1:23" x14ac:dyDescent="0.25">
      <c r="A6386" t="s">
        <v>6420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 s="1">
        <v>20.100000000000001</v>
      </c>
      <c r="T6386" s="1">
        <v>184.4</v>
      </c>
      <c r="U6386" t="s">
        <v>24</v>
      </c>
      <c r="V6386">
        <f>IF(Table1[[#This Row],[Churn]]="Yes",1,0)</f>
        <v>0</v>
      </c>
      <c r="W6386" t="str">
        <f t="shared" si="99"/>
        <v>New (0-12 Months)</v>
      </c>
    </row>
    <row r="6387" spans="1:23" x14ac:dyDescent="0.25">
      <c r="A6387" t="s">
        <v>6421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 s="1">
        <v>101.7</v>
      </c>
      <c r="T6387" s="1">
        <v>364.55</v>
      </c>
      <c r="U6387" t="s">
        <v>23</v>
      </c>
      <c r="V6387">
        <f>IF(Table1[[#This Row],[Churn]]="Yes",1,0)</f>
        <v>1</v>
      </c>
      <c r="W6387" t="str">
        <f t="shared" si="99"/>
        <v>New (0-12 Months)</v>
      </c>
    </row>
    <row r="6388" spans="1:23" x14ac:dyDescent="0.25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 s="1">
        <v>83.55</v>
      </c>
      <c r="T6388" s="1">
        <v>6093.3</v>
      </c>
      <c r="U6388" t="s">
        <v>24</v>
      </c>
      <c r="V6388">
        <f>IF(Table1[[#This Row],[Churn]]="Yes",1,0)</f>
        <v>0</v>
      </c>
      <c r="W6388" t="str">
        <f t="shared" si="99"/>
        <v>Loyal (49-72 Months)</v>
      </c>
    </row>
    <row r="6389" spans="1:23" x14ac:dyDescent="0.25">
      <c r="A6389" t="s">
        <v>6423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 s="1">
        <v>56.85</v>
      </c>
      <c r="T6389" s="1">
        <v>1861.1</v>
      </c>
      <c r="U6389" t="s">
        <v>24</v>
      </c>
      <c r="V6389">
        <f>IF(Table1[[#This Row],[Churn]]="Yes",1,0)</f>
        <v>0</v>
      </c>
      <c r="W6389" t="str">
        <f t="shared" si="99"/>
        <v>Established (25-48 Months)</v>
      </c>
    </row>
    <row r="6390" spans="1:23" x14ac:dyDescent="0.25">
      <c r="A6390" t="s">
        <v>6424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 s="1">
        <v>20.399999999999999</v>
      </c>
      <c r="T6390" s="1">
        <v>20.399999999999999</v>
      </c>
      <c r="U6390" t="s">
        <v>23</v>
      </c>
      <c r="V6390">
        <f>IF(Table1[[#This Row],[Churn]]="Yes",1,0)</f>
        <v>1</v>
      </c>
      <c r="W6390" t="str">
        <f t="shared" si="99"/>
        <v>New (0-12 Months)</v>
      </c>
    </row>
    <row r="6391" spans="1:23" x14ac:dyDescent="0.25">
      <c r="A6391" t="s">
        <v>6425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 s="1">
        <v>19.55</v>
      </c>
      <c r="T6391" s="1">
        <v>1079.6500000000001</v>
      </c>
      <c r="U6391" t="s">
        <v>24</v>
      </c>
      <c r="V6391">
        <f>IF(Table1[[#This Row],[Churn]]="Yes",1,0)</f>
        <v>0</v>
      </c>
      <c r="W6391" t="str">
        <f t="shared" si="99"/>
        <v>Loyal (49-72 Months)</v>
      </c>
    </row>
    <row r="6392" spans="1:23" x14ac:dyDescent="0.25">
      <c r="A6392" t="s">
        <v>6426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 s="1">
        <v>106.15</v>
      </c>
      <c r="T6392" s="1">
        <v>7475.1</v>
      </c>
      <c r="U6392" t="s">
        <v>24</v>
      </c>
      <c r="V6392">
        <f>IF(Table1[[#This Row],[Churn]]="Yes",1,0)</f>
        <v>0</v>
      </c>
      <c r="W6392" t="str">
        <f t="shared" si="99"/>
        <v>Loyal (49-72 Months)</v>
      </c>
    </row>
    <row r="6393" spans="1:23" x14ac:dyDescent="0.25">
      <c r="A6393" t="s">
        <v>6427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 s="1">
        <v>78.95</v>
      </c>
      <c r="T6393" s="1">
        <v>2862.55</v>
      </c>
      <c r="U6393" t="s">
        <v>24</v>
      </c>
      <c r="V6393">
        <f>IF(Table1[[#This Row],[Churn]]="Yes",1,0)</f>
        <v>0</v>
      </c>
      <c r="W6393" t="str">
        <f t="shared" si="99"/>
        <v>Established (25-48 Months)</v>
      </c>
    </row>
    <row r="6394" spans="1:23" x14ac:dyDescent="0.25">
      <c r="A6394" t="s">
        <v>6428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 s="1">
        <v>49.75</v>
      </c>
      <c r="T6394" s="1">
        <v>3069.45</v>
      </c>
      <c r="U6394" t="s">
        <v>24</v>
      </c>
      <c r="V6394">
        <f>IF(Table1[[#This Row],[Churn]]="Yes",1,0)</f>
        <v>0</v>
      </c>
      <c r="W6394" t="str">
        <f t="shared" si="99"/>
        <v>Loyal (49-72 Months)</v>
      </c>
    </row>
    <row r="6395" spans="1:23" x14ac:dyDescent="0.25">
      <c r="A6395" t="s">
        <v>6429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 s="1">
        <v>92.4</v>
      </c>
      <c r="T6395" s="1">
        <v>2349.8000000000002</v>
      </c>
      <c r="U6395" t="s">
        <v>24</v>
      </c>
      <c r="V6395">
        <f>IF(Table1[[#This Row],[Churn]]="Yes",1,0)</f>
        <v>0</v>
      </c>
      <c r="W6395" t="str">
        <f t="shared" si="99"/>
        <v>Established (25-48 Months)</v>
      </c>
    </row>
    <row r="6396" spans="1:23" x14ac:dyDescent="0.25">
      <c r="A6396" t="s">
        <v>6430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 s="1">
        <v>58.2</v>
      </c>
      <c r="T6396" s="1">
        <v>469.25</v>
      </c>
      <c r="U6396" t="s">
        <v>24</v>
      </c>
      <c r="V6396">
        <f>IF(Table1[[#This Row],[Churn]]="Yes",1,0)</f>
        <v>0</v>
      </c>
      <c r="W6396" t="str">
        <f t="shared" si="99"/>
        <v>New (0-12 Months)</v>
      </c>
    </row>
    <row r="6397" spans="1:23" x14ac:dyDescent="0.25">
      <c r="A6397" t="s">
        <v>6431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 s="1">
        <v>102.6</v>
      </c>
      <c r="T6397" s="1">
        <v>4213.3500000000004</v>
      </c>
      <c r="U6397" t="s">
        <v>23</v>
      </c>
      <c r="V6397">
        <f>IF(Table1[[#This Row],[Churn]]="Yes",1,0)</f>
        <v>1</v>
      </c>
      <c r="W6397" t="str">
        <f t="shared" si="99"/>
        <v>Established (25-48 Months)</v>
      </c>
    </row>
    <row r="6398" spans="1:23" x14ac:dyDescent="0.25">
      <c r="A6398" t="s">
        <v>6432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 s="1">
        <v>91.95</v>
      </c>
      <c r="T6398" s="1">
        <v>3301.05</v>
      </c>
      <c r="U6398" t="s">
        <v>24</v>
      </c>
      <c r="V6398">
        <f>IF(Table1[[#This Row],[Churn]]="Yes",1,0)</f>
        <v>0</v>
      </c>
      <c r="W6398" t="str">
        <f t="shared" si="99"/>
        <v>Established (25-48 Months)</v>
      </c>
    </row>
    <row r="6399" spans="1:23" x14ac:dyDescent="0.25">
      <c r="A6399" t="s">
        <v>6433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 s="1">
        <v>65.25</v>
      </c>
      <c r="T6399" s="1">
        <v>3529.95</v>
      </c>
      <c r="U6399" t="s">
        <v>24</v>
      </c>
      <c r="V6399">
        <f>IF(Table1[[#This Row],[Churn]]="Yes",1,0)</f>
        <v>0</v>
      </c>
      <c r="W6399" t="str">
        <f t="shared" si="99"/>
        <v>Loyal (49-72 Months)</v>
      </c>
    </row>
    <row r="6400" spans="1:23" x14ac:dyDescent="0.25">
      <c r="A6400" t="s">
        <v>6434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 s="1">
        <v>106</v>
      </c>
      <c r="T6400" s="1">
        <v>7723.7</v>
      </c>
      <c r="U6400" t="s">
        <v>23</v>
      </c>
      <c r="V6400">
        <f>IF(Table1[[#This Row],[Churn]]="Yes",1,0)</f>
        <v>1</v>
      </c>
      <c r="W6400" t="str">
        <f t="shared" si="99"/>
        <v>Loyal (49-72 Months)</v>
      </c>
    </row>
    <row r="6401" spans="1:23" x14ac:dyDescent="0.25">
      <c r="A6401" t="s">
        <v>6435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 s="1">
        <v>73.099999999999994</v>
      </c>
      <c r="T6401" s="1">
        <v>4144.8999999999996</v>
      </c>
      <c r="U6401" t="s">
        <v>24</v>
      </c>
      <c r="V6401">
        <f>IF(Table1[[#This Row],[Churn]]="Yes",1,0)</f>
        <v>0</v>
      </c>
      <c r="W6401" t="str">
        <f t="shared" si="99"/>
        <v>Loyal (49-72 Months)</v>
      </c>
    </row>
    <row r="6402" spans="1:23" x14ac:dyDescent="0.25">
      <c r="A6402" t="s">
        <v>6436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 s="1">
        <v>59.75</v>
      </c>
      <c r="T6402" s="1">
        <v>4265</v>
      </c>
      <c r="U6402" t="s">
        <v>24</v>
      </c>
      <c r="V6402">
        <f>IF(Table1[[#This Row],[Churn]]="Yes",1,0)</f>
        <v>0</v>
      </c>
      <c r="W6402" t="str">
        <f t="shared" ref="W6402:W6465" si="100">IF(F6402&lt;=12,"New (0-12 Months)",IF(F6402&lt;=24,"Developing (13-24 Months)",IF(F6402&lt;=48,"Established (25-48 Months)","Loyal (49-72 Months)")))</f>
        <v>Loyal (49-72 Months)</v>
      </c>
    </row>
    <row r="6403" spans="1:23" x14ac:dyDescent="0.25">
      <c r="A6403" t="s">
        <v>6437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 s="1">
        <v>55.1</v>
      </c>
      <c r="T6403" s="1">
        <v>154.65</v>
      </c>
      <c r="U6403" t="s">
        <v>23</v>
      </c>
      <c r="V6403">
        <f>IF(Table1[[#This Row],[Churn]]="Yes",1,0)</f>
        <v>1</v>
      </c>
      <c r="W6403" t="str">
        <f t="shared" si="100"/>
        <v>New (0-12 Months)</v>
      </c>
    </row>
    <row r="6404" spans="1:23" x14ac:dyDescent="0.25">
      <c r="A6404" t="s">
        <v>6438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 s="1">
        <v>59.8</v>
      </c>
      <c r="T6404" s="1">
        <v>3246.45</v>
      </c>
      <c r="U6404" t="s">
        <v>24</v>
      </c>
      <c r="V6404">
        <f>IF(Table1[[#This Row],[Churn]]="Yes",1,0)</f>
        <v>0</v>
      </c>
      <c r="W6404" t="str">
        <f t="shared" si="100"/>
        <v>Loyal (49-72 Months)</v>
      </c>
    </row>
    <row r="6405" spans="1:23" x14ac:dyDescent="0.25">
      <c r="A6405" t="s">
        <v>6439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 s="1">
        <v>116.6</v>
      </c>
      <c r="T6405" s="1">
        <v>8337.4500000000007</v>
      </c>
      <c r="U6405" t="s">
        <v>24</v>
      </c>
      <c r="V6405">
        <f>IF(Table1[[#This Row],[Churn]]="Yes",1,0)</f>
        <v>0</v>
      </c>
      <c r="W6405" t="str">
        <f t="shared" si="100"/>
        <v>Loyal (49-72 Months)</v>
      </c>
    </row>
    <row r="6406" spans="1:23" x14ac:dyDescent="0.25">
      <c r="A6406" t="s">
        <v>6440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 s="1">
        <v>109.3</v>
      </c>
      <c r="T6406" s="1">
        <v>5731.4</v>
      </c>
      <c r="U6406" t="s">
        <v>24</v>
      </c>
      <c r="V6406">
        <f>IF(Table1[[#This Row],[Churn]]="Yes",1,0)</f>
        <v>0</v>
      </c>
      <c r="W6406" t="str">
        <f t="shared" si="100"/>
        <v>Loyal (49-72 Months)</v>
      </c>
    </row>
    <row r="6407" spans="1:23" x14ac:dyDescent="0.25">
      <c r="A6407" t="s">
        <v>6441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 s="1">
        <v>101.4</v>
      </c>
      <c r="T6407" s="1">
        <v>6176.6</v>
      </c>
      <c r="U6407" t="s">
        <v>24</v>
      </c>
      <c r="V6407">
        <f>IF(Table1[[#This Row],[Churn]]="Yes",1,0)</f>
        <v>0</v>
      </c>
      <c r="W6407" t="str">
        <f t="shared" si="100"/>
        <v>Loyal (49-72 Months)</v>
      </c>
    </row>
    <row r="6408" spans="1:23" x14ac:dyDescent="0.25">
      <c r="A6408" t="s">
        <v>6442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 s="1">
        <v>50.65</v>
      </c>
      <c r="T6408" s="1">
        <v>1905.4</v>
      </c>
      <c r="U6408" t="s">
        <v>24</v>
      </c>
      <c r="V6408">
        <f>IF(Table1[[#This Row],[Churn]]="Yes",1,0)</f>
        <v>0</v>
      </c>
      <c r="W6408" t="str">
        <f t="shared" si="100"/>
        <v>Established (25-48 Months)</v>
      </c>
    </row>
    <row r="6409" spans="1:23" x14ac:dyDescent="0.25">
      <c r="A6409" t="s">
        <v>6443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 s="1">
        <v>56.15</v>
      </c>
      <c r="T6409" s="1">
        <v>931.9</v>
      </c>
      <c r="U6409" t="s">
        <v>24</v>
      </c>
      <c r="V6409">
        <f>IF(Table1[[#This Row],[Churn]]="Yes",1,0)</f>
        <v>0</v>
      </c>
      <c r="W6409" t="str">
        <f t="shared" si="100"/>
        <v>Developing (13-24 Months)</v>
      </c>
    </row>
    <row r="6410" spans="1:23" x14ac:dyDescent="0.25">
      <c r="A6410" t="s">
        <v>6444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 s="1">
        <v>106.5</v>
      </c>
      <c r="T6410" s="1">
        <v>7348.8</v>
      </c>
      <c r="U6410" t="s">
        <v>23</v>
      </c>
      <c r="V6410">
        <f>IF(Table1[[#This Row],[Churn]]="Yes",1,0)</f>
        <v>1</v>
      </c>
      <c r="W6410" t="str">
        <f t="shared" si="100"/>
        <v>Loyal (49-72 Months)</v>
      </c>
    </row>
    <row r="6411" spans="1:23" x14ac:dyDescent="0.25">
      <c r="A6411" t="s">
        <v>6445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 s="1">
        <v>19.2</v>
      </c>
      <c r="T6411" s="1">
        <v>776.25</v>
      </c>
      <c r="U6411" t="s">
        <v>24</v>
      </c>
      <c r="V6411">
        <f>IF(Table1[[#This Row],[Churn]]="Yes",1,0)</f>
        <v>0</v>
      </c>
      <c r="W6411" t="str">
        <f t="shared" si="100"/>
        <v>Established (25-48 Months)</v>
      </c>
    </row>
    <row r="6412" spans="1:23" x14ac:dyDescent="0.25">
      <c r="A6412" t="s">
        <v>6446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 s="1">
        <v>83</v>
      </c>
      <c r="T6412" s="1">
        <v>5243.05</v>
      </c>
      <c r="U6412" t="s">
        <v>24</v>
      </c>
      <c r="V6412">
        <f>IF(Table1[[#This Row],[Churn]]="Yes",1,0)</f>
        <v>0</v>
      </c>
      <c r="W6412" t="str">
        <f t="shared" si="100"/>
        <v>Loyal (49-72 Months)</v>
      </c>
    </row>
    <row r="6413" spans="1:23" x14ac:dyDescent="0.25">
      <c r="A6413" t="s">
        <v>6447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 s="1">
        <v>70.099999999999994</v>
      </c>
      <c r="T6413" s="1">
        <v>141.65</v>
      </c>
      <c r="U6413" t="s">
        <v>24</v>
      </c>
      <c r="V6413">
        <f>IF(Table1[[#This Row],[Churn]]="Yes",1,0)</f>
        <v>0</v>
      </c>
      <c r="W6413" t="str">
        <f t="shared" si="100"/>
        <v>New (0-12 Months)</v>
      </c>
    </row>
    <row r="6414" spans="1:23" x14ac:dyDescent="0.25">
      <c r="A6414" t="s">
        <v>6448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 s="1">
        <v>108.3</v>
      </c>
      <c r="T6414" s="1">
        <v>7679.65</v>
      </c>
      <c r="U6414" t="s">
        <v>24</v>
      </c>
      <c r="V6414">
        <f>IF(Table1[[#This Row],[Churn]]="Yes",1,0)</f>
        <v>0</v>
      </c>
      <c r="W6414" t="str">
        <f t="shared" si="100"/>
        <v>Loyal (49-72 Months)</v>
      </c>
    </row>
    <row r="6415" spans="1:23" x14ac:dyDescent="0.25">
      <c r="A6415" t="s">
        <v>6449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 s="1">
        <v>91.05</v>
      </c>
      <c r="T6415" s="1">
        <v>2954.5</v>
      </c>
      <c r="U6415" t="s">
        <v>23</v>
      </c>
      <c r="V6415">
        <f>IF(Table1[[#This Row],[Churn]]="Yes",1,0)</f>
        <v>1</v>
      </c>
      <c r="W6415" t="str">
        <f t="shared" si="100"/>
        <v>Established (25-48 Months)</v>
      </c>
    </row>
    <row r="6416" spans="1:23" x14ac:dyDescent="0.25">
      <c r="A6416" t="s">
        <v>6450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 s="1">
        <v>25.25</v>
      </c>
      <c r="T6416" s="1">
        <v>1006.9</v>
      </c>
      <c r="U6416" t="s">
        <v>24</v>
      </c>
      <c r="V6416">
        <f>IF(Table1[[#This Row],[Churn]]="Yes",1,0)</f>
        <v>0</v>
      </c>
      <c r="W6416" t="str">
        <f t="shared" si="100"/>
        <v>Established (25-48 Months)</v>
      </c>
    </row>
    <row r="6417" spans="1:23" x14ac:dyDescent="0.25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 s="1">
        <v>45.35</v>
      </c>
      <c r="T6417" s="1">
        <v>2540.1</v>
      </c>
      <c r="U6417" t="s">
        <v>24</v>
      </c>
      <c r="V6417">
        <f>IF(Table1[[#This Row],[Churn]]="Yes",1,0)</f>
        <v>0</v>
      </c>
      <c r="W6417" t="str">
        <f t="shared" si="100"/>
        <v>Loyal (49-72 Months)</v>
      </c>
    </row>
    <row r="6418" spans="1:23" x14ac:dyDescent="0.25">
      <c r="A6418" t="s">
        <v>6452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 s="1">
        <v>43.9</v>
      </c>
      <c r="T6418" s="1">
        <v>3097.2</v>
      </c>
      <c r="U6418" t="s">
        <v>24</v>
      </c>
      <c r="V6418">
        <f>IF(Table1[[#This Row],[Churn]]="Yes",1,0)</f>
        <v>0</v>
      </c>
      <c r="W6418" t="str">
        <f t="shared" si="100"/>
        <v>Loyal (49-72 Months)</v>
      </c>
    </row>
    <row r="6419" spans="1:23" x14ac:dyDescent="0.25">
      <c r="A6419" t="s">
        <v>6453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 s="1">
        <v>77.5</v>
      </c>
      <c r="T6419" s="1">
        <v>3807.35</v>
      </c>
      <c r="U6419" t="s">
        <v>23</v>
      </c>
      <c r="V6419">
        <f>IF(Table1[[#This Row],[Churn]]="Yes",1,0)</f>
        <v>1</v>
      </c>
      <c r="W6419" t="str">
        <f t="shared" si="100"/>
        <v>Loyal (49-72 Months)</v>
      </c>
    </row>
    <row r="6420" spans="1:23" x14ac:dyDescent="0.25">
      <c r="A6420" t="s">
        <v>6454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 s="1">
        <v>79.3</v>
      </c>
      <c r="T6420" s="1">
        <v>2484</v>
      </c>
      <c r="U6420" t="s">
        <v>24</v>
      </c>
      <c r="V6420">
        <f>IF(Table1[[#This Row],[Churn]]="Yes",1,0)</f>
        <v>0</v>
      </c>
      <c r="W6420" t="str">
        <f t="shared" si="100"/>
        <v>Established (25-48 Months)</v>
      </c>
    </row>
    <row r="6421" spans="1:23" x14ac:dyDescent="0.25">
      <c r="A6421" t="s">
        <v>6455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 s="1">
        <v>84.9</v>
      </c>
      <c r="T6421" s="1">
        <v>5785.65</v>
      </c>
      <c r="U6421" t="s">
        <v>24</v>
      </c>
      <c r="V6421">
        <f>IF(Table1[[#This Row],[Churn]]="Yes",1,0)</f>
        <v>0</v>
      </c>
      <c r="W6421" t="str">
        <f t="shared" si="100"/>
        <v>Loyal (49-72 Months)</v>
      </c>
    </row>
    <row r="6422" spans="1:23" x14ac:dyDescent="0.25">
      <c r="A6422" t="s">
        <v>6456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 s="1">
        <v>79.25</v>
      </c>
      <c r="T6422" s="1">
        <v>2619.15</v>
      </c>
      <c r="U6422" t="s">
        <v>24</v>
      </c>
      <c r="V6422">
        <f>IF(Table1[[#This Row],[Churn]]="Yes",1,0)</f>
        <v>0</v>
      </c>
      <c r="W6422" t="str">
        <f t="shared" si="100"/>
        <v>Established (25-48 Months)</v>
      </c>
    </row>
    <row r="6423" spans="1:23" x14ac:dyDescent="0.25">
      <c r="A6423" t="s">
        <v>6457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 s="1">
        <v>71.05</v>
      </c>
      <c r="T6423" s="1">
        <v>1524.85</v>
      </c>
      <c r="U6423" t="s">
        <v>24</v>
      </c>
      <c r="V6423">
        <f>IF(Table1[[#This Row],[Churn]]="Yes",1,0)</f>
        <v>0</v>
      </c>
      <c r="W6423" t="str">
        <f t="shared" si="100"/>
        <v>Developing (13-24 Months)</v>
      </c>
    </row>
    <row r="6424" spans="1:23" x14ac:dyDescent="0.25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 s="1">
        <v>53.75</v>
      </c>
      <c r="T6424" s="1">
        <v>2790.65</v>
      </c>
      <c r="U6424" t="s">
        <v>24</v>
      </c>
      <c r="V6424">
        <f>IF(Table1[[#This Row],[Churn]]="Yes",1,0)</f>
        <v>0</v>
      </c>
      <c r="W6424" t="str">
        <f t="shared" si="100"/>
        <v>Loyal (49-72 Months)</v>
      </c>
    </row>
    <row r="6425" spans="1:23" x14ac:dyDescent="0.25">
      <c r="A6425" t="s">
        <v>6459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 s="1">
        <v>24.25</v>
      </c>
      <c r="T6425" s="1">
        <v>1784.5</v>
      </c>
      <c r="U6425" t="s">
        <v>24</v>
      </c>
      <c r="V6425">
        <f>IF(Table1[[#This Row],[Churn]]="Yes",1,0)</f>
        <v>0</v>
      </c>
      <c r="W6425" t="str">
        <f t="shared" si="100"/>
        <v>Loyal (49-72 Months)</v>
      </c>
    </row>
    <row r="6426" spans="1:23" x14ac:dyDescent="0.25">
      <c r="A6426" t="s">
        <v>6460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 s="1">
        <v>54.2</v>
      </c>
      <c r="T6426" s="1">
        <v>3937.45</v>
      </c>
      <c r="U6426" t="s">
        <v>23</v>
      </c>
      <c r="V6426">
        <f>IF(Table1[[#This Row],[Churn]]="Yes",1,0)</f>
        <v>1</v>
      </c>
      <c r="W6426" t="str">
        <f t="shared" si="100"/>
        <v>Loyal (49-72 Months)</v>
      </c>
    </row>
    <row r="6427" spans="1:23" x14ac:dyDescent="0.25">
      <c r="A6427" t="s">
        <v>6461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 s="1">
        <v>44.25</v>
      </c>
      <c r="T6427" s="1">
        <v>2276.1</v>
      </c>
      <c r="U6427" t="s">
        <v>24</v>
      </c>
      <c r="V6427">
        <f>IF(Table1[[#This Row],[Churn]]="Yes",1,0)</f>
        <v>0</v>
      </c>
      <c r="W6427" t="str">
        <f t="shared" si="100"/>
        <v>Loyal (49-72 Months)</v>
      </c>
    </row>
    <row r="6428" spans="1:23" x14ac:dyDescent="0.25">
      <c r="A6428" t="s">
        <v>6462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 s="1">
        <v>50.05</v>
      </c>
      <c r="T6428" s="1">
        <v>2029.05</v>
      </c>
      <c r="U6428" t="s">
        <v>24</v>
      </c>
      <c r="V6428">
        <f>IF(Table1[[#This Row],[Churn]]="Yes",1,0)</f>
        <v>0</v>
      </c>
      <c r="W6428" t="str">
        <f t="shared" si="100"/>
        <v>Established (25-48 Months)</v>
      </c>
    </row>
    <row r="6429" spans="1:23" x14ac:dyDescent="0.25">
      <c r="A6429" t="s">
        <v>6463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 s="1">
        <v>20.149999999999999</v>
      </c>
      <c r="T6429" s="1">
        <v>802.35</v>
      </c>
      <c r="U6429" t="s">
        <v>24</v>
      </c>
      <c r="V6429">
        <f>IF(Table1[[#This Row],[Churn]]="Yes",1,0)</f>
        <v>0</v>
      </c>
      <c r="W6429" t="str">
        <f t="shared" si="100"/>
        <v>Established (25-48 Months)</v>
      </c>
    </row>
    <row r="6430" spans="1:23" x14ac:dyDescent="0.25">
      <c r="A6430" t="s">
        <v>6464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 s="1">
        <v>69.25</v>
      </c>
      <c r="T6430" s="1">
        <v>418.4</v>
      </c>
      <c r="U6430" t="s">
        <v>23</v>
      </c>
      <c r="V6430">
        <f>IF(Table1[[#This Row],[Churn]]="Yes",1,0)</f>
        <v>1</v>
      </c>
      <c r="W6430" t="str">
        <f t="shared" si="100"/>
        <v>New (0-12 Months)</v>
      </c>
    </row>
    <row r="6431" spans="1:23" x14ac:dyDescent="0.25">
      <c r="A6431" t="s">
        <v>6465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 s="1">
        <v>69.349999999999994</v>
      </c>
      <c r="T6431" s="1">
        <v>4653.25</v>
      </c>
      <c r="U6431" t="s">
        <v>24</v>
      </c>
      <c r="V6431">
        <f>IF(Table1[[#This Row],[Churn]]="Yes",1,0)</f>
        <v>0</v>
      </c>
      <c r="W6431" t="str">
        <f t="shared" si="100"/>
        <v>Loyal (49-72 Months)</v>
      </c>
    </row>
    <row r="6432" spans="1:23" x14ac:dyDescent="0.25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 s="1">
        <v>19.350000000000001</v>
      </c>
      <c r="T6432" s="1">
        <v>275.89999999999998</v>
      </c>
      <c r="U6432" t="s">
        <v>24</v>
      </c>
      <c r="V6432">
        <f>IF(Table1[[#This Row],[Churn]]="Yes",1,0)</f>
        <v>0</v>
      </c>
      <c r="W6432" t="str">
        <f t="shared" si="100"/>
        <v>Developing (13-24 Months)</v>
      </c>
    </row>
    <row r="6433" spans="1:23" x14ac:dyDescent="0.25">
      <c r="A6433" t="s">
        <v>6467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 s="1">
        <v>19.149999999999999</v>
      </c>
      <c r="T6433" s="1">
        <v>343.45</v>
      </c>
      <c r="U6433" t="s">
        <v>24</v>
      </c>
      <c r="V6433">
        <f>IF(Table1[[#This Row],[Churn]]="Yes",1,0)</f>
        <v>0</v>
      </c>
      <c r="W6433" t="str">
        <f t="shared" si="100"/>
        <v>Developing (13-24 Months)</v>
      </c>
    </row>
    <row r="6434" spans="1:23" x14ac:dyDescent="0.25">
      <c r="A6434" t="s">
        <v>6468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 s="1">
        <v>61</v>
      </c>
      <c r="T6434" s="1">
        <v>2130.4499999999998</v>
      </c>
      <c r="U6434" t="s">
        <v>24</v>
      </c>
      <c r="V6434">
        <f>IF(Table1[[#This Row],[Churn]]="Yes",1,0)</f>
        <v>0</v>
      </c>
      <c r="W6434" t="str">
        <f t="shared" si="100"/>
        <v>Established (25-48 Months)</v>
      </c>
    </row>
    <row r="6435" spans="1:23" x14ac:dyDescent="0.25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 s="1">
        <v>20.5</v>
      </c>
      <c r="T6435" s="1">
        <v>1191.4000000000001</v>
      </c>
      <c r="U6435" t="s">
        <v>24</v>
      </c>
      <c r="V6435">
        <f>IF(Table1[[#This Row],[Churn]]="Yes",1,0)</f>
        <v>0</v>
      </c>
      <c r="W6435" t="str">
        <f t="shared" si="100"/>
        <v>Loyal (49-72 Months)</v>
      </c>
    </row>
    <row r="6436" spans="1:23" x14ac:dyDescent="0.25">
      <c r="A6436" t="s">
        <v>6470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 s="1">
        <v>50.5</v>
      </c>
      <c r="T6436" s="1">
        <v>50.5</v>
      </c>
      <c r="U6436" t="s">
        <v>23</v>
      </c>
      <c r="V6436">
        <f>IF(Table1[[#This Row],[Churn]]="Yes",1,0)</f>
        <v>1</v>
      </c>
      <c r="W6436" t="str">
        <f t="shared" si="100"/>
        <v>New (0-12 Months)</v>
      </c>
    </row>
    <row r="6437" spans="1:23" x14ac:dyDescent="0.25">
      <c r="A6437" t="s">
        <v>6471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 s="1">
        <v>50.2</v>
      </c>
      <c r="T6437" s="1">
        <v>2554</v>
      </c>
      <c r="U6437" t="s">
        <v>24</v>
      </c>
      <c r="V6437">
        <f>IF(Table1[[#This Row],[Churn]]="Yes",1,0)</f>
        <v>0</v>
      </c>
      <c r="W6437" t="str">
        <f t="shared" si="100"/>
        <v>Loyal (49-72 Months)</v>
      </c>
    </row>
    <row r="6438" spans="1:23" x14ac:dyDescent="0.25">
      <c r="A6438" t="s">
        <v>6472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 s="1">
        <v>79.599999999999994</v>
      </c>
      <c r="T6438" s="1">
        <v>5589.45</v>
      </c>
      <c r="U6438" t="s">
        <v>24</v>
      </c>
      <c r="V6438">
        <f>IF(Table1[[#This Row],[Churn]]="Yes",1,0)</f>
        <v>0</v>
      </c>
      <c r="W6438" t="str">
        <f t="shared" si="100"/>
        <v>Loyal (49-72 Months)</v>
      </c>
    </row>
    <row r="6439" spans="1:23" x14ac:dyDescent="0.25">
      <c r="A6439" t="s">
        <v>6473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 s="1">
        <v>24.9</v>
      </c>
      <c r="T6439" s="1">
        <v>467.7</v>
      </c>
      <c r="U6439" t="s">
        <v>24</v>
      </c>
      <c r="V6439">
        <f>IF(Table1[[#This Row],[Churn]]="Yes",1,0)</f>
        <v>0</v>
      </c>
      <c r="W6439" t="str">
        <f t="shared" si="100"/>
        <v>Developing (13-24 Months)</v>
      </c>
    </row>
    <row r="6440" spans="1:23" x14ac:dyDescent="0.25">
      <c r="A6440" t="s">
        <v>6474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 s="1">
        <v>74.400000000000006</v>
      </c>
      <c r="T6440" s="1">
        <v>74.400000000000006</v>
      </c>
      <c r="U6440" t="s">
        <v>23</v>
      </c>
      <c r="V6440">
        <f>IF(Table1[[#This Row],[Churn]]="Yes",1,0)</f>
        <v>1</v>
      </c>
      <c r="W6440" t="str">
        <f t="shared" si="100"/>
        <v>New (0-12 Months)</v>
      </c>
    </row>
    <row r="6441" spans="1:23" x14ac:dyDescent="0.25">
      <c r="A6441" t="s">
        <v>6475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 s="1">
        <v>106.9</v>
      </c>
      <c r="T6441" s="1">
        <v>3756.45</v>
      </c>
      <c r="U6441" t="s">
        <v>24</v>
      </c>
      <c r="V6441">
        <f>IF(Table1[[#This Row],[Churn]]="Yes",1,0)</f>
        <v>0</v>
      </c>
      <c r="W6441" t="str">
        <f t="shared" si="100"/>
        <v>Established (25-48 Months)</v>
      </c>
    </row>
    <row r="6442" spans="1:23" x14ac:dyDescent="0.25">
      <c r="A6442" t="s">
        <v>6476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 s="1">
        <v>101.35</v>
      </c>
      <c r="T6442" s="1">
        <v>3334.9</v>
      </c>
      <c r="U6442" t="s">
        <v>24</v>
      </c>
      <c r="V6442">
        <f>IF(Table1[[#This Row],[Churn]]="Yes",1,0)</f>
        <v>0</v>
      </c>
      <c r="W6442" t="str">
        <f t="shared" si="100"/>
        <v>Established (25-48 Months)</v>
      </c>
    </row>
    <row r="6443" spans="1:23" x14ac:dyDescent="0.25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 s="1">
        <v>55.35</v>
      </c>
      <c r="T6443" s="1">
        <v>920.5</v>
      </c>
      <c r="U6443" t="s">
        <v>24</v>
      </c>
      <c r="V6443">
        <f>IF(Table1[[#This Row],[Churn]]="Yes",1,0)</f>
        <v>0</v>
      </c>
      <c r="W6443" t="str">
        <f t="shared" si="100"/>
        <v>Developing (13-24 Months)</v>
      </c>
    </row>
    <row r="6444" spans="1:23" x14ac:dyDescent="0.25">
      <c r="A6444" t="s">
        <v>6478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 s="1">
        <v>50.55</v>
      </c>
      <c r="T6444" s="1">
        <v>3431.75</v>
      </c>
      <c r="U6444" t="s">
        <v>24</v>
      </c>
      <c r="V6444">
        <f>IF(Table1[[#This Row],[Churn]]="Yes",1,0)</f>
        <v>0</v>
      </c>
      <c r="W6444" t="str">
        <f t="shared" si="100"/>
        <v>Loyal (49-72 Months)</v>
      </c>
    </row>
    <row r="6445" spans="1:23" x14ac:dyDescent="0.25">
      <c r="A6445" t="s">
        <v>6479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 s="1">
        <v>19.5</v>
      </c>
      <c r="T6445" s="1">
        <v>150.35</v>
      </c>
      <c r="U6445" t="s">
        <v>24</v>
      </c>
      <c r="V6445">
        <f>IF(Table1[[#This Row],[Churn]]="Yes",1,0)</f>
        <v>0</v>
      </c>
      <c r="W6445" t="str">
        <f t="shared" si="100"/>
        <v>New (0-12 Months)</v>
      </c>
    </row>
    <row r="6446" spans="1:23" x14ac:dyDescent="0.25">
      <c r="A6446" t="s">
        <v>6480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 s="1">
        <v>79.45</v>
      </c>
      <c r="T6446" s="1">
        <v>2587.6999999999998</v>
      </c>
      <c r="U6446" t="s">
        <v>23</v>
      </c>
      <c r="V6446">
        <f>IF(Table1[[#This Row],[Churn]]="Yes",1,0)</f>
        <v>1</v>
      </c>
      <c r="W6446" t="str">
        <f t="shared" si="100"/>
        <v>Established (25-48 Months)</v>
      </c>
    </row>
    <row r="6447" spans="1:23" x14ac:dyDescent="0.25">
      <c r="A6447" t="s">
        <v>6481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 s="1">
        <v>90.65</v>
      </c>
      <c r="T6447" s="1">
        <v>367.95</v>
      </c>
      <c r="U6447" t="s">
        <v>24</v>
      </c>
      <c r="V6447">
        <f>IF(Table1[[#This Row],[Churn]]="Yes",1,0)</f>
        <v>0</v>
      </c>
      <c r="W6447" t="str">
        <f t="shared" si="100"/>
        <v>New (0-12 Months)</v>
      </c>
    </row>
    <row r="6448" spans="1:23" x14ac:dyDescent="0.25">
      <c r="A6448" t="s">
        <v>6482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 s="1">
        <v>89.85</v>
      </c>
      <c r="T6448" s="1">
        <v>5125.75</v>
      </c>
      <c r="U6448" t="s">
        <v>24</v>
      </c>
      <c r="V6448">
        <f>IF(Table1[[#This Row],[Churn]]="Yes",1,0)</f>
        <v>0</v>
      </c>
      <c r="W6448" t="str">
        <f t="shared" si="100"/>
        <v>Loyal (49-72 Months)</v>
      </c>
    </row>
    <row r="6449" spans="1:23" x14ac:dyDescent="0.25">
      <c r="A6449" t="s">
        <v>6483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 s="1">
        <v>79</v>
      </c>
      <c r="T6449" s="1">
        <v>4801.1000000000004</v>
      </c>
      <c r="U6449" t="s">
        <v>24</v>
      </c>
      <c r="V6449">
        <f>IF(Table1[[#This Row],[Churn]]="Yes",1,0)</f>
        <v>0</v>
      </c>
      <c r="W6449" t="str">
        <f t="shared" si="100"/>
        <v>Loyal (49-72 Months)</v>
      </c>
    </row>
    <row r="6450" spans="1:23" x14ac:dyDescent="0.25">
      <c r="A6450" t="s">
        <v>6484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 s="1">
        <v>104.65</v>
      </c>
      <c r="T6450" s="1">
        <v>6219.6</v>
      </c>
      <c r="U6450" t="s">
        <v>23</v>
      </c>
      <c r="V6450">
        <f>IF(Table1[[#This Row],[Churn]]="Yes",1,0)</f>
        <v>1</v>
      </c>
      <c r="W6450" t="str">
        <f t="shared" si="100"/>
        <v>Loyal (49-72 Months)</v>
      </c>
    </row>
    <row r="6451" spans="1:23" x14ac:dyDescent="0.25">
      <c r="A6451" t="s">
        <v>6485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 s="1">
        <v>19.55</v>
      </c>
      <c r="T6451" s="1">
        <v>19.55</v>
      </c>
      <c r="U6451" t="s">
        <v>24</v>
      </c>
      <c r="V6451">
        <f>IF(Table1[[#This Row],[Churn]]="Yes",1,0)</f>
        <v>0</v>
      </c>
      <c r="W6451" t="str">
        <f t="shared" si="100"/>
        <v>New (0-12 Months)</v>
      </c>
    </row>
    <row r="6452" spans="1:23" x14ac:dyDescent="0.25">
      <c r="A6452" t="s">
        <v>6486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 s="1">
        <v>19.899999999999999</v>
      </c>
      <c r="T6452" s="1">
        <v>550.1</v>
      </c>
      <c r="U6452" t="s">
        <v>24</v>
      </c>
      <c r="V6452">
        <f>IF(Table1[[#This Row],[Churn]]="Yes",1,0)</f>
        <v>0</v>
      </c>
      <c r="W6452" t="str">
        <f t="shared" si="100"/>
        <v>Established (25-48 Months)</v>
      </c>
    </row>
    <row r="6453" spans="1:23" x14ac:dyDescent="0.25">
      <c r="A6453" t="s">
        <v>6487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 s="1">
        <v>116.25</v>
      </c>
      <c r="T6453" s="1">
        <v>7862.25</v>
      </c>
      <c r="U6453" t="s">
        <v>24</v>
      </c>
      <c r="V6453">
        <f>IF(Table1[[#This Row],[Churn]]="Yes",1,0)</f>
        <v>0</v>
      </c>
      <c r="W6453" t="str">
        <f t="shared" si="100"/>
        <v>Loyal (49-72 Months)</v>
      </c>
    </row>
    <row r="6454" spans="1:23" x14ac:dyDescent="0.25">
      <c r="A6454" t="s">
        <v>6488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 s="1">
        <v>87.75</v>
      </c>
      <c r="T6454" s="1">
        <v>1242.2</v>
      </c>
      <c r="U6454" t="s">
        <v>24</v>
      </c>
      <c r="V6454">
        <f>IF(Table1[[#This Row],[Churn]]="Yes",1,0)</f>
        <v>0</v>
      </c>
      <c r="W6454" t="str">
        <f t="shared" si="100"/>
        <v>Developing (13-24 Months)</v>
      </c>
    </row>
    <row r="6455" spans="1:23" x14ac:dyDescent="0.25">
      <c r="A6455" t="s">
        <v>6489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 s="1">
        <v>100.05</v>
      </c>
      <c r="T6455" s="1">
        <v>4871.05</v>
      </c>
      <c r="U6455" t="s">
        <v>23</v>
      </c>
      <c r="V6455">
        <f>IF(Table1[[#This Row],[Churn]]="Yes",1,0)</f>
        <v>1</v>
      </c>
      <c r="W6455" t="str">
        <f t="shared" si="100"/>
        <v>Established (25-48 Months)</v>
      </c>
    </row>
    <row r="6456" spans="1:23" x14ac:dyDescent="0.25">
      <c r="A6456" t="s">
        <v>6490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 s="1">
        <v>81.3</v>
      </c>
      <c r="T6456" s="1">
        <v>3190.65</v>
      </c>
      <c r="U6456" t="s">
        <v>24</v>
      </c>
      <c r="V6456">
        <f>IF(Table1[[#This Row],[Churn]]="Yes",1,0)</f>
        <v>0</v>
      </c>
      <c r="W6456" t="str">
        <f t="shared" si="100"/>
        <v>Established (25-48 Months)</v>
      </c>
    </row>
    <row r="6457" spans="1:23" x14ac:dyDescent="0.25">
      <c r="A6457" t="s">
        <v>6491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 s="1">
        <v>44.3</v>
      </c>
      <c r="T6457" s="1">
        <v>2666.75</v>
      </c>
      <c r="U6457" t="s">
        <v>24</v>
      </c>
      <c r="V6457">
        <f>IF(Table1[[#This Row],[Churn]]="Yes",1,0)</f>
        <v>0</v>
      </c>
      <c r="W6457" t="str">
        <f t="shared" si="100"/>
        <v>Loyal (49-72 Months)</v>
      </c>
    </row>
    <row r="6458" spans="1:23" x14ac:dyDescent="0.25">
      <c r="A6458" t="s">
        <v>6492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 s="1">
        <v>70.349999999999994</v>
      </c>
      <c r="T6458" s="1">
        <v>3533.6</v>
      </c>
      <c r="U6458" t="s">
        <v>24</v>
      </c>
      <c r="V6458">
        <f>IF(Table1[[#This Row],[Churn]]="Yes",1,0)</f>
        <v>0</v>
      </c>
      <c r="W6458" t="str">
        <f t="shared" si="100"/>
        <v>Loyal (49-72 Months)</v>
      </c>
    </row>
    <row r="6459" spans="1:23" x14ac:dyDescent="0.25">
      <c r="A6459" t="s">
        <v>6493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 s="1">
        <v>44.45</v>
      </c>
      <c r="T6459" s="1">
        <v>792.15</v>
      </c>
      <c r="U6459" t="s">
        <v>24</v>
      </c>
      <c r="V6459">
        <f>IF(Table1[[#This Row],[Churn]]="Yes",1,0)</f>
        <v>0</v>
      </c>
      <c r="W6459" t="str">
        <f t="shared" si="100"/>
        <v>Developing (13-24 Months)</v>
      </c>
    </row>
    <row r="6460" spans="1:23" x14ac:dyDescent="0.25">
      <c r="A6460" t="s">
        <v>6494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 s="1">
        <v>49.15</v>
      </c>
      <c r="T6460" s="1">
        <v>295.64999999999998</v>
      </c>
      <c r="U6460" t="s">
        <v>24</v>
      </c>
      <c r="V6460">
        <f>IF(Table1[[#This Row],[Churn]]="Yes",1,0)</f>
        <v>0</v>
      </c>
      <c r="W6460" t="str">
        <f t="shared" si="100"/>
        <v>New (0-12 Months)</v>
      </c>
    </row>
    <row r="6461" spans="1:23" x14ac:dyDescent="0.25">
      <c r="A6461" t="s">
        <v>6495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 s="1">
        <v>29.45</v>
      </c>
      <c r="T6461" s="1">
        <v>1459.35</v>
      </c>
      <c r="U6461" t="s">
        <v>24</v>
      </c>
      <c r="V6461">
        <f>IF(Table1[[#This Row],[Churn]]="Yes",1,0)</f>
        <v>0</v>
      </c>
      <c r="W6461" t="str">
        <f t="shared" si="100"/>
        <v>Loyal (49-72 Months)</v>
      </c>
    </row>
    <row r="6462" spans="1:23" x14ac:dyDescent="0.25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 s="1">
        <v>100.55</v>
      </c>
      <c r="T6462" s="1">
        <v>4398.1499999999996</v>
      </c>
      <c r="U6462" t="s">
        <v>23</v>
      </c>
      <c r="V6462">
        <f>IF(Table1[[#This Row],[Churn]]="Yes",1,0)</f>
        <v>1</v>
      </c>
      <c r="W6462" t="str">
        <f t="shared" si="100"/>
        <v>Established (25-48 Months)</v>
      </c>
    </row>
    <row r="6463" spans="1:23" x14ac:dyDescent="0.25">
      <c r="A6463" t="s">
        <v>6497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 s="1">
        <v>85.3</v>
      </c>
      <c r="T6463" s="1">
        <v>4297.95</v>
      </c>
      <c r="U6463" t="s">
        <v>24</v>
      </c>
      <c r="V6463">
        <f>IF(Table1[[#This Row],[Churn]]="Yes",1,0)</f>
        <v>0</v>
      </c>
      <c r="W6463" t="str">
        <f t="shared" si="100"/>
        <v>Loyal (49-72 Months)</v>
      </c>
    </row>
    <row r="6464" spans="1:23" x14ac:dyDescent="0.25">
      <c r="A6464" t="s">
        <v>6498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 s="1">
        <v>95.65</v>
      </c>
      <c r="T6464" s="1">
        <v>167.3</v>
      </c>
      <c r="U6464" t="s">
        <v>23</v>
      </c>
      <c r="V6464">
        <f>IF(Table1[[#This Row],[Churn]]="Yes",1,0)</f>
        <v>1</v>
      </c>
      <c r="W6464" t="str">
        <f t="shared" si="100"/>
        <v>New (0-12 Months)</v>
      </c>
    </row>
    <row r="6465" spans="1:23" x14ac:dyDescent="0.25">
      <c r="A6465" t="s">
        <v>6499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 s="1">
        <v>69.099999999999994</v>
      </c>
      <c r="T6465" s="1">
        <v>4096.8999999999996</v>
      </c>
      <c r="U6465" t="s">
        <v>24</v>
      </c>
      <c r="V6465">
        <f>IF(Table1[[#This Row],[Churn]]="Yes",1,0)</f>
        <v>0</v>
      </c>
      <c r="W6465" t="str">
        <f t="shared" si="100"/>
        <v>Loyal (49-72 Months)</v>
      </c>
    </row>
    <row r="6466" spans="1:23" x14ac:dyDescent="0.25">
      <c r="A6466" t="s">
        <v>6500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 s="1">
        <v>70.349999999999994</v>
      </c>
      <c r="T6466" s="1">
        <v>3454.6</v>
      </c>
      <c r="U6466" t="s">
        <v>24</v>
      </c>
      <c r="V6466">
        <f>IF(Table1[[#This Row],[Churn]]="Yes",1,0)</f>
        <v>0</v>
      </c>
      <c r="W6466" t="str">
        <f t="shared" ref="W6466:W6529" si="101">IF(F6466&lt;=12,"New (0-12 Months)",IF(F6466&lt;=24,"Developing (13-24 Months)",IF(F6466&lt;=48,"Established (25-48 Months)","Loyal (49-72 Months)")))</f>
        <v>Loyal (49-72 Months)</v>
      </c>
    </row>
    <row r="6467" spans="1:23" x14ac:dyDescent="0.25">
      <c r="A6467" t="s">
        <v>6501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 s="1">
        <v>20.6</v>
      </c>
      <c r="T6467" s="1">
        <v>1286</v>
      </c>
      <c r="U6467" t="s">
        <v>24</v>
      </c>
      <c r="V6467">
        <f>IF(Table1[[#This Row],[Churn]]="Yes",1,0)</f>
        <v>0</v>
      </c>
      <c r="W6467" t="str">
        <f t="shared" si="101"/>
        <v>Loyal (49-72 Months)</v>
      </c>
    </row>
    <row r="6468" spans="1:23" x14ac:dyDescent="0.25">
      <c r="A6468" t="s">
        <v>6502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 s="1">
        <v>74.150000000000006</v>
      </c>
      <c r="T6468" s="1">
        <v>1387</v>
      </c>
      <c r="U6468" t="s">
        <v>24</v>
      </c>
      <c r="V6468">
        <f>IF(Table1[[#This Row],[Churn]]="Yes",1,0)</f>
        <v>0</v>
      </c>
      <c r="W6468" t="str">
        <f t="shared" si="101"/>
        <v>Developing (13-24 Months)</v>
      </c>
    </row>
    <row r="6469" spans="1:23" x14ac:dyDescent="0.25">
      <c r="A6469" t="s">
        <v>6503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 s="1">
        <v>75.05</v>
      </c>
      <c r="T6469" s="1">
        <v>786.3</v>
      </c>
      <c r="U6469" t="s">
        <v>24</v>
      </c>
      <c r="V6469">
        <f>IF(Table1[[#This Row],[Churn]]="Yes",1,0)</f>
        <v>0</v>
      </c>
      <c r="W6469" t="str">
        <f t="shared" si="101"/>
        <v>New (0-12 Months)</v>
      </c>
    </row>
    <row r="6470" spans="1:23" x14ac:dyDescent="0.25">
      <c r="A6470" t="s">
        <v>6504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 s="1">
        <v>44.6</v>
      </c>
      <c r="T6470" s="1">
        <v>641.25</v>
      </c>
      <c r="U6470" t="s">
        <v>24</v>
      </c>
      <c r="V6470">
        <f>IF(Table1[[#This Row],[Churn]]="Yes",1,0)</f>
        <v>0</v>
      </c>
      <c r="W6470" t="str">
        <f t="shared" si="101"/>
        <v>Developing (13-24 Months)</v>
      </c>
    </row>
    <row r="6471" spans="1:23" x14ac:dyDescent="0.25">
      <c r="A6471" t="s">
        <v>6505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 s="1">
        <v>21.45</v>
      </c>
      <c r="T6471" s="1">
        <v>705.45</v>
      </c>
      <c r="U6471" t="s">
        <v>24</v>
      </c>
      <c r="V6471">
        <f>IF(Table1[[#This Row],[Churn]]="Yes",1,0)</f>
        <v>0</v>
      </c>
      <c r="W6471" t="str">
        <f t="shared" si="101"/>
        <v>Established (25-48 Months)</v>
      </c>
    </row>
    <row r="6472" spans="1:23" x14ac:dyDescent="0.25">
      <c r="A6472" t="s">
        <v>6506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 s="1">
        <v>43.45</v>
      </c>
      <c r="T6472" s="1">
        <v>345.5</v>
      </c>
      <c r="U6472" t="s">
        <v>24</v>
      </c>
      <c r="V6472">
        <f>IF(Table1[[#This Row],[Churn]]="Yes",1,0)</f>
        <v>0</v>
      </c>
      <c r="W6472" t="str">
        <f t="shared" si="101"/>
        <v>New (0-12 Months)</v>
      </c>
    </row>
    <row r="6473" spans="1:23" x14ac:dyDescent="0.25">
      <c r="A6473" t="s">
        <v>6507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 s="1">
        <v>20.05</v>
      </c>
      <c r="T6473" s="1">
        <v>345.9</v>
      </c>
      <c r="U6473" t="s">
        <v>24</v>
      </c>
      <c r="V6473">
        <f>IF(Table1[[#This Row],[Churn]]="Yes",1,0)</f>
        <v>0</v>
      </c>
      <c r="W6473" t="str">
        <f t="shared" si="101"/>
        <v>Developing (13-24 Months)</v>
      </c>
    </row>
    <row r="6474" spans="1:23" x14ac:dyDescent="0.25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 s="1">
        <v>94.15</v>
      </c>
      <c r="T6474" s="1">
        <v>5811.8</v>
      </c>
      <c r="U6474" t="s">
        <v>24</v>
      </c>
      <c r="V6474">
        <f>IF(Table1[[#This Row],[Churn]]="Yes",1,0)</f>
        <v>0</v>
      </c>
      <c r="W6474" t="str">
        <f t="shared" si="101"/>
        <v>Loyal (49-72 Months)</v>
      </c>
    </row>
    <row r="6475" spans="1:23" x14ac:dyDescent="0.25">
      <c r="A6475" t="s">
        <v>6509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 s="1">
        <v>94.4</v>
      </c>
      <c r="T6475" s="1">
        <v>94.4</v>
      </c>
      <c r="U6475" t="s">
        <v>23</v>
      </c>
      <c r="V6475">
        <f>IF(Table1[[#This Row],[Churn]]="Yes",1,0)</f>
        <v>1</v>
      </c>
      <c r="W6475" t="str">
        <f t="shared" si="101"/>
        <v>New (0-12 Months)</v>
      </c>
    </row>
    <row r="6476" spans="1:23" x14ac:dyDescent="0.25">
      <c r="A6476" t="s">
        <v>6510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 s="1">
        <v>19.55</v>
      </c>
      <c r="T6476" s="1">
        <v>124.45</v>
      </c>
      <c r="U6476" t="s">
        <v>24</v>
      </c>
      <c r="V6476">
        <f>IF(Table1[[#This Row],[Churn]]="Yes",1,0)</f>
        <v>0</v>
      </c>
      <c r="W6476" t="str">
        <f t="shared" si="101"/>
        <v>New (0-12 Months)</v>
      </c>
    </row>
    <row r="6477" spans="1:23" x14ac:dyDescent="0.25">
      <c r="A6477" t="s">
        <v>6511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 s="1">
        <v>75.900000000000006</v>
      </c>
      <c r="T6477" s="1">
        <v>1375.6</v>
      </c>
      <c r="U6477" t="s">
        <v>24</v>
      </c>
      <c r="V6477">
        <f>IF(Table1[[#This Row],[Churn]]="Yes",1,0)</f>
        <v>0</v>
      </c>
      <c r="W6477" t="str">
        <f t="shared" si="101"/>
        <v>Developing (13-24 Months)</v>
      </c>
    </row>
    <row r="6478" spans="1:23" x14ac:dyDescent="0.25">
      <c r="A6478" t="s">
        <v>6512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 s="1">
        <v>64.150000000000006</v>
      </c>
      <c r="T6478" s="1">
        <v>3491.55</v>
      </c>
      <c r="U6478" t="s">
        <v>24</v>
      </c>
      <c r="V6478">
        <f>IF(Table1[[#This Row],[Churn]]="Yes",1,0)</f>
        <v>0</v>
      </c>
      <c r="W6478" t="str">
        <f t="shared" si="101"/>
        <v>Loyal (49-72 Months)</v>
      </c>
    </row>
    <row r="6479" spans="1:23" x14ac:dyDescent="0.25">
      <c r="A6479" t="s">
        <v>6513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 s="1">
        <v>109.55</v>
      </c>
      <c r="T6479" s="1">
        <v>7920.7</v>
      </c>
      <c r="U6479" t="s">
        <v>24</v>
      </c>
      <c r="V6479">
        <f>IF(Table1[[#This Row],[Churn]]="Yes",1,0)</f>
        <v>0</v>
      </c>
      <c r="W6479" t="str">
        <f t="shared" si="101"/>
        <v>Loyal (49-72 Months)</v>
      </c>
    </row>
    <row r="6480" spans="1:23" x14ac:dyDescent="0.25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 s="1">
        <v>110.8</v>
      </c>
      <c r="T6480" s="1">
        <v>6640.7</v>
      </c>
      <c r="U6480" t="s">
        <v>24</v>
      </c>
      <c r="V6480">
        <f>IF(Table1[[#This Row],[Churn]]="Yes",1,0)</f>
        <v>0</v>
      </c>
      <c r="W6480" t="str">
        <f t="shared" si="101"/>
        <v>Loyal (49-72 Months)</v>
      </c>
    </row>
    <row r="6481" spans="1:23" x14ac:dyDescent="0.25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 s="1">
        <v>55</v>
      </c>
      <c r="T6481" s="1">
        <v>55</v>
      </c>
      <c r="U6481" t="s">
        <v>23</v>
      </c>
      <c r="V6481">
        <f>IF(Table1[[#This Row],[Churn]]="Yes",1,0)</f>
        <v>1</v>
      </c>
      <c r="W6481" t="str">
        <f t="shared" si="101"/>
        <v>New (0-12 Months)</v>
      </c>
    </row>
    <row r="6482" spans="1:23" x14ac:dyDescent="0.25">
      <c r="A6482" t="s">
        <v>6516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 s="1">
        <v>53.45</v>
      </c>
      <c r="T6482" s="1">
        <v>718.1</v>
      </c>
      <c r="U6482" t="s">
        <v>24</v>
      </c>
      <c r="V6482">
        <f>IF(Table1[[#This Row],[Churn]]="Yes",1,0)</f>
        <v>0</v>
      </c>
      <c r="W6482" t="str">
        <f t="shared" si="101"/>
        <v>Developing (13-24 Months)</v>
      </c>
    </row>
    <row r="6483" spans="1:23" x14ac:dyDescent="0.25">
      <c r="A6483" t="s">
        <v>6517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 s="1">
        <v>69.95</v>
      </c>
      <c r="T6483" s="1">
        <v>320.39999999999998</v>
      </c>
      <c r="U6483" t="s">
        <v>24</v>
      </c>
      <c r="V6483">
        <f>IF(Table1[[#This Row],[Churn]]="Yes",1,0)</f>
        <v>0</v>
      </c>
      <c r="W6483" t="str">
        <f t="shared" si="101"/>
        <v>New (0-12 Months)</v>
      </c>
    </row>
    <row r="6484" spans="1:23" x14ac:dyDescent="0.25">
      <c r="A6484" t="s">
        <v>6518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 s="1">
        <v>101.45</v>
      </c>
      <c r="T6484" s="1">
        <v>101.45</v>
      </c>
      <c r="U6484" t="s">
        <v>23</v>
      </c>
      <c r="V6484">
        <f>IF(Table1[[#This Row],[Churn]]="Yes",1,0)</f>
        <v>1</v>
      </c>
      <c r="W6484" t="str">
        <f t="shared" si="101"/>
        <v>New (0-12 Months)</v>
      </c>
    </row>
    <row r="6485" spans="1:23" x14ac:dyDescent="0.25">
      <c r="A6485" t="s">
        <v>6519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 s="1">
        <v>97</v>
      </c>
      <c r="T6485" s="1">
        <v>1334.45</v>
      </c>
      <c r="U6485" t="s">
        <v>24</v>
      </c>
      <c r="V6485">
        <f>IF(Table1[[#This Row],[Churn]]="Yes",1,0)</f>
        <v>0</v>
      </c>
      <c r="W6485" t="str">
        <f t="shared" si="101"/>
        <v>Developing (13-24 Months)</v>
      </c>
    </row>
    <row r="6486" spans="1:23" x14ac:dyDescent="0.25">
      <c r="A6486" t="s">
        <v>6520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 s="1">
        <v>90.6</v>
      </c>
      <c r="T6486" s="1">
        <v>3358.65</v>
      </c>
      <c r="U6486" t="s">
        <v>24</v>
      </c>
      <c r="V6486">
        <f>IF(Table1[[#This Row],[Churn]]="Yes",1,0)</f>
        <v>0</v>
      </c>
      <c r="W6486" t="str">
        <f t="shared" si="101"/>
        <v>Established (25-48 Months)</v>
      </c>
    </row>
    <row r="6487" spans="1:23" x14ac:dyDescent="0.25">
      <c r="A6487" t="s">
        <v>6521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 s="1">
        <v>73.55</v>
      </c>
      <c r="T6487" s="1">
        <v>4764</v>
      </c>
      <c r="U6487" t="s">
        <v>24</v>
      </c>
      <c r="V6487">
        <f>IF(Table1[[#This Row],[Churn]]="Yes",1,0)</f>
        <v>0</v>
      </c>
      <c r="W6487" t="str">
        <f t="shared" si="101"/>
        <v>Loyal (49-72 Months)</v>
      </c>
    </row>
    <row r="6488" spans="1:23" x14ac:dyDescent="0.25">
      <c r="A6488" t="s">
        <v>6522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 s="1">
        <v>67.95</v>
      </c>
      <c r="T6488" s="1">
        <v>350.3</v>
      </c>
      <c r="U6488" t="s">
        <v>23</v>
      </c>
      <c r="V6488">
        <f>IF(Table1[[#This Row],[Churn]]="Yes",1,0)</f>
        <v>1</v>
      </c>
      <c r="W6488" t="str">
        <f t="shared" si="101"/>
        <v>New (0-12 Months)</v>
      </c>
    </row>
    <row r="6489" spans="1:23" x14ac:dyDescent="0.25">
      <c r="A6489" t="s">
        <v>6523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 s="1">
        <v>94.35</v>
      </c>
      <c r="T6489" s="1">
        <v>5703</v>
      </c>
      <c r="U6489" t="s">
        <v>24</v>
      </c>
      <c r="V6489">
        <f>IF(Table1[[#This Row],[Churn]]="Yes",1,0)</f>
        <v>0</v>
      </c>
      <c r="W6489" t="str">
        <f t="shared" si="101"/>
        <v>Loyal (49-72 Months)</v>
      </c>
    </row>
    <row r="6490" spans="1:23" x14ac:dyDescent="0.25">
      <c r="A6490" t="s">
        <v>6524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 s="1">
        <v>69.5</v>
      </c>
      <c r="T6490" s="1">
        <v>69.5</v>
      </c>
      <c r="U6490" t="s">
        <v>23</v>
      </c>
      <c r="V6490">
        <f>IF(Table1[[#This Row],[Churn]]="Yes",1,0)</f>
        <v>1</v>
      </c>
      <c r="W6490" t="str">
        <f t="shared" si="101"/>
        <v>New (0-12 Months)</v>
      </c>
    </row>
    <row r="6491" spans="1:23" x14ac:dyDescent="0.25">
      <c r="A6491" t="s">
        <v>6525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 s="1">
        <v>18.850000000000001</v>
      </c>
      <c r="T6491" s="1">
        <v>18.850000000000001</v>
      </c>
      <c r="U6491" t="s">
        <v>23</v>
      </c>
      <c r="V6491">
        <f>IF(Table1[[#This Row],[Churn]]="Yes",1,0)</f>
        <v>1</v>
      </c>
      <c r="W6491" t="str">
        <f t="shared" si="101"/>
        <v>New (0-12 Months)</v>
      </c>
    </row>
    <row r="6492" spans="1:23" x14ac:dyDescent="0.25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 s="1">
        <v>19.399999999999999</v>
      </c>
      <c r="T6492" s="1">
        <v>525.54999999999995</v>
      </c>
      <c r="U6492" t="s">
        <v>24</v>
      </c>
      <c r="V6492">
        <f>IF(Table1[[#This Row],[Churn]]="Yes",1,0)</f>
        <v>0</v>
      </c>
      <c r="W6492" t="str">
        <f t="shared" si="101"/>
        <v>Established (25-48 Months)</v>
      </c>
    </row>
    <row r="6493" spans="1:23" x14ac:dyDescent="0.25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 s="1">
        <v>69.2</v>
      </c>
      <c r="T6493" s="1">
        <v>69.2</v>
      </c>
      <c r="U6493" t="s">
        <v>23</v>
      </c>
      <c r="V6493">
        <f>IF(Table1[[#This Row],[Churn]]="Yes",1,0)</f>
        <v>1</v>
      </c>
      <c r="W6493" t="str">
        <f t="shared" si="101"/>
        <v>New (0-12 Months)</v>
      </c>
    </row>
    <row r="6494" spans="1:23" x14ac:dyDescent="0.25">
      <c r="A6494" t="s">
        <v>6528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 s="1">
        <v>19.75</v>
      </c>
      <c r="T6494" s="1">
        <v>483.15</v>
      </c>
      <c r="U6494" t="s">
        <v>24</v>
      </c>
      <c r="V6494">
        <f>IF(Table1[[#This Row],[Churn]]="Yes",1,0)</f>
        <v>0</v>
      </c>
      <c r="W6494" t="str">
        <f t="shared" si="101"/>
        <v>Developing (13-24 Months)</v>
      </c>
    </row>
    <row r="6495" spans="1:23" x14ac:dyDescent="0.25">
      <c r="A6495" t="s">
        <v>6529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 s="1">
        <v>54.6</v>
      </c>
      <c r="T6495" s="1">
        <v>934.8</v>
      </c>
      <c r="U6495" t="s">
        <v>24</v>
      </c>
      <c r="V6495">
        <f>IF(Table1[[#This Row],[Churn]]="Yes",1,0)</f>
        <v>0</v>
      </c>
      <c r="W6495" t="str">
        <f t="shared" si="101"/>
        <v>Developing (13-24 Months)</v>
      </c>
    </row>
    <row r="6496" spans="1:23" x14ac:dyDescent="0.25">
      <c r="A6496" t="s">
        <v>6530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 s="1">
        <v>29.8</v>
      </c>
      <c r="T6496" s="1">
        <v>786.5</v>
      </c>
      <c r="U6496" t="s">
        <v>24</v>
      </c>
      <c r="V6496">
        <f>IF(Table1[[#This Row],[Churn]]="Yes",1,0)</f>
        <v>0</v>
      </c>
      <c r="W6496" t="str">
        <f t="shared" si="101"/>
        <v>Established (25-48 Months)</v>
      </c>
    </row>
    <row r="6497" spans="1:23" x14ac:dyDescent="0.25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 s="1">
        <v>69.650000000000006</v>
      </c>
      <c r="T6497" s="1">
        <v>69.650000000000006</v>
      </c>
      <c r="U6497" t="s">
        <v>23</v>
      </c>
      <c r="V6497">
        <f>IF(Table1[[#This Row],[Churn]]="Yes",1,0)</f>
        <v>1</v>
      </c>
      <c r="W6497" t="str">
        <f t="shared" si="101"/>
        <v>New (0-12 Months)</v>
      </c>
    </row>
    <row r="6498" spans="1:23" x14ac:dyDescent="0.25">
      <c r="A6498" t="s">
        <v>6532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 s="1">
        <v>101.85</v>
      </c>
      <c r="T6498" s="1">
        <v>4086.3</v>
      </c>
      <c r="U6498" t="s">
        <v>23</v>
      </c>
      <c r="V6498">
        <f>IF(Table1[[#This Row],[Churn]]="Yes",1,0)</f>
        <v>1</v>
      </c>
      <c r="W6498" t="str">
        <f t="shared" si="101"/>
        <v>Established (25-48 Months)</v>
      </c>
    </row>
    <row r="6499" spans="1:23" x14ac:dyDescent="0.25">
      <c r="A6499" t="s">
        <v>6533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 s="1">
        <v>103.05</v>
      </c>
      <c r="T6499" s="1">
        <v>5364.8</v>
      </c>
      <c r="U6499" t="s">
        <v>24</v>
      </c>
      <c r="V6499">
        <f>IF(Table1[[#This Row],[Churn]]="Yes",1,0)</f>
        <v>0</v>
      </c>
      <c r="W6499" t="str">
        <f t="shared" si="101"/>
        <v>Loyal (49-72 Months)</v>
      </c>
    </row>
    <row r="6500" spans="1:23" x14ac:dyDescent="0.25">
      <c r="A6500" t="s">
        <v>6534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 s="1">
        <v>82.3</v>
      </c>
      <c r="T6500" s="1">
        <v>82.3</v>
      </c>
      <c r="U6500" t="s">
        <v>23</v>
      </c>
      <c r="V6500">
        <f>IF(Table1[[#This Row],[Churn]]="Yes",1,0)</f>
        <v>1</v>
      </c>
      <c r="W6500" t="str">
        <f t="shared" si="101"/>
        <v>New (0-12 Months)</v>
      </c>
    </row>
    <row r="6501" spans="1:23" x14ac:dyDescent="0.25">
      <c r="A6501" t="s">
        <v>6535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 s="1">
        <v>20.3</v>
      </c>
      <c r="T6501" s="1">
        <v>20.3</v>
      </c>
      <c r="U6501" t="s">
        <v>24</v>
      </c>
      <c r="V6501">
        <f>IF(Table1[[#This Row],[Churn]]="Yes",1,0)</f>
        <v>0</v>
      </c>
      <c r="W6501" t="str">
        <f t="shared" si="101"/>
        <v>New (0-12 Months)</v>
      </c>
    </row>
    <row r="6502" spans="1:23" x14ac:dyDescent="0.25">
      <c r="A6502" t="s">
        <v>6536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 s="1">
        <v>35.1</v>
      </c>
      <c r="T6502" s="1">
        <v>770.4</v>
      </c>
      <c r="U6502" t="s">
        <v>24</v>
      </c>
      <c r="V6502">
        <f>IF(Table1[[#This Row],[Churn]]="Yes",1,0)</f>
        <v>0</v>
      </c>
      <c r="W6502" t="str">
        <f t="shared" si="101"/>
        <v>Developing (13-24 Months)</v>
      </c>
    </row>
    <row r="6503" spans="1:23" x14ac:dyDescent="0.25">
      <c r="A6503" t="s">
        <v>6537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 s="1">
        <v>105.7</v>
      </c>
      <c r="T6503" s="1">
        <v>6816.95</v>
      </c>
      <c r="U6503" t="s">
        <v>24</v>
      </c>
      <c r="V6503">
        <f>IF(Table1[[#This Row],[Churn]]="Yes",1,0)</f>
        <v>0</v>
      </c>
      <c r="W6503" t="str">
        <f t="shared" si="101"/>
        <v>Loyal (49-72 Months)</v>
      </c>
    </row>
    <row r="6504" spans="1:23" x14ac:dyDescent="0.25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 s="1">
        <v>56.25</v>
      </c>
      <c r="T6504" s="1">
        <v>2419.5500000000002</v>
      </c>
      <c r="U6504" t="s">
        <v>24</v>
      </c>
      <c r="V6504">
        <f>IF(Table1[[#This Row],[Churn]]="Yes",1,0)</f>
        <v>0</v>
      </c>
      <c r="W6504" t="str">
        <f t="shared" si="101"/>
        <v>Established (25-48 Months)</v>
      </c>
    </row>
    <row r="6505" spans="1:23" x14ac:dyDescent="0.25">
      <c r="A6505" t="s">
        <v>6539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 s="1">
        <v>60.35</v>
      </c>
      <c r="T6505" s="1">
        <v>4138.7</v>
      </c>
      <c r="U6505" t="s">
        <v>24</v>
      </c>
      <c r="V6505">
        <f>IF(Table1[[#This Row],[Churn]]="Yes",1,0)</f>
        <v>0</v>
      </c>
      <c r="W6505" t="str">
        <f t="shared" si="101"/>
        <v>Loyal (49-72 Months)</v>
      </c>
    </row>
    <row r="6506" spans="1:23" x14ac:dyDescent="0.25">
      <c r="A6506" t="s">
        <v>6540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 s="1">
        <v>79.25</v>
      </c>
      <c r="T6506" s="1">
        <v>267.60000000000002</v>
      </c>
      <c r="U6506" t="s">
        <v>23</v>
      </c>
      <c r="V6506">
        <f>IF(Table1[[#This Row],[Churn]]="Yes",1,0)</f>
        <v>1</v>
      </c>
      <c r="W6506" t="str">
        <f t="shared" si="101"/>
        <v>New (0-12 Months)</v>
      </c>
    </row>
    <row r="6507" spans="1:23" x14ac:dyDescent="0.25">
      <c r="A6507" t="s">
        <v>6541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 s="1">
        <v>59.8</v>
      </c>
      <c r="T6507" s="1">
        <v>3457.45</v>
      </c>
      <c r="U6507" t="s">
        <v>24</v>
      </c>
      <c r="V6507">
        <f>IF(Table1[[#This Row],[Churn]]="Yes",1,0)</f>
        <v>0</v>
      </c>
      <c r="W6507" t="str">
        <f t="shared" si="101"/>
        <v>Loyal (49-72 Months)</v>
      </c>
    </row>
    <row r="6508" spans="1:23" x14ac:dyDescent="0.25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 s="1">
        <v>84.6</v>
      </c>
      <c r="T6508" s="1">
        <v>1115.2</v>
      </c>
      <c r="U6508" t="s">
        <v>23</v>
      </c>
      <c r="V6508">
        <f>IF(Table1[[#This Row],[Churn]]="Yes",1,0)</f>
        <v>1</v>
      </c>
      <c r="W6508" t="str">
        <f t="shared" si="101"/>
        <v>Developing (13-24 Months)</v>
      </c>
    </row>
    <row r="6509" spans="1:23" x14ac:dyDescent="0.25">
      <c r="A6509" t="s">
        <v>6543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 s="1">
        <v>93.4</v>
      </c>
      <c r="T6509" s="1">
        <v>5435.6</v>
      </c>
      <c r="U6509" t="s">
        <v>23</v>
      </c>
      <c r="V6509">
        <f>IF(Table1[[#This Row],[Churn]]="Yes",1,0)</f>
        <v>1</v>
      </c>
      <c r="W6509" t="str">
        <f t="shared" si="101"/>
        <v>Loyal (49-72 Months)</v>
      </c>
    </row>
    <row r="6510" spans="1:23" x14ac:dyDescent="0.25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 s="1">
        <v>94.2</v>
      </c>
      <c r="T6510" s="1">
        <v>4186.3</v>
      </c>
      <c r="U6510" t="s">
        <v>23</v>
      </c>
      <c r="V6510">
        <f>IF(Table1[[#This Row],[Churn]]="Yes",1,0)</f>
        <v>1</v>
      </c>
      <c r="W6510" t="str">
        <f t="shared" si="101"/>
        <v>Established (25-48 Months)</v>
      </c>
    </row>
    <row r="6511" spans="1:23" x14ac:dyDescent="0.25">
      <c r="A6511" t="s">
        <v>6545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 s="1">
        <v>25.05</v>
      </c>
      <c r="T6511" s="1">
        <v>25.05</v>
      </c>
      <c r="U6511" t="s">
        <v>23</v>
      </c>
      <c r="V6511">
        <f>IF(Table1[[#This Row],[Churn]]="Yes",1,0)</f>
        <v>1</v>
      </c>
      <c r="W6511" t="str">
        <f t="shared" si="101"/>
        <v>New (0-12 Months)</v>
      </c>
    </row>
    <row r="6512" spans="1:23" x14ac:dyDescent="0.25">
      <c r="A6512" t="s">
        <v>6546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 s="1">
        <v>99.65</v>
      </c>
      <c r="T6512" s="1">
        <v>4630.2</v>
      </c>
      <c r="U6512" t="s">
        <v>24</v>
      </c>
      <c r="V6512">
        <f>IF(Table1[[#This Row],[Churn]]="Yes",1,0)</f>
        <v>0</v>
      </c>
      <c r="W6512" t="str">
        <f t="shared" si="101"/>
        <v>Established (25-48 Months)</v>
      </c>
    </row>
    <row r="6513" spans="1:23" x14ac:dyDescent="0.25">
      <c r="A6513" t="s">
        <v>6547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 s="1">
        <v>50.65</v>
      </c>
      <c r="T6513" s="1">
        <v>3221.25</v>
      </c>
      <c r="U6513" t="s">
        <v>24</v>
      </c>
      <c r="V6513">
        <f>IF(Table1[[#This Row],[Churn]]="Yes",1,0)</f>
        <v>0</v>
      </c>
      <c r="W6513" t="str">
        <f t="shared" si="101"/>
        <v>Loyal (49-72 Months)</v>
      </c>
    </row>
    <row r="6514" spans="1:23" x14ac:dyDescent="0.25">
      <c r="A6514" t="s">
        <v>6548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 s="1">
        <v>60.9</v>
      </c>
      <c r="T6514" s="1">
        <v>688.5</v>
      </c>
      <c r="U6514" t="s">
        <v>24</v>
      </c>
      <c r="V6514">
        <f>IF(Table1[[#This Row],[Churn]]="Yes",1,0)</f>
        <v>0</v>
      </c>
      <c r="W6514" t="str">
        <f t="shared" si="101"/>
        <v>New (0-12 Months)</v>
      </c>
    </row>
    <row r="6515" spans="1:23" x14ac:dyDescent="0.25">
      <c r="A6515" t="s">
        <v>6549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 s="1">
        <v>59.65</v>
      </c>
      <c r="T6515" s="1">
        <v>867.1</v>
      </c>
      <c r="U6515" t="s">
        <v>24</v>
      </c>
      <c r="V6515">
        <f>IF(Table1[[#This Row],[Churn]]="Yes",1,0)</f>
        <v>0</v>
      </c>
      <c r="W6515" t="str">
        <f t="shared" si="101"/>
        <v>Developing (13-24 Months)</v>
      </c>
    </row>
    <row r="6516" spans="1:23" x14ac:dyDescent="0.25">
      <c r="A6516" t="s">
        <v>6550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 s="1">
        <v>64.7</v>
      </c>
      <c r="T6516" s="1">
        <v>4746.05</v>
      </c>
      <c r="U6516" t="s">
        <v>24</v>
      </c>
      <c r="V6516">
        <f>IF(Table1[[#This Row],[Churn]]="Yes",1,0)</f>
        <v>0</v>
      </c>
      <c r="W6516" t="str">
        <f t="shared" si="101"/>
        <v>Loyal (49-72 Months)</v>
      </c>
    </row>
    <row r="6517" spans="1:23" x14ac:dyDescent="0.25">
      <c r="A6517" t="s">
        <v>6551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 s="1">
        <v>25.1</v>
      </c>
      <c r="T6517" s="1">
        <v>712.85</v>
      </c>
      <c r="U6517" t="s">
        <v>23</v>
      </c>
      <c r="V6517">
        <f>IF(Table1[[#This Row],[Churn]]="Yes",1,0)</f>
        <v>1</v>
      </c>
      <c r="W6517" t="str">
        <f t="shared" si="101"/>
        <v>Established (25-48 Months)</v>
      </c>
    </row>
    <row r="6518" spans="1:23" x14ac:dyDescent="0.25">
      <c r="A6518" t="s">
        <v>6552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 s="1">
        <v>48.95</v>
      </c>
      <c r="T6518" s="1">
        <v>48.95</v>
      </c>
      <c r="U6518" t="s">
        <v>23</v>
      </c>
      <c r="V6518">
        <f>IF(Table1[[#This Row],[Churn]]="Yes",1,0)</f>
        <v>1</v>
      </c>
      <c r="W6518" t="str">
        <f t="shared" si="101"/>
        <v>New (0-12 Months)</v>
      </c>
    </row>
    <row r="6519" spans="1:23" x14ac:dyDescent="0.25">
      <c r="A6519" t="s">
        <v>6553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 s="1">
        <v>54.85</v>
      </c>
      <c r="T6519" s="1">
        <v>355.1</v>
      </c>
      <c r="U6519" t="s">
        <v>24</v>
      </c>
      <c r="V6519">
        <f>IF(Table1[[#This Row],[Churn]]="Yes",1,0)</f>
        <v>0</v>
      </c>
      <c r="W6519" t="str">
        <f t="shared" si="101"/>
        <v>New (0-12 Months)</v>
      </c>
    </row>
    <row r="6520" spans="1:23" x14ac:dyDescent="0.25">
      <c r="A6520" t="s">
        <v>6554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 s="1">
        <v>45.3</v>
      </c>
      <c r="T6520" s="1">
        <v>45.3</v>
      </c>
      <c r="U6520" t="s">
        <v>23</v>
      </c>
      <c r="V6520">
        <f>IF(Table1[[#This Row],[Churn]]="Yes",1,0)</f>
        <v>1</v>
      </c>
      <c r="W6520" t="str">
        <f t="shared" si="101"/>
        <v>New (0-12 Months)</v>
      </c>
    </row>
    <row r="6521" spans="1:23" x14ac:dyDescent="0.25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 s="1">
        <v>91.35</v>
      </c>
      <c r="T6521" s="1">
        <v>5764.7</v>
      </c>
      <c r="U6521" t="s">
        <v>24</v>
      </c>
      <c r="V6521">
        <f>IF(Table1[[#This Row],[Churn]]="Yes",1,0)</f>
        <v>0</v>
      </c>
      <c r="W6521" t="str">
        <f t="shared" si="101"/>
        <v>Loyal (49-72 Months)</v>
      </c>
    </row>
    <row r="6522" spans="1:23" x14ac:dyDescent="0.25">
      <c r="A6522" t="s">
        <v>6556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 s="1">
        <v>85.85</v>
      </c>
      <c r="T6522" s="1">
        <v>167.3</v>
      </c>
      <c r="U6522" t="s">
        <v>23</v>
      </c>
      <c r="V6522">
        <f>IF(Table1[[#This Row],[Churn]]="Yes",1,0)</f>
        <v>1</v>
      </c>
      <c r="W6522" t="str">
        <f t="shared" si="101"/>
        <v>New (0-12 Months)</v>
      </c>
    </row>
    <row r="6523" spans="1:23" x14ac:dyDescent="0.25">
      <c r="A6523" t="s">
        <v>6557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 s="1">
        <v>25.1</v>
      </c>
      <c r="T6523" s="1">
        <v>428.45</v>
      </c>
      <c r="U6523" t="s">
        <v>24</v>
      </c>
      <c r="V6523">
        <f>IF(Table1[[#This Row],[Churn]]="Yes",1,0)</f>
        <v>0</v>
      </c>
      <c r="W6523" t="str">
        <f t="shared" si="101"/>
        <v>Developing (13-24 Months)</v>
      </c>
    </row>
    <row r="6524" spans="1:23" x14ac:dyDescent="0.25">
      <c r="A6524" t="s">
        <v>6558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 s="1">
        <v>34</v>
      </c>
      <c r="T6524" s="1">
        <v>1505.35</v>
      </c>
      <c r="U6524" t="s">
        <v>24</v>
      </c>
      <c r="V6524">
        <f>IF(Table1[[#This Row],[Churn]]="Yes",1,0)</f>
        <v>0</v>
      </c>
      <c r="W6524" t="str">
        <f t="shared" si="101"/>
        <v>Established (25-48 Months)</v>
      </c>
    </row>
    <row r="6525" spans="1:23" x14ac:dyDescent="0.25">
      <c r="A6525" t="s">
        <v>6559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 s="1">
        <v>45.9</v>
      </c>
      <c r="T6525" s="1">
        <v>693.45</v>
      </c>
      <c r="U6525" t="s">
        <v>24</v>
      </c>
      <c r="V6525">
        <f>IF(Table1[[#This Row],[Churn]]="Yes",1,0)</f>
        <v>0</v>
      </c>
      <c r="W6525" t="str">
        <f t="shared" si="101"/>
        <v>Developing (13-24 Months)</v>
      </c>
    </row>
    <row r="6526" spans="1:23" x14ac:dyDescent="0.25">
      <c r="A6526" t="s">
        <v>6560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 s="1">
        <v>95.2</v>
      </c>
      <c r="T6526" s="1">
        <v>930.4</v>
      </c>
      <c r="U6526" t="s">
        <v>23</v>
      </c>
      <c r="V6526">
        <f>IF(Table1[[#This Row],[Churn]]="Yes",1,0)</f>
        <v>1</v>
      </c>
      <c r="W6526" t="str">
        <f t="shared" si="101"/>
        <v>New (0-12 Months)</v>
      </c>
    </row>
    <row r="6527" spans="1:23" x14ac:dyDescent="0.25">
      <c r="A6527" t="s">
        <v>6561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 s="1">
        <v>20.5</v>
      </c>
      <c r="T6527" s="1">
        <v>1177.95</v>
      </c>
      <c r="U6527" t="s">
        <v>24</v>
      </c>
      <c r="V6527">
        <f>IF(Table1[[#This Row],[Churn]]="Yes",1,0)</f>
        <v>0</v>
      </c>
      <c r="W6527" t="str">
        <f t="shared" si="101"/>
        <v>Loyal (49-72 Months)</v>
      </c>
    </row>
    <row r="6528" spans="1:23" x14ac:dyDescent="0.25">
      <c r="A6528" t="s">
        <v>6562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 s="1">
        <v>100.6</v>
      </c>
      <c r="T6528" s="1">
        <v>5069.6499999999996</v>
      </c>
      <c r="U6528" t="s">
        <v>23</v>
      </c>
      <c r="V6528">
        <f>IF(Table1[[#This Row],[Churn]]="Yes",1,0)</f>
        <v>1</v>
      </c>
      <c r="W6528" t="str">
        <f t="shared" si="101"/>
        <v>Loyal (49-72 Months)</v>
      </c>
    </row>
    <row r="6529" spans="1:23" x14ac:dyDescent="0.25">
      <c r="A6529" t="s">
        <v>6563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 s="1">
        <v>55.3</v>
      </c>
      <c r="T6529" s="1">
        <v>324.25</v>
      </c>
      <c r="U6529" t="s">
        <v>23</v>
      </c>
      <c r="V6529">
        <f>IF(Table1[[#This Row],[Churn]]="Yes",1,0)</f>
        <v>1</v>
      </c>
      <c r="W6529" t="str">
        <f t="shared" si="101"/>
        <v>New (0-12 Months)</v>
      </c>
    </row>
    <row r="6530" spans="1:23" x14ac:dyDescent="0.25">
      <c r="A6530" t="s">
        <v>6564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 s="1">
        <v>20.350000000000001</v>
      </c>
      <c r="T6530" s="1">
        <v>1458.1</v>
      </c>
      <c r="U6530" t="s">
        <v>24</v>
      </c>
      <c r="V6530">
        <f>IF(Table1[[#This Row],[Churn]]="Yes",1,0)</f>
        <v>0</v>
      </c>
      <c r="W6530" t="str">
        <f t="shared" ref="W6530:W6593" si="102">IF(F6530&lt;=12,"New (0-12 Months)",IF(F6530&lt;=24,"Developing (13-24 Months)",IF(F6530&lt;=48,"Established (25-48 Months)","Loyal (49-72 Months)")))</f>
        <v>Loyal (49-72 Months)</v>
      </c>
    </row>
    <row r="6531" spans="1:23" x14ac:dyDescent="0.25">
      <c r="A6531" t="s">
        <v>6565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 s="1">
        <v>74.849999999999994</v>
      </c>
      <c r="T6531" s="1">
        <v>156.4</v>
      </c>
      <c r="U6531" t="s">
        <v>23</v>
      </c>
      <c r="V6531">
        <f>IF(Table1[[#This Row],[Churn]]="Yes",1,0)</f>
        <v>1</v>
      </c>
      <c r="W6531" t="str">
        <f t="shared" si="102"/>
        <v>New (0-12 Months)</v>
      </c>
    </row>
    <row r="6532" spans="1:23" x14ac:dyDescent="0.25">
      <c r="A6532" t="s">
        <v>6566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 s="1">
        <v>36.1</v>
      </c>
      <c r="T6532" s="1">
        <v>2298.9</v>
      </c>
      <c r="U6532" t="s">
        <v>24</v>
      </c>
      <c r="V6532">
        <f>IF(Table1[[#This Row],[Churn]]="Yes",1,0)</f>
        <v>0</v>
      </c>
      <c r="W6532" t="str">
        <f t="shared" si="102"/>
        <v>Loyal (49-72 Months)</v>
      </c>
    </row>
    <row r="6533" spans="1:23" x14ac:dyDescent="0.25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 s="1">
        <v>65.8</v>
      </c>
      <c r="T6533" s="1">
        <v>1679.65</v>
      </c>
      <c r="U6533" t="s">
        <v>24</v>
      </c>
      <c r="V6533">
        <f>IF(Table1[[#This Row],[Churn]]="Yes",1,0)</f>
        <v>0</v>
      </c>
      <c r="W6533" t="str">
        <f t="shared" si="102"/>
        <v>Established (25-48 Months)</v>
      </c>
    </row>
    <row r="6534" spans="1:23" x14ac:dyDescent="0.25">
      <c r="A6534" t="s">
        <v>6568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 s="1">
        <v>20.350000000000001</v>
      </c>
      <c r="T6534" s="1">
        <v>369.6</v>
      </c>
      <c r="U6534" t="s">
        <v>24</v>
      </c>
      <c r="V6534">
        <f>IF(Table1[[#This Row],[Churn]]="Yes",1,0)</f>
        <v>0</v>
      </c>
      <c r="W6534" t="str">
        <f t="shared" si="102"/>
        <v>Developing (13-24 Months)</v>
      </c>
    </row>
    <row r="6535" spans="1:23" x14ac:dyDescent="0.25">
      <c r="A6535" t="s">
        <v>6569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 s="1">
        <v>105.8</v>
      </c>
      <c r="T6535" s="1">
        <v>2998</v>
      </c>
      <c r="U6535" t="s">
        <v>24</v>
      </c>
      <c r="V6535">
        <f>IF(Table1[[#This Row],[Churn]]="Yes",1,0)</f>
        <v>0</v>
      </c>
      <c r="W6535" t="str">
        <f t="shared" si="102"/>
        <v>Established (25-48 Months)</v>
      </c>
    </row>
    <row r="6536" spans="1:23" x14ac:dyDescent="0.25">
      <c r="A6536" t="s">
        <v>6570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 s="1">
        <v>96.75</v>
      </c>
      <c r="T6536" s="1">
        <v>5206.55</v>
      </c>
      <c r="U6536" t="s">
        <v>24</v>
      </c>
      <c r="V6536">
        <f>IF(Table1[[#This Row],[Churn]]="Yes",1,0)</f>
        <v>0</v>
      </c>
      <c r="W6536" t="str">
        <f t="shared" si="102"/>
        <v>Loyal (49-72 Months)</v>
      </c>
    </row>
    <row r="6537" spans="1:23" x14ac:dyDescent="0.25">
      <c r="A6537" t="s">
        <v>6571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 s="1">
        <v>102.35</v>
      </c>
      <c r="T6537" s="1">
        <v>3626.1</v>
      </c>
      <c r="U6537" t="s">
        <v>23</v>
      </c>
      <c r="V6537">
        <f>IF(Table1[[#This Row],[Churn]]="Yes",1,0)</f>
        <v>1</v>
      </c>
      <c r="W6537" t="str">
        <f t="shared" si="102"/>
        <v>Established (25-48 Months)</v>
      </c>
    </row>
    <row r="6538" spans="1:23" x14ac:dyDescent="0.25">
      <c r="A6538" t="s">
        <v>6572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 s="1">
        <v>24.4</v>
      </c>
      <c r="T6538" s="1">
        <v>24.4</v>
      </c>
      <c r="U6538" t="s">
        <v>24</v>
      </c>
      <c r="V6538">
        <f>IF(Table1[[#This Row],[Churn]]="Yes",1,0)</f>
        <v>0</v>
      </c>
      <c r="W6538" t="str">
        <f t="shared" si="102"/>
        <v>New (0-12 Months)</v>
      </c>
    </row>
    <row r="6539" spans="1:23" x14ac:dyDescent="0.25">
      <c r="A6539" t="s">
        <v>6573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 s="1">
        <v>115.65</v>
      </c>
      <c r="T6539" s="1">
        <v>7968.85</v>
      </c>
      <c r="U6539" t="s">
        <v>23</v>
      </c>
      <c r="V6539">
        <f>IF(Table1[[#This Row],[Churn]]="Yes",1,0)</f>
        <v>1</v>
      </c>
      <c r="W6539" t="str">
        <f t="shared" si="102"/>
        <v>Loyal (49-72 Months)</v>
      </c>
    </row>
    <row r="6540" spans="1:23" x14ac:dyDescent="0.25">
      <c r="A6540" t="s">
        <v>6574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 s="1">
        <v>79.849999999999994</v>
      </c>
      <c r="T6540" s="1">
        <v>152.44999999999999</v>
      </c>
      <c r="U6540" t="s">
        <v>23</v>
      </c>
      <c r="V6540">
        <f>IF(Table1[[#This Row],[Churn]]="Yes",1,0)</f>
        <v>1</v>
      </c>
      <c r="W6540" t="str">
        <f t="shared" si="102"/>
        <v>New (0-12 Months)</v>
      </c>
    </row>
    <row r="6541" spans="1:23" x14ac:dyDescent="0.25">
      <c r="A6541" t="s">
        <v>6575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 s="1">
        <v>73.05</v>
      </c>
      <c r="T6541" s="1">
        <v>1959.5</v>
      </c>
      <c r="U6541" t="s">
        <v>24</v>
      </c>
      <c r="V6541">
        <f>IF(Table1[[#This Row],[Churn]]="Yes",1,0)</f>
        <v>0</v>
      </c>
      <c r="W6541" t="str">
        <f t="shared" si="102"/>
        <v>Established (25-48 Months)</v>
      </c>
    </row>
    <row r="6542" spans="1:23" x14ac:dyDescent="0.25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 s="1">
        <v>64.349999999999994</v>
      </c>
      <c r="T6542" s="1">
        <v>2053.0500000000002</v>
      </c>
      <c r="U6542" t="s">
        <v>24</v>
      </c>
      <c r="V6542">
        <f>IF(Table1[[#This Row],[Churn]]="Yes",1,0)</f>
        <v>0</v>
      </c>
      <c r="W6542" t="str">
        <f t="shared" si="102"/>
        <v>Established (25-48 Months)</v>
      </c>
    </row>
    <row r="6543" spans="1:23" x14ac:dyDescent="0.25">
      <c r="A6543" t="s">
        <v>6577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 s="1">
        <v>20.5</v>
      </c>
      <c r="T6543" s="1">
        <v>398.55</v>
      </c>
      <c r="U6543" t="s">
        <v>24</v>
      </c>
      <c r="V6543">
        <f>IF(Table1[[#This Row],[Churn]]="Yes",1,0)</f>
        <v>0</v>
      </c>
      <c r="W6543" t="str">
        <f t="shared" si="102"/>
        <v>Developing (13-24 Months)</v>
      </c>
    </row>
    <row r="6544" spans="1:23" x14ac:dyDescent="0.25">
      <c r="A6544" t="s">
        <v>6578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 s="1">
        <v>76</v>
      </c>
      <c r="T6544" s="1">
        <v>1130.8499999999999</v>
      </c>
      <c r="U6544" t="s">
        <v>23</v>
      </c>
      <c r="V6544">
        <f>IF(Table1[[#This Row],[Churn]]="Yes",1,0)</f>
        <v>1</v>
      </c>
      <c r="W6544" t="str">
        <f t="shared" si="102"/>
        <v>Developing (13-24 Months)</v>
      </c>
    </row>
    <row r="6545" spans="1:23" x14ac:dyDescent="0.25">
      <c r="A6545" t="s">
        <v>6579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 s="1">
        <v>54.75</v>
      </c>
      <c r="T6545" s="1">
        <v>3425.35</v>
      </c>
      <c r="U6545" t="s">
        <v>24</v>
      </c>
      <c r="V6545">
        <f>IF(Table1[[#This Row],[Churn]]="Yes",1,0)</f>
        <v>0</v>
      </c>
      <c r="W6545" t="str">
        <f t="shared" si="102"/>
        <v>Loyal (49-72 Months)</v>
      </c>
    </row>
    <row r="6546" spans="1:23" x14ac:dyDescent="0.25">
      <c r="A6546" t="s">
        <v>6580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 s="1">
        <v>104.75</v>
      </c>
      <c r="T6546" s="1">
        <v>4323.45</v>
      </c>
      <c r="U6546" t="s">
        <v>23</v>
      </c>
      <c r="V6546">
        <f>IF(Table1[[#This Row],[Churn]]="Yes",1,0)</f>
        <v>1</v>
      </c>
      <c r="W6546" t="str">
        <f t="shared" si="102"/>
        <v>Established (25-48 Months)</v>
      </c>
    </row>
    <row r="6547" spans="1:23" x14ac:dyDescent="0.25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 s="1">
        <v>74.650000000000006</v>
      </c>
      <c r="T6547" s="1">
        <v>703.55</v>
      </c>
      <c r="U6547" t="s">
        <v>23</v>
      </c>
      <c r="V6547">
        <f>IF(Table1[[#This Row],[Churn]]="Yes",1,0)</f>
        <v>1</v>
      </c>
      <c r="W6547" t="str">
        <f t="shared" si="102"/>
        <v>New (0-12 Months)</v>
      </c>
    </row>
    <row r="6548" spans="1:23" x14ac:dyDescent="0.25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 s="1">
        <v>51.15</v>
      </c>
      <c r="T6548" s="1">
        <v>1275.7</v>
      </c>
      <c r="U6548" t="s">
        <v>24</v>
      </c>
      <c r="V6548">
        <f>IF(Table1[[#This Row],[Churn]]="Yes",1,0)</f>
        <v>0</v>
      </c>
      <c r="W6548" t="str">
        <f t="shared" si="102"/>
        <v>Developing (13-24 Months)</v>
      </c>
    </row>
    <row r="6549" spans="1:23" x14ac:dyDescent="0.25">
      <c r="A6549" t="s">
        <v>6583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 s="1">
        <v>41.95</v>
      </c>
      <c r="T6549" s="1">
        <v>2965.75</v>
      </c>
      <c r="U6549" t="s">
        <v>24</v>
      </c>
      <c r="V6549">
        <f>IF(Table1[[#This Row],[Churn]]="Yes",1,0)</f>
        <v>0</v>
      </c>
      <c r="W6549" t="str">
        <f t="shared" si="102"/>
        <v>Loyal (49-72 Months)</v>
      </c>
    </row>
    <row r="6550" spans="1:23" x14ac:dyDescent="0.25">
      <c r="A6550" t="s">
        <v>6584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 s="1">
        <v>54.35</v>
      </c>
      <c r="T6550" s="1">
        <v>1647</v>
      </c>
      <c r="U6550" t="s">
        <v>24</v>
      </c>
      <c r="V6550">
        <f>IF(Table1[[#This Row],[Churn]]="Yes",1,0)</f>
        <v>0</v>
      </c>
      <c r="W6550" t="str">
        <f t="shared" si="102"/>
        <v>Established (25-48 Months)</v>
      </c>
    </row>
    <row r="6551" spans="1:23" x14ac:dyDescent="0.25">
      <c r="A6551" t="s">
        <v>6585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 s="1">
        <v>56.25</v>
      </c>
      <c r="T6551" s="1">
        <v>56.25</v>
      </c>
      <c r="U6551" t="s">
        <v>23</v>
      </c>
      <c r="V6551">
        <f>IF(Table1[[#This Row],[Churn]]="Yes",1,0)</f>
        <v>1</v>
      </c>
      <c r="W6551" t="str">
        <f t="shared" si="102"/>
        <v>New (0-12 Months)</v>
      </c>
    </row>
    <row r="6552" spans="1:23" x14ac:dyDescent="0.25">
      <c r="A6552" t="s">
        <v>6586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 s="1">
        <v>106.1</v>
      </c>
      <c r="T6552" s="1">
        <v>2249.9499999999998</v>
      </c>
      <c r="U6552" t="s">
        <v>23</v>
      </c>
      <c r="V6552">
        <f>IF(Table1[[#This Row],[Churn]]="Yes",1,0)</f>
        <v>1</v>
      </c>
      <c r="W6552" t="str">
        <f t="shared" si="102"/>
        <v>Developing (13-24 Months)</v>
      </c>
    </row>
    <row r="6553" spans="1:23" x14ac:dyDescent="0.25">
      <c r="A6553" t="s">
        <v>6587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 s="1">
        <v>96</v>
      </c>
      <c r="T6553" s="1">
        <v>6109.75</v>
      </c>
      <c r="U6553" t="s">
        <v>24</v>
      </c>
      <c r="V6553">
        <f>IF(Table1[[#This Row],[Churn]]="Yes",1,0)</f>
        <v>0</v>
      </c>
      <c r="W6553" t="str">
        <f t="shared" si="102"/>
        <v>Loyal (49-72 Months)</v>
      </c>
    </row>
    <row r="6554" spans="1:23" x14ac:dyDescent="0.25">
      <c r="A6554" t="s">
        <v>6588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 s="1">
        <v>79.75</v>
      </c>
      <c r="T6554" s="1">
        <v>159.4</v>
      </c>
      <c r="U6554" t="s">
        <v>23</v>
      </c>
      <c r="V6554">
        <f>IF(Table1[[#This Row],[Churn]]="Yes",1,0)</f>
        <v>1</v>
      </c>
      <c r="W6554" t="str">
        <f t="shared" si="102"/>
        <v>New (0-12 Months)</v>
      </c>
    </row>
    <row r="6555" spans="1:23" x14ac:dyDescent="0.25">
      <c r="A6555" t="s">
        <v>6589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 s="1">
        <v>61.45</v>
      </c>
      <c r="T6555" s="1">
        <v>3751.15</v>
      </c>
      <c r="U6555" t="s">
        <v>24</v>
      </c>
      <c r="V6555">
        <f>IF(Table1[[#This Row],[Churn]]="Yes",1,0)</f>
        <v>0</v>
      </c>
      <c r="W6555" t="str">
        <f t="shared" si="102"/>
        <v>Loyal (49-72 Months)</v>
      </c>
    </row>
    <row r="6556" spans="1:23" x14ac:dyDescent="0.25">
      <c r="A6556" t="s">
        <v>6590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 s="1">
        <v>68.650000000000006</v>
      </c>
      <c r="T6556" s="1">
        <v>68.650000000000006</v>
      </c>
      <c r="U6556" t="s">
        <v>23</v>
      </c>
      <c r="V6556">
        <f>IF(Table1[[#This Row],[Churn]]="Yes",1,0)</f>
        <v>1</v>
      </c>
      <c r="W6556" t="str">
        <f t="shared" si="102"/>
        <v>New (0-12 Months)</v>
      </c>
    </row>
    <row r="6557" spans="1:23" x14ac:dyDescent="0.25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 s="1">
        <v>19.649999999999999</v>
      </c>
      <c r="T6557" s="1">
        <v>411.25</v>
      </c>
      <c r="U6557" t="s">
        <v>24</v>
      </c>
      <c r="V6557">
        <f>IF(Table1[[#This Row],[Churn]]="Yes",1,0)</f>
        <v>0</v>
      </c>
      <c r="W6557" t="str">
        <f t="shared" si="102"/>
        <v>Developing (13-24 Months)</v>
      </c>
    </row>
    <row r="6558" spans="1:23" x14ac:dyDescent="0.25">
      <c r="A6558" t="s">
        <v>6592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 s="1">
        <v>19</v>
      </c>
      <c r="T6558" s="1">
        <v>105.5</v>
      </c>
      <c r="U6558" t="s">
        <v>24</v>
      </c>
      <c r="V6558">
        <f>IF(Table1[[#This Row],[Churn]]="Yes",1,0)</f>
        <v>0</v>
      </c>
      <c r="W6558" t="str">
        <f t="shared" si="102"/>
        <v>New (0-12 Months)</v>
      </c>
    </row>
    <row r="6559" spans="1:23" x14ac:dyDescent="0.25">
      <c r="A6559" t="s">
        <v>6593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 s="1">
        <v>100</v>
      </c>
      <c r="T6559" s="1">
        <v>3320.6</v>
      </c>
      <c r="U6559" t="s">
        <v>24</v>
      </c>
      <c r="V6559">
        <f>IF(Table1[[#This Row],[Churn]]="Yes",1,0)</f>
        <v>0</v>
      </c>
      <c r="W6559" t="str">
        <f t="shared" si="102"/>
        <v>Established (25-48 Months)</v>
      </c>
    </row>
    <row r="6560" spans="1:23" x14ac:dyDescent="0.25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 s="1">
        <v>20.25</v>
      </c>
      <c r="T6560" s="1">
        <v>327.45</v>
      </c>
      <c r="U6560" t="s">
        <v>23</v>
      </c>
      <c r="V6560">
        <f>IF(Table1[[#This Row],[Churn]]="Yes",1,0)</f>
        <v>1</v>
      </c>
      <c r="W6560" t="str">
        <f t="shared" si="102"/>
        <v>Developing (13-24 Months)</v>
      </c>
    </row>
    <row r="6561" spans="1:23" x14ac:dyDescent="0.25">
      <c r="A6561" t="s">
        <v>6595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 s="1">
        <v>98.7</v>
      </c>
      <c r="T6561" s="1">
        <v>5669.5</v>
      </c>
      <c r="U6561" t="s">
        <v>24</v>
      </c>
      <c r="V6561">
        <f>IF(Table1[[#This Row],[Churn]]="Yes",1,0)</f>
        <v>0</v>
      </c>
      <c r="W6561" t="str">
        <f t="shared" si="102"/>
        <v>Loyal (49-72 Months)</v>
      </c>
    </row>
    <row r="6562" spans="1:23" x14ac:dyDescent="0.25">
      <c r="A6562" t="s">
        <v>6596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 s="1">
        <v>19.8</v>
      </c>
      <c r="T6562" s="1">
        <v>465.45</v>
      </c>
      <c r="U6562" t="s">
        <v>24</v>
      </c>
      <c r="V6562">
        <f>IF(Table1[[#This Row],[Churn]]="Yes",1,0)</f>
        <v>0</v>
      </c>
      <c r="W6562" t="str">
        <f t="shared" si="102"/>
        <v>Developing (13-24 Months)</v>
      </c>
    </row>
    <row r="6563" spans="1:23" x14ac:dyDescent="0.25">
      <c r="A6563" t="s">
        <v>6597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 s="1">
        <v>73.8</v>
      </c>
      <c r="T6563" s="1">
        <v>704.3</v>
      </c>
      <c r="U6563" t="s">
        <v>24</v>
      </c>
      <c r="V6563">
        <f>IF(Table1[[#This Row],[Churn]]="Yes",1,0)</f>
        <v>0</v>
      </c>
      <c r="W6563" t="str">
        <f t="shared" si="102"/>
        <v>New (0-12 Months)</v>
      </c>
    </row>
    <row r="6564" spans="1:23" x14ac:dyDescent="0.25">
      <c r="A6564" t="s">
        <v>6598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 s="1">
        <v>100.2</v>
      </c>
      <c r="T6564" s="1">
        <v>1369.8</v>
      </c>
      <c r="U6564" t="s">
        <v>23</v>
      </c>
      <c r="V6564">
        <f>IF(Table1[[#This Row],[Churn]]="Yes",1,0)</f>
        <v>1</v>
      </c>
      <c r="W6564" t="str">
        <f t="shared" si="102"/>
        <v>Developing (13-24 Months)</v>
      </c>
    </row>
    <row r="6565" spans="1:23" x14ac:dyDescent="0.25">
      <c r="A6565" t="s">
        <v>6599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 s="1">
        <v>74.900000000000006</v>
      </c>
      <c r="T6565" s="1">
        <v>1107.25</v>
      </c>
      <c r="U6565" t="s">
        <v>23</v>
      </c>
      <c r="V6565">
        <f>IF(Table1[[#This Row],[Churn]]="Yes",1,0)</f>
        <v>1</v>
      </c>
      <c r="W6565" t="str">
        <f t="shared" si="102"/>
        <v>Developing (13-24 Months)</v>
      </c>
    </row>
    <row r="6566" spans="1:23" x14ac:dyDescent="0.25">
      <c r="A6566" t="s">
        <v>6600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 s="1">
        <v>20.05</v>
      </c>
      <c r="T6566" s="1">
        <v>95.55</v>
      </c>
      <c r="U6566" t="s">
        <v>24</v>
      </c>
      <c r="V6566">
        <f>IF(Table1[[#This Row],[Churn]]="Yes",1,0)</f>
        <v>0</v>
      </c>
      <c r="W6566" t="str">
        <f t="shared" si="102"/>
        <v>New (0-12 Months)</v>
      </c>
    </row>
    <row r="6567" spans="1:23" x14ac:dyDescent="0.25">
      <c r="A6567" t="s">
        <v>6601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 s="1">
        <v>106.2</v>
      </c>
      <c r="T6567" s="1">
        <v>6375.2</v>
      </c>
      <c r="U6567" t="s">
        <v>24</v>
      </c>
      <c r="V6567">
        <f>IF(Table1[[#This Row],[Churn]]="Yes",1,0)</f>
        <v>0</v>
      </c>
      <c r="W6567" t="str">
        <f t="shared" si="102"/>
        <v>Loyal (49-72 Months)</v>
      </c>
    </row>
    <row r="6568" spans="1:23" x14ac:dyDescent="0.25">
      <c r="A6568" t="s">
        <v>6602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 s="1">
        <v>116.55</v>
      </c>
      <c r="T6568" s="1">
        <v>8152.3</v>
      </c>
      <c r="U6568" t="s">
        <v>24</v>
      </c>
      <c r="V6568">
        <f>IF(Table1[[#This Row],[Churn]]="Yes",1,0)</f>
        <v>0</v>
      </c>
      <c r="W6568" t="str">
        <f t="shared" si="102"/>
        <v>Loyal (49-72 Months)</v>
      </c>
    </row>
    <row r="6569" spans="1:23" x14ac:dyDescent="0.25">
      <c r="A6569" t="s">
        <v>6603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 s="1">
        <v>99.7</v>
      </c>
      <c r="T6569" s="1">
        <v>1566.75</v>
      </c>
      <c r="U6569" t="s">
        <v>24</v>
      </c>
      <c r="V6569">
        <f>IF(Table1[[#This Row],[Churn]]="Yes",1,0)</f>
        <v>0</v>
      </c>
      <c r="W6569" t="str">
        <f t="shared" si="102"/>
        <v>Developing (13-24 Months)</v>
      </c>
    </row>
    <row r="6570" spans="1:23" x14ac:dyDescent="0.25">
      <c r="A6570" t="s">
        <v>6604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 s="1">
        <v>19.7</v>
      </c>
      <c r="T6570" s="1">
        <v>130.25</v>
      </c>
      <c r="U6570" t="s">
        <v>24</v>
      </c>
      <c r="V6570">
        <f>IF(Table1[[#This Row],[Churn]]="Yes",1,0)</f>
        <v>0</v>
      </c>
      <c r="W6570" t="str">
        <f t="shared" si="102"/>
        <v>New (0-12 Months)</v>
      </c>
    </row>
    <row r="6571" spans="1:23" x14ac:dyDescent="0.25">
      <c r="A6571" t="s">
        <v>6605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 s="1">
        <v>19.5</v>
      </c>
      <c r="T6571" s="1">
        <v>162.15</v>
      </c>
      <c r="U6571" t="s">
        <v>24</v>
      </c>
      <c r="V6571">
        <f>IF(Table1[[#This Row],[Churn]]="Yes",1,0)</f>
        <v>0</v>
      </c>
      <c r="W6571" t="str">
        <f t="shared" si="102"/>
        <v>New (0-12 Months)</v>
      </c>
    </row>
    <row r="6572" spans="1:23" x14ac:dyDescent="0.25">
      <c r="A6572" t="s">
        <v>6606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 s="1">
        <v>29.15</v>
      </c>
      <c r="T6572" s="1">
        <v>110.05</v>
      </c>
      <c r="U6572" t="s">
        <v>24</v>
      </c>
      <c r="V6572">
        <f>IF(Table1[[#This Row],[Churn]]="Yes",1,0)</f>
        <v>0</v>
      </c>
      <c r="W6572" t="str">
        <f t="shared" si="102"/>
        <v>New (0-12 Months)</v>
      </c>
    </row>
    <row r="6573" spans="1:23" x14ac:dyDescent="0.25">
      <c r="A6573" t="s">
        <v>6607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 s="1">
        <v>55</v>
      </c>
      <c r="T6573" s="1">
        <v>1885.15</v>
      </c>
      <c r="U6573" t="s">
        <v>24</v>
      </c>
      <c r="V6573">
        <f>IF(Table1[[#This Row],[Churn]]="Yes",1,0)</f>
        <v>0</v>
      </c>
      <c r="W6573" t="str">
        <f t="shared" si="102"/>
        <v>Established (25-48 Months)</v>
      </c>
    </row>
    <row r="6574" spans="1:23" x14ac:dyDescent="0.25">
      <c r="A6574" t="s">
        <v>6608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 s="1">
        <v>90.8</v>
      </c>
      <c r="T6574" s="1">
        <v>6302.85</v>
      </c>
      <c r="U6574" t="s">
        <v>24</v>
      </c>
      <c r="V6574">
        <f>IF(Table1[[#This Row],[Churn]]="Yes",1,0)</f>
        <v>0</v>
      </c>
      <c r="W6574" t="str">
        <f t="shared" si="102"/>
        <v>Loyal (49-72 Months)</v>
      </c>
    </row>
    <row r="6575" spans="1:23" x14ac:dyDescent="0.25">
      <c r="A6575" t="s">
        <v>6609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 s="1">
        <v>51</v>
      </c>
      <c r="T6575" s="1">
        <v>2264.5</v>
      </c>
      <c r="U6575" t="s">
        <v>24</v>
      </c>
      <c r="V6575">
        <f>IF(Table1[[#This Row],[Churn]]="Yes",1,0)</f>
        <v>0</v>
      </c>
      <c r="W6575" t="str">
        <f t="shared" si="102"/>
        <v>Established (25-48 Months)</v>
      </c>
    </row>
    <row r="6576" spans="1:23" x14ac:dyDescent="0.25">
      <c r="A6576" t="s">
        <v>6610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 s="1">
        <v>90.1</v>
      </c>
      <c r="T6576" s="1">
        <v>816.8</v>
      </c>
      <c r="U6576" t="s">
        <v>24</v>
      </c>
      <c r="V6576">
        <f>IF(Table1[[#This Row],[Churn]]="Yes",1,0)</f>
        <v>0</v>
      </c>
      <c r="W6576" t="str">
        <f t="shared" si="102"/>
        <v>New (0-12 Months)</v>
      </c>
    </row>
    <row r="6577" spans="1:23" x14ac:dyDescent="0.25">
      <c r="A6577" t="s">
        <v>6611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 s="1">
        <v>59.05</v>
      </c>
      <c r="T6577" s="1">
        <v>1253.5</v>
      </c>
      <c r="U6577" t="s">
        <v>24</v>
      </c>
      <c r="V6577">
        <f>IF(Table1[[#This Row],[Churn]]="Yes",1,0)</f>
        <v>0</v>
      </c>
      <c r="W6577" t="str">
        <f t="shared" si="102"/>
        <v>Developing (13-24 Months)</v>
      </c>
    </row>
    <row r="6578" spans="1:23" x14ac:dyDescent="0.25">
      <c r="A6578" t="s">
        <v>6612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 s="1">
        <v>20.3</v>
      </c>
      <c r="T6578" s="1">
        <v>41.2</v>
      </c>
      <c r="U6578" t="s">
        <v>24</v>
      </c>
      <c r="V6578">
        <f>IF(Table1[[#This Row],[Churn]]="Yes",1,0)</f>
        <v>0</v>
      </c>
      <c r="W6578" t="str">
        <f t="shared" si="102"/>
        <v>New (0-12 Months)</v>
      </c>
    </row>
    <row r="6579" spans="1:23" x14ac:dyDescent="0.25">
      <c r="A6579" t="s">
        <v>6613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 s="1">
        <v>72.95</v>
      </c>
      <c r="T6579" s="1">
        <v>5265.55</v>
      </c>
      <c r="U6579" t="s">
        <v>24</v>
      </c>
      <c r="V6579">
        <f>IF(Table1[[#This Row],[Churn]]="Yes",1,0)</f>
        <v>0</v>
      </c>
      <c r="W6579" t="str">
        <f t="shared" si="102"/>
        <v>Loyal (49-72 Months)</v>
      </c>
    </row>
    <row r="6580" spans="1:23" x14ac:dyDescent="0.25">
      <c r="A6580" t="s">
        <v>6614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 s="1">
        <v>73.55</v>
      </c>
      <c r="T6580" s="1">
        <v>693.3</v>
      </c>
      <c r="U6580" t="s">
        <v>24</v>
      </c>
      <c r="V6580">
        <f>IF(Table1[[#This Row],[Churn]]="Yes",1,0)</f>
        <v>0</v>
      </c>
      <c r="W6580" t="str">
        <f t="shared" si="102"/>
        <v>New (0-12 Months)</v>
      </c>
    </row>
    <row r="6581" spans="1:23" x14ac:dyDescent="0.25">
      <c r="A6581" t="s">
        <v>6615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 s="1">
        <v>84.3</v>
      </c>
      <c r="T6581" s="1">
        <v>5997.1</v>
      </c>
      <c r="U6581" t="s">
        <v>24</v>
      </c>
      <c r="V6581">
        <f>IF(Table1[[#This Row],[Churn]]="Yes",1,0)</f>
        <v>0</v>
      </c>
      <c r="W6581" t="str">
        <f t="shared" si="102"/>
        <v>Loyal (49-72 Months)</v>
      </c>
    </row>
    <row r="6582" spans="1:23" x14ac:dyDescent="0.25">
      <c r="A6582" t="s">
        <v>6616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 s="1">
        <v>78</v>
      </c>
      <c r="T6582" s="1">
        <v>3824.2</v>
      </c>
      <c r="U6582" t="s">
        <v>24</v>
      </c>
      <c r="V6582">
        <f>IF(Table1[[#This Row],[Churn]]="Yes",1,0)</f>
        <v>0</v>
      </c>
      <c r="W6582" t="str">
        <f t="shared" si="102"/>
        <v>Loyal (49-72 Months)</v>
      </c>
    </row>
    <row r="6583" spans="1:23" x14ac:dyDescent="0.25">
      <c r="A6583" t="s">
        <v>6617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 s="1">
        <v>72.099999999999994</v>
      </c>
      <c r="T6583" s="1">
        <v>3886.05</v>
      </c>
      <c r="U6583" t="s">
        <v>24</v>
      </c>
      <c r="V6583">
        <f>IF(Table1[[#This Row],[Churn]]="Yes",1,0)</f>
        <v>0</v>
      </c>
      <c r="W6583" t="str">
        <f t="shared" si="102"/>
        <v>Loyal (49-72 Months)</v>
      </c>
    </row>
    <row r="6584" spans="1:23" x14ac:dyDescent="0.25">
      <c r="A6584" t="s">
        <v>6618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 s="1">
        <v>106.75</v>
      </c>
      <c r="T6584" s="1">
        <v>7283.25</v>
      </c>
      <c r="U6584" t="s">
        <v>24</v>
      </c>
      <c r="V6584">
        <f>IF(Table1[[#This Row],[Churn]]="Yes",1,0)</f>
        <v>0</v>
      </c>
      <c r="W6584" t="str">
        <f t="shared" si="102"/>
        <v>Loyal (49-72 Months)</v>
      </c>
    </row>
    <row r="6585" spans="1:23" x14ac:dyDescent="0.25">
      <c r="A6585" t="s">
        <v>6619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 s="1">
        <v>19.25</v>
      </c>
      <c r="T6585" s="1">
        <v>412.55</v>
      </c>
      <c r="U6585" t="s">
        <v>24</v>
      </c>
      <c r="V6585">
        <f>IF(Table1[[#This Row],[Churn]]="Yes",1,0)</f>
        <v>0</v>
      </c>
      <c r="W6585" t="str">
        <f t="shared" si="102"/>
        <v>Developing (13-24 Months)</v>
      </c>
    </row>
    <row r="6586" spans="1:23" x14ac:dyDescent="0.25">
      <c r="A6586" t="s">
        <v>6620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 s="1">
        <v>20.55</v>
      </c>
      <c r="T6586" s="1">
        <v>1070.25</v>
      </c>
      <c r="U6586" t="s">
        <v>24</v>
      </c>
      <c r="V6586">
        <f>IF(Table1[[#This Row],[Churn]]="Yes",1,0)</f>
        <v>0</v>
      </c>
      <c r="W6586" t="str">
        <f t="shared" si="102"/>
        <v>Loyal (49-72 Months)</v>
      </c>
    </row>
    <row r="6587" spans="1:23" x14ac:dyDescent="0.25">
      <c r="A6587" t="s">
        <v>6621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 s="1">
        <v>20</v>
      </c>
      <c r="T6587" s="1">
        <v>817.95</v>
      </c>
      <c r="U6587" t="s">
        <v>24</v>
      </c>
      <c r="V6587">
        <f>IF(Table1[[#This Row],[Churn]]="Yes",1,0)</f>
        <v>0</v>
      </c>
      <c r="W6587" t="str">
        <f t="shared" si="102"/>
        <v>Established (25-48 Months)</v>
      </c>
    </row>
    <row r="6588" spans="1:23" x14ac:dyDescent="0.25">
      <c r="A6588" t="s">
        <v>6622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 s="1">
        <v>24.65</v>
      </c>
      <c r="T6588" s="1">
        <v>1171.3</v>
      </c>
      <c r="U6588" t="s">
        <v>24</v>
      </c>
      <c r="V6588">
        <f>IF(Table1[[#This Row],[Churn]]="Yes",1,0)</f>
        <v>0</v>
      </c>
      <c r="W6588" t="str">
        <f t="shared" si="102"/>
        <v>Established (25-48 Months)</v>
      </c>
    </row>
    <row r="6589" spans="1:23" x14ac:dyDescent="0.25">
      <c r="A6589" t="s">
        <v>6623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 s="1">
        <v>103.5</v>
      </c>
      <c r="T6589" s="1">
        <v>6548.65</v>
      </c>
      <c r="U6589" t="s">
        <v>24</v>
      </c>
      <c r="V6589">
        <f>IF(Table1[[#This Row],[Churn]]="Yes",1,0)</f>
        <v>0</v>
      </c>
      <c r="W6589" t="str">
        <f t="shared" si="102"/>
        <v>Loyal (49-72 Months)</v>
      </c>
    </row>
    <row r="6590" spans="1:23" x14ac:dyDescent="0.25">
      <c r="A6590" t="s">
        <v>6624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 s="1">
        <v>23.85</v>
      </c>
      <c r="T6590" s="1">
        <v>625.65</v>
      </c>
      <c r="U6590" t="s">
        <v>24</v>
      </c>
      <c r="V6590">
        <f>IF(Table1[[#This Row],[Churn]]="Yes",1,0)</f>
        <v>0</v>
      </c>
      <c r="W6590" t="str">
        <f t="shared" si="102"/>
        <v>Developing (13-24 Months)</v>
      </c>
    </row>
    <row r="6591" spans="1:23" x14ac:dyDescent="0.25">
      <c r="A6591" t="s">
        <v>6625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 s="1">
        <v>25.8</v>
      </c>
      <c r="T6591" s="1">
        <v>1911.5</v>
      </c>
      <c r="U6591" t="s">
        <v>24</v>
      </c>
      <c r="V6591">
        <f>IF(Table1[[#This Row],[Churn]]="Yes",1,0)</f>
        <v>0</v>
      </c>
      <c r="W6591" t="str">
        <f t="shared" si="102"/>
        <v>Loyal (49-72 Months)</v>
      </c>
    </row>
    <row r="6592" spans="1:23" x14ac:dyDescent="0.25">
      <c r="A6592" t="s">
        <v>6626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 s="1">
        <v>70.849999999999994</v>
      </c>
      <c r="T6592" s="1">
        <v>70.849999999999994</v>
      </c>
      <c r="U6592" t="s">
        <v>23</v>
      </c>
      <c r="V6592">
        <f>IF(Table1[[#This Row],[Churn]]="Yes",1,0)</f>
        <v>1</v>
      </c>
      <c r="W6592" t="str">
        <f t="shared" si="102"/>
        <v>New (0-12 Months)</v>
      </c>
    </row>
    <row r="6593" spans="1:23" x14ac:dyDescent="0.25">
      <c r="A6593" t="s">
        <v>6627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 s="1">
        <v>69.8</v>
      </c>
      <c r="T6593" s="1">
        <v>134.69999999999999</v>
      </c>
      <c r="U6593" t="s">
        <v>23</v>
      </c>
      <c r="V6593">
        <f>IF(Table1[[#This Row],[Churn]]="Yes",1,0)</f>
        <v>1</v>
      </c>
      <c r="W6593" t="str">
        <f t="shared" si="102"/>
        <v>New (0-12 Months)</v>
      </c>
    </row>
    <row r="6594" spans="1:23" x14ac:dyDescent="0.25">
      <c r="A6594" t="s">
        <v>6628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 s="1">
        <v>59.45</v>
      </c>
      <c r="T6594" s="1">
        <v>1507</v>
      </c>
      <c r="U6594" t="s">
        <v>24</v>
      </c>
      <c r="V6594">
        <f>IF(Table1[[#This Row],[Churn]]="Yes",1,0)</f>
        <v>0</v>
      </c>
      <c r="W6594" t="str">
        <f t="shared" ref="W6594:W6657" si="103">IF(F6594&lt;=12,"New (0-12 Months)",IF(F6594&lt;=24,"Developing (13-24 Months)",IF(F6594&lt;=48,"Established (25-48 Months)","Loyal (49-72 Months)")))</f>
        <v>Established (25-48 Months)</v>
      </c>
    </row>
    <row r="6595" spans="1:23" x14ac:dyDescent="0.25">
      <c r="A6595" t="s">
        <v>6629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 s="1">
        <v>54.55</v>
      </c>
      <c r="T6595" s="1">
        <v>2978.3</v>
      </c>
      <c r="U6595" t="s">
        <v>23</v>
      </c>
      <c r="V6595">
        <f>IF(Table1[[#This Row],[Churn]]="Yes",1,0)</f>
        <v>1</v>
      </c>
      <c r="W6595" t="str">
        <f t="shared" si="103"/>
        <v>Loyal (49-72 Months)</v>
      </c>
    </row>
    <row r="6596" spans="1:23" x14ac:dyDescent="0.25">
      <c r="A6596" t="s">
        <v>6630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 s="1">
        <v>20.05</v>
      </c>
      <c r="T6596" s="1">
        <v>299.3</v>
      </c>
      <c r="U6596" t="s">
        <v>24</v>
      </c>
      <c r="V6596">
        <f>IF(Table1[[#This Row],[Churn]]="Yes",1,0)</f>
        <v>0</v>
      </c>
      <c r="W6596" t="str">
        <f t="shared" si="103"/>
        <v>Developing (13-24 Months)</v>
      </c>
    </row>
    <row r="6597" spans="1:23" x14ac:dyDescent="0.25">
      <c r="A6597" t="s">
        <v>6631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 s="1">
        <v>82.55</v>
      </c>
      <c r="T6597" s="1">
        <v>5832.65</v>
      </c>
      <c r="U6597" t="s">
        <v>24</v>
      </c>
      <c r="V6597">
        <f>IF(Table1[[#This Row],[Churn]]="Yes",1,0)</f>
        <v>0</v>
      </c>
      <c r="W6597" t="str">
        <f t="shared" si="103"/>
        <v>Loyal (49-72 Months)</v>
      </c>
    </row>
    <row r="6598" spans="1:23" x14ac:dyDescent="0.25">
      <c r="A6598" t="s">
        <v>6632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 s="1">
        <v>81.25</v>
      </c>
      <c r="T6598" s="1">
        <v>5567.55</v>
      </c>
      <c r="U6598" t="s">
        <v>24</v>
      </c>
      <c r="V6598">
        <f>IF(Table1[[#This Row],[Churn]]="Yes",1,0)</f>
        <v>0</v>
      </c>
      <c r="W6598" t="str">
        <f t="shared" si="103"/>
        <v>Loyal (49-72 Months)</v>
      </c>
    </row>
    <row r="6599" spans="1:23" x14ac:dyDescent="0.25">
      <c r="A6599" t="s">
        <v>6633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 s="1">
        <v>70.75</v>
      </c>
      <c r="T6599" s="1">
        <v>450.8</v>
      </c>
      <c r="U6599" t="s">
        <v>23</v>
      </c>
      <c r="V6599">
        <f>IF(Table1[[#This Row],[Churn]]="Yes",1,0)</f>
        <v>1</v>
      </c>
      <c r="W6599" t="str">
        <f t="shared" si="103"/>
        <v>New (0-12 Months)</v>
      </c>
    </row>
    <row r="6600" spans="1:23" x14ac:dyDescent="0.25">
      <c r="A6600" t="s">
        <v>6634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 s="1">
        <v>74.3</v>
      </c>
      <c r="T6600" s="1">
        <v>4166.3500000000004</v>
      </c>
      <c r="U6600" t="s">
        <v>24</v>
      </c>
      <c r="V6600">
        <f>IF(Table1[[#This Row],[Churn]]="Yes",1,0)</f>
        <v>0</v>
      </c>
      <c r="W6600" t="str">
        <f t="shared" si="103"/>
        <v>Loyal (49-72 Months)</v>
      </c>
    </row>
    <row r="6601" spans="1:23" x14ac:dyDescent="0.25">
      <c r="A6601" t="s">
        <v>6635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 s="1">
        <v>94.1</v>
      </c>
      <c r="T6601" s="1">
        <v>1215.5999999999999</v>
      </c>
      <c r="U6601" t="s">
        <v>23</v>
      </c>
      <c r="V6601">
        <f>IF(Table1[[#This Row],[Churn]]="Yes",1,0)</f>
        <v>1</v>
      </c>
      <c r="W6601" t="str">
        <f t="shared" si="103"/>
        <v>Developing (13-24 Months)</v>
      </c>
    </row>
    <row r="6602" spans="1:23" x14ac:dyDescent="0.25">
      <c r="A6602" t="s">
        <v>6636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 s="1">
        <v>29.7</v>
      </c>
      <c r="T6602" s="1">
        <v>91.7</v>
      </c>
      <c r="U6602" t="s">
        <v>23</v>
      </c>
      <c r="V6602">
        <f>IF(Table1[[#This Row],[Churn]]="Yes",1,0)</f>
        <v>1</v>
      </c>
      <c r="W6602" t="str">
        <f t="shared" si="103"/>
        <v>New (0-12 Months)</v>
      </c>
    </row>
    <row r="6603" spans="1:23" x14ac:dyDescent="0.25">
      <c r="A6603" t="s">
        <v>6637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 s="1">
        <v>109.7</v>
      </c>
      <c r="T6603" s="1">
        <v>7898.45</v>
      </c>
      <c r="U6603" t="s">
        <v>24</v>
      </c>
      <c r="V6603">
        <f>IF(Table1[[#This Row],[Churn]]="Yes",1,0)</f>
        <v>0</v>
      </c>
      <c r="W6603" t="str">
        <f t="shared" si="103"/>
        <v>Loyal (49-72 Months)</v>
      </c>
    </row>
    <row r="6604" spans="1:23" x14ac:dyDescent="0.25">
      <c r="A6604" t="s">
        <v>6638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 s="1">
        <v>96.35</v>
      </c>
      <c r="T6604" s="1">
        <v>3915.4</v>
      </c>
      <c r="U6604" t="s">
        <v>24</v>
      </c>
      <c r="V6604">
        <f>IF(Table1[[#This Row],[Churn]]="Yes",1,0)</f>
        <v>0</v>
      </c>
      <c r="W6604" t="str">
        <f t="shared" si="103"/>
        <v>Established (25-48 Months)</v>
      </c>
    </row>
    <row r="6605" spans="1:23" x14ac:dyDescent="0.25">
      <c r="A6605" t="s">
        <v>6639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 s="1">
        <v>66.599999999999994</v>
      </c>
      <c r="T6605" s="1">
        <v>979.5</v>
      </c>
      <c r="U6605" t="s">
        <v>24</v>
      </c>
      <c r="V6605">
        <f>IF(Table1[[#This Row],[Churn]]="Yes",1,0)</f>
        <v>0</v>
      </c>
      <c r="W6605" t="str">
        <f t="shared" si="103"/>
        <v>Developing (13-24 Months)</v>
      </c>
    </row>
    <row r="6606" spans="1:23" x14ac:dyDescent="0.25">
      <c r="A6606" t="s">
        <v>6640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 s="1">
        <v>44.5</v>
      </c>
      <c r="T6606" s="1">
        <v>90.05</v>
      </c>
      <c r="U6606" t="s">
        <v>24</v>
      </c>
      <c r="V6606">
        <f>IF(Table1[[#This Row],[Churn]]="Yes",1,0)</f>
        <v>0</v>
      </c>
      <c r="W6606" t="str">
        <f t="shared" si="103"/>
        <v>New (0-12 Months)</v>
      </c>
    </row>
    <row r="6607" spans="1:23" x14ac:dyDescent="0.25">
      <c r="A6607" t="s">
        <v>6641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 s="1">
        <v>110.9</v>
      </c>
      <c r="T6607" s="1">
        <v>7432.05</v>
      </c>
      <c r="U6607" t="s">
        <v>23</v>
      </c>
      <c r="V6607">
        <f>IF(Table1[[#This Row],[Churn]]="Yes",1,0)</f>
        <v>1</v>
      </c>
      <c r="W6607" t="str">
        <f t="shared" si="103"/>
        <v>Loyal (49-72 Months)</v>
      </c>
    </row>
    <row r="6608" spans="1:23" x14ac:dyDescent="0.25">
      <c r="A6608" t="s">
        <v>6642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 s="1">
        <v>105</v>
      </c>
      <c r="T6608" s="1">
        <v>4026.4</v>
      </c>
      <c r="U6608" t="s">
        <v>23</v>
      </c>
      <c r="V6608">
        <f>IF(Table1[[#This Row],[Churn]]="Yes",1,0)</f>
        <v>1</v>
      </c>
      <c r="W6608" t="str">
        <f t="shared" si="103"/>
        <v>Established (25-48 Months)</v>
      </c>
    </row>
    <row r="6609" spans="1:23" x14ac:dyDescent="0.25">
      <c r="A6609" t="s">
        <v>6643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 s="1">
        <v>25.3</v>
      </c>
      <c r="T6609" s="1">
        <v>25.3</v>
      </c>
      <c r="U6609" t="s">
        <v>23</v>
      </c>
      <c r="V6609">
        <f>IF(Table1[[#This Row],[Churn]]="Yes",1,0)</f>
        <v>1</v>
      </c>
      <c r="W6609" t="str">
        <f t="shared" si="103"/>
        <v>New (0-12 Months)</v>
      </c>
    </row>
    <row r="6610" spans="1:23" x14ac:dyDescent="0.25">
      <c r="A6610" t="s">
        <v>6644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 s="1">
        <v>55.15</v>
      </c>
      <c r="T6610" s="1">
        <v>1193.05</v>
      </c>
      <c r="U6610" t="s">
        <v>23</v>
      </c>
      <c r="V6610">
        <f>IF(Table1[[#This Row],[Churn]]="Yes",1,0)</f>
        <v>1</v>
      </c>
      <c r="W6610" t="str">
        <f t="shared" si="103"/>
        <v>Developing (13-24 Months)</v>
      </c>
    </row>
    <row r="6611" spans="1:23" x14ac:dyDescent="0.25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 s="1">
        <v>20.100000000000001</v>
      </c>
      <c r="T6611" s="1">
        <v>20.100000000000001</v>
      </c>
      <c r="U6611" t="s">
        <v>23</v>
      </c>
      <c r="V6611">
        <f>IF(Table1[[#This Row],[Churn]]="Yes",1,0)</f>
        <v>1</v>
      </c>
      <c r="W6611" t="str">
        <f t="shared" si="103"/>
        <v>New (0-12 Months)</v>
      </c>
    </row>
    <row r="6612" spans="1:23" x14ac:dyDescent="0.25">
      <c r="A6612" t="s">
        <v>6646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 s="1">
        <v>80.099999999999994</v>
      </c>
      <c r="T6612" s="1">
        <v>398.55</v>
      </c>
      <c r="U6612" t="s">
        <v>24</v>
      </c>
      <c r="V6612">
        <f>IF(Table1[[#This Row],[Churn]]="Yes",1,0)</f>
        <v>0</v>
      </c>
      <c r="W6612" t="str">
        <f t="shared" si="103"/>
        <v>New (0-12 Months)</v>
      </c>
    </row>
    <row r="6613" spans="1:23" x14ac:dyDescent="0.25">
      <c r="A6613" t="s">
        <v>6647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 s="1">
        <v>69.05</v>
      </c>
      <c r="T6613" s="1">
        <v>1958.45</v>
      </c>
      <c r="U6613" t="s">
        <v>24</v>
      </c>
      <c r="V6613">
        <f>IF(Table1[[#This Row],[Churn]]="Yes",1,0)</f>
        <v>0</v>
      </c>
      <c r="W6613" t="str">
        <f t="shared" si="103"/>
        <v>Established (25-48 Months)</v>
      </c>
    </row>
    <row r="6614" spans="1:23" x14ac:dyDescent="0.25">
      <c r="A6614" t="s">
        <v>6648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 s="1">
        <v>69.900000000000006</v>
      </c>
      <c r="T6614" s="1">
        <v>69.900000000000006</v>
      </c>
      <c r="U6614" t="s">
        <v>23</v>
      </c>
      <c r="V6614">
        <f>IF(Table1[[#This Row],[Churn]]="Yes",1,0)</f>
        <v>1</v>
      </c>
      <c r="W6614" t="str">
        <f t="shared" si="103"/>
        <v>New (0-12 Months)</v>
      </c>
    </row>
    <row r="6615" spans="1:23" x14ac:dyDescent="0.25">
      <c r="A6615" t="s">
        <v>6649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 s="1">
        <v>20.399999999999999</v>
      </c>
      <c r="T6615" s="1">
        <v>63.15</v>
      </c>
      <c r="U6615" t="s">
        <v>24</v>
      </c>
      <c r="V6615">
        <f>IF(Table1[[#This Row],[Churn]]="Yes",1,0)</f>
        <v>0</v>
      </c>
      <c r="W6615" t="str">
        <f t="shared" si="103"/>
        <v>New (0-12 Months)</v>
      </c>
    </row>
    <row r="6616" spans="1:23" x14ac:dyDescent="0.25">
      <c r="A6616" t="s">
        <v>6650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 s="1">
        <v>19.7</v>
      </c>
      <c r="T6616" s="1">
        <v>1301.0999999999999</v>
      </c>
      <c r="U6616" t="s">
        <v>24</v>
      </c>
      <c r="V6616">
        <f>IF(Table1[[#This Row],[Churn]]="Yes",1,0)</f>
        <v>0</v>
      </c>
      <c r="W6616" t="str">
        <f t="shared" si="103"/>
        <v>Loyal (49-72 Months)</v>
      </c>
    </row>
    <row r="6617" spans="1:23" x14ac:dyDescent="0.25">
      <c r="A6617" t="s">
        <v>6651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 s="1">
        <v>50.1</v>
      </c>
      <c r="T6617" s="1">
        <v>484.05</v>
      </c>
      <c r="U6617" t="s">
        <v>24</v>
      </c>
      <c r="V6617">
        <f>IF(Table1[[#This Row],[Churn]]="Yes",1,0)</f>
        <v>0</v>
      </c>
      <c r="W6617" t="str">
        <f t="shared" si="103"/>
        <v>New (0-12 Months)</v>
      </c>
    </row>
    <row r="6618" spans="1:23" x14ac:dyDescent="0.25">
      <c r="A6618" t="s">
        <v>6652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 s="1">
        <v>101.4</v>
      </c>
      <c r="T6618" s="1">
        <v>4528</v>
      </c>
      <c r="U6618" t="s">
        <v>23</v>
      </c>
      <c r="V6618">
        <f>IF(Table1[[#This Row],[Churn]]="Yes",1,0)</f>
        <v>1</v>
      </c>
      <c r="W6618" t="str">
        <f t="shared" si="103"/>
        <v>Established (25-48 Months)</v>
      </c>
    </row>
    <row r="6619" spans="1:23" x14ac:dyDescent="0.25">
      <c r="A6619" t="s">
        <v>6653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 s="1">
        <v>83.45</v>
      </c>
      <c r="T6619" s="1">
        <v>3887.85</v>
      </c>
      <c r="U6619" t="s">
        <v>24</v>
      </c>
      <c r="V6619">
        <f>IF(Table1[[#This Row],[Churn]]="Yes",1,0)</f>
        <v>0</v>
      </c>
      <c r="W6619" t="str">
        <f t="shared" si="103"/>
        <v>Established (25-48 Months)</v>
      </c>
    </row>
    <row r="6620" spans="1:23" x14ac:dyDescent="0.25">
      <c r="A6620" t="s">
        <v>6654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 s="1">
        <v>86.65</v>
      </c>
      <c r="T6620" s="1">
        <v>2208.75</v>
      </c>
      <c r="U6620" t="s">
        <v>24</v>
      </c>
      <c r="V6620">
        <f>IF(Table1[[#This Row],[Churn]]="Yes",1,0)</f>
        <v>0</v>
      </c>
      <c r="W6620" t="str">
        <f t="shared" si="103"/>
        <v>Established (25-48 Months)</v>
      </c>
    </row>
    <row r="6621" spans="1:23" x14ac:dyDescent="0.25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 s="1">
        <v>20.149999999999999</v>
      </c>
      <c r="T6621" s="1">
        <v>238.15</v>
      </c>
      <c r="U6621" t="s">
        <v>24</v>
      </c>
      <c r="V6621">
        <f>IF(Table1[[#This Row],[Churn]]="Yes",1,0)</f>
        <v>0</v>
      </c>
      <c r="W6621" t="str">
        <f t="shared" si="103"/>
        <v>New (0-12 Months)</v>
      </c>
    </row>
    <row r="6622" spans="1:23" x14ac:dyDescent="0.25">
      <c r="A6622" t="s">
        <v>6656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 s="1">
        <v>80.8</v>
      </c>
      <c r="T6622" s="1">
        <v>80.8</v>
      </c>
      <c r="U6622" t="s">
        <v>23</v>
      </c>
      <c r="V6622">
        <f>IF(Table1[[#This Row],[Churn]]="Yes",1,0)</f>
        <v>1</v>
      </c>
      <c r="W6622" t="str">
        <f t="shared" si="103"/>
        <v>New (0-12 Months)</v>
      </c>
    </row>
    <row r="6623" spans="1:23" x14ac:dyDescent="0.25">
      <c r="A6623" t="s">
        <v>6657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 s="1">
        <v>19.399999999999999</v>
      </c>
      <c r="T6623" s="1">
        <v>958.15</v>
      </c>
      <c r="U6623" t="s">
        <v>24</v>
      </c>
      <c r="V6623">
        <f>IF(Table1[[#This Row],[Churn]]="Yes",1,0)</f>
        <v>0</v>
      </c>
      <c r="W6623" t="str">
        <f t="shared" si="103"/>
        <v>Established (25-48 Months)</v>
      </c>
    </row>
    <row r="6624" spans="1:23" x14ac:dyDescent="0.25">
      <c r="A6624" t="s">
        <v>6658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 s="1">
        <v>62.05</v>
      </c>
      <c r="T6624" s="1">
        <v>118.3</v>
      </c>
      <c r="U6624" t="s">
        <v>23</v>
      </c>
      <c r="V6624">
        <f>IF(Table1[[#This Row],[Churn]]="Yes",1,0)</f>
        <v>1</v>
      </c>
      <c r="W6624" t="str">
        <f t="shared" si="103"/>
        <v>New (0-12 Months)</v>
      </c>
    </row>
    <row r="6625" spans="1:23" x14ac:dyDescent="0.25">
      <c r="A6625" t="s">
        <v>6659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 s="1">
        <v>76.45</v>
      </c>
      <c r="T6625" s="1">
        <v>76.45</v>
      </c>
      <c r="U6625" t="s">
        <v>23</v>
      </c>
      <c r="V6625">
        <f>IF(Table1[[#This Row],[Churn]]="Yes",1,0)</f>
        <v>1</v>
      </c>
      <c r="W6625" t="str">
        <f t="shared" si="103"/>
        <v>New (0-12 Months)</v>
      </c>
    </row>
    <row r="6626" spans="1:23" x14ac:dyDescent="0.25">
      <c r="A6626" t="s">
        <v>6660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 s="1">
        <v>60.05</v>
      </c>
      <c r="T6626" s="1">
        <v>3845.45</v>
      </c>
      <c r="U6626" t="s">
        <v>24</v>
      </c>
      <c r="V6626">
        <f>IF(Table1[[#This Row],[Churn]]="Yes",1,0)</f>
        <v>0</v>
      </c>
      <c r="W6626" t="str">
        <f t="shared" si="103"/>
        <v>Loyal (49-72 Months)</v>
      </c>
    </row>
    <row r="6627" spans="1:23" x14ac:dyDescent="0.25">
      <c r="A6627" t="s">
        <v>6661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 s="1">
        <v>91.3</v>
      </c>
      <c r="T6627" s="1">
        <v>1094.5</v>
      </c>
      <c r="U6627" t="s">
        <v>23</v>
      </c>
      <c r="V6627">
        <f>IF(Table1[[#This Row],[Churn]]="Yes",1,0)</f>
        <v>1</v>
      </c>
      <c r="W6627" t="str">
        <f t="shared" si="103"/>
        <v>New (0-12 Months)</v>
      </c>
    </row>
    <row r="6628" spans="1:23" x14ac:dyDescent="0.25">
      <c r="A6628" t="s">
        <v>6662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 s="1">
        <v>95.75</v>
      </c>
      <c r="T6628" s="1">
        <v>573.75</v>
      </c>
      <c r="U6628" t="s">
        <v>23</v>
      </c>
      <c r="V6628">
        <f>IF(Table1[[#This Row],[Churn]]="Yes",1,0)</f>
        <v>1</v>
      </c>
      <c r="W6628" t="str">
        <f t="shared" si="103"/>
        <v>New (0-12 Months)</v>
      </c>
    </row>
    <row r="6629" spans="1:23" x14ac:dyDescent="0.25">
      <c r="A6629" t="s">
        <v>6663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 s="1">
        <v>20.350000000000001</v>
      </c>
      <c r="T6629" s="1">
        <v>1267</v>
      </c>
      <c r="U6629" t="s">
        <v>24</v>
      </c>
      <c r="V6629">
        <f>IF(Table1[[#This Row],[Churn]]="Yes",1,0)</f>
        <v>0</v>
      </c>
      <c r="W6629" t="str">
        <f t="shared" si="103"/>
        <v>Loyal (49-72 Months)</v>
      </c>
    </row>
    <row r="6630" spans="1:23" x14ac:dyDescent="0.25">
      <c r="A6630" t="s">
        <v>6664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 s="1">
        <v>94.05</v>
      </c>
      <c r="T6630" s="1">
        <v>633.45000000000005</v>
      </c>
      <c r="U6630" t="s">
        <v>24</v>
      </c>
      <c r="V6630">
        <f>IF(Table1[[#This Row],[Churn]]="Yes",1,0)</f>
        <v>0</v>
      </c>
      <c r="W6630" t="str">
        <f t="shared" si="103"/>
        <v>New (0-12 Months)</v>
      </c>
    </row>
    <row r="6631" spans="1:23" x14ac:dyDescent="0.25">
      <c r="A6631" t="s">
        <v>6665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 s="1">
        <v>84.1</v>
      </c>
      <c r="T6631" s="1">
        <v>6129.65</v>
      </c>
      <c r="U6631" t="s">
        <v>24</v>
      </c>
      <c r="V6631">
        <f>IF(Table1[[#This Row],[Churn]]="Yes",1,0)</f>
        <v>0</v>
      </c>
      <c r="W6631" t="str">
        <f t="shared" si="103"/>
        <v>Loyal (49-72 Months)</v>
      </c>
    </row>
    <row r="6632" spans="1:23" x14ac:dyDescent="0.25">
      <c r="A6632" t="s">
        <v>6666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 s="1">
        <v>78.75</v>
      </c>
      <c r="T6632" s="1">
        <v>1218.25</v>
      </c>
      <c r="U6632" t="s">
        <v>24</v>
      </c>
      <c r="V6632">
        <f>IF(Table1[[#This Row],[Churn]]="Yes",1,0)</f>
        <v>0</v>
      </c>
      <c r="W6632" t="str">
        <f t="shared" si="103"/>
        <v>Developing (13-24 Months)</v>
      </c>
    </row>
    <row r="6633" spans="1:23" x14ac:dyDescent="0.25">
      <c r="A6633" t="s">
        <v>6667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 s="1">
        <v>55.55</v>
      </c>
      <c r="T6633" s="1">
        <v>1405.3</v>
      </c>
      <c r="U6633" t="s">
        <v>24</v>
      </c>
      <c r="V6633">
        <f>IF(Table1[[#This Row],[Churn]]="Yes",1,0)</f>
        <v>0</v>
      </c>
      <c r="W6633" t="str">
        <f t="shared" si="103"/>
        <v>Established (25-48 Months)</v>
      </c>
    </row>
    <row r="6634" spans="1:23" x14ac:dyDescent="0.25">
      <c r="A6634" t="s">
        <v>6668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 s="1">
        <v>62.65</v>
      </c>
      <c r="T6634" s="1">
        <v>2274.9</v>
      </c>
      <c r="U6634" t="s">
        <v>23</v>
      </c>
      <c r="V6634">
        <f>IF(Table1[[#This Row],[Churn]]="Yes",1,0)</f>
        <v>1</v>
      </c>
      <c r="W6634" t="str">
        <f t="shared" si="103"/>
        <v>Established (25-48 Months)</v>
      </c>
    </row>
    <row r="6635" spans="1:23" x14ac:dyDescent="0.25">
      <c r="A6635" t="s">
        <v>6669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 s="1">
        <v>74.5</v>
      </c>
      <c r="T6635" s="1">
        <v>74.5</v>
      </c>
      <c r="U6635" t="s">
        <v>23</v>
      </c>
      <c r="V6635">
        <f>IF(Table1[[#This Row],[Churn]]="Yes",1,0)</f>
        <v>1</v>
      </c>
      <c r="W6635" t="str">
        <f t="shared" si="103"/>
        <v>New (0-12 Months)</v>
      </c>
    </row>
    <row r="6636" spans="1:23" x14ac:dyDescent="0.25">
      <c r="A6636" t="s">
        <v>6670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 s="1">
        <v>102.1</v>
      </c>
      <c r="T6636" s="1">
        <v>1068.8499999999999</v>
      </c>
      <c r="U6636" t="s">
        <v>23</v>
      </c>
      <c r="V6636">
        <f>IF(Table1[[#This Row],[Churn]]="Yes",1,0)</f>
        <v>1</v>
      </c>
      <c r="W6636" t="str">
        <f t="shared" si="103"/>
        <v>New (0-12 Months)</v>
      </c>
    </row>
    <row r="6637" spans="1:23" x14ac:dyDescent="0.25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 s="1">
        <v>20.100000000000001</v>
      </c>
      <c r="T6637" s="1">
        <v>533.9</v>
      </c>
      <c r="U6637" t="s">
        <v>24</v>
      </c>
      <c r="V6637">
        <f>IF(Table1[[#This Row],[Churn]]="Yes",1,0)</f>
        <v>0</v>
      </c>
      <c r="W6637" t="str">
        <f t="shared" si="103"/>
        <v>Developing (13-24 Months)</v>
      </c>
    </row>
    <row r="6638" spans="1:23" x14ac:dyDescent="0.25">
      <c r="A6638" t="s">
        <v>6672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 s="1">
        <v>70.3</v>
      </c>
      <c r="T6638" s="1">
        <v>676.15</v>
      </c>
      <c r="U6638" t="s">
        <v>24</v>
      </c>
      <c r="V6638">
        <f>IF(Table1[[#This Row],[Churn]]="Yes",1,0)</f>
        <v>0</v>
      </c>
      <c r="W6638" t="str">
        <f t="shared" si="103"/>
        <v>New (0-12 Months)</v>
      </c>
    </row>
    <row r="6639" spans="1:23" x14ac:dyDescent="0.25">
      <c r="A6639" t="s">
        <v>6673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 s="1">
        <v>53.65</v>
      </c>
      <c r="T6639" s="1">
        <v>3804.4</v>
      </c>
      <c r="U6639" t="s">
        <v>24</v>
      </c>
      <c r="V6639">
        <f>IF(Table1[[#This Row],[Churn]]="Yes",1,0)</f>
        <v>0</v>
      </c>
      <c r="W6639" t="str">
        <f t="shared" si="103"/>
        <v>Loyal (49-72 Months)</v>
      </c>
    </row>
    <row r="6640" spans="1:23" x14ac:dyDescent="0.25">
      <c r="A6640" t="s">
        <v>6674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 s="1">
        <v>20.75</v>
      </c>
      <c r="T6640" s="1">
        <v>1118.8</v>
      </c>
      <c r="U6640" t="s">
        <v>24</v>
      </c>
      <c r="V6640">
        <f>IF(Table1[[#This Row],[Churn]]="Yes",1,0)</f>
        <v>0</v>
      </c>
      <c r="W6640" t="str">
        <f t="shared" si="103"/>
        <v>Loyal (49-72 Months)</v>
      </c>
    </row>
    <row r="6641" spans="1:23" x14ac:dyDescent="0.25">
      <c r="A6641" t="s">
        <v>6675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 s="1">
        <v>103.4</v>
      </c>
      <c r="T6641" s="1">
        <v>5236.3999999999996</v>
      </c>
      <c r="U6641" t="s">
        <v>24</v>
      </c>
      <c r="V6641">
        <f>IF(Table1[[#This Row],[Churn]]="Yes",1,0)</f>
        <v>0</v>
      </c>
      <c r="W6641" t="str">
        <f t="shared" si="103"/>
        <v>Loyal (49-72 Months)</v>
      </c>
    </row>
    <row r="6642" spans="1:23" x14ac:dyDescent="0.25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 s="1">
        <v>50.8</v>
      </c>
      <c r="T6642" s="1">
        <v>1386.8</v>
      </c>
      <c r="U6642" t="s">
        <v>24</v>
      </c>
      <c r="V6642">
        <f>IF(Table1[[#This Row],[Churn]]="Yes",1,0)</f>
        <v>0</v>
      </c>
      <c r="W6642" t="str">
        <f t="shared" si="103"/>
        <v>Established (25-48 Months)</v>
      </c>
    </row>
    <row r="6643" spans="1:23" x14ac:dyDescent="0.25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 s="1">
        <v>50.15</v>
      </c>
      <c r="T6643" s="1">
        <v>762.25</v>
      </c>
      <c r="U6643" t="s">
        <v>23</v>
      </c>
      <c r="V6643">
        <f>IF(Table1[[#This Row],[Churn]]="Yes",1,0)</f>
        <v>1</v>
      </c>
      <c r="W6643" t="str">
        <f t="shared" si="103"/>
        <v>Developing (13-24 Months)</v>
      </c>
    </row>
    <row r="6644" spans="1:23" x14ac:dyDescent="0.25">
      <c r="A6644" t="s">
        <v>6678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 s="1">
        <v>79</v>
      </c>
      <c r="T6644" s="1">
        <v>1902</v>
      </c>
      <c r="U6644" t="s">
        <v>24</v>
      </c>
      <c r="V6644">
        <f>IF(Table1[[#This Row],[Churn]]="Yes",1,0)</f>
        <v>0</v>
      </c>
      <c r="W6644" t="str">
        <f t="shared" si="103"/>
        <v>Established (25-48 Months)</v>
      </c>
    </row>
    <row r="6645" spans="1:23" x14ac:dyDescent="0.25">
      <c r="A6645" t="s">
        <v>6679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 s="1">
        <v>74.599999999999994</v>
      </c>
      <c r="T6645" s="1">
        <v>239.05</v>
      </c>
      <c r="U6645" t="s">
        <v>24</v>
      </c>
      <c r="V6645">
        <f>IF(Table1[[#This Row],[Churn]]="Yes",1,0)</f>
        <v>0</v>
      </c>
      <c r="W6645" t="str">
        <f t="shared" si="103"/>
        <v>New (0-12 Months)</v>
      </c>
    </row>
    <row r="6646" spans="1:23" x14ac:dyDescent="0.25">
      <c r="A6646" t="s">
        <v>6680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 s="1">
        <v>96.5</v>
      </c>
      <c r="T6646" s="1">
        <v>5673.7</v>
      </c>
      <c r="U6646" t="s">
        <v>24</v>
      </c>
      <c r="V6646">
        <f>IF(Table1[[#This Row],[Churn]]="Yes",1,0)</f>
        <v>0</v>
      </c>
      <c r="W6646" t="str">
        <f t="shared" si="103"/>
        <v>Loyal (49-72 Months)</v>
      </c>
    </row>
    <row r="6647" spans="1:23" x14ac:dyDescent="0.25">
      <c r="A6647" t="s">
        <v>6681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 s="1">
        <v>20.100000000000001</v>
      </c>
      <c r="T6647" s="1">
        <v>39.799999999999997</v>
      </c>
      <c r="U6647" t="s">
        <v>24</v>
      </c>
      <c r="V6647">
        <f>IF(Table1[[#This Row],[Churn]]="Yes",1,0)</f>
        <v>0</v>
      </c>
      <c r="W6647" t="str">
        <f t="shared" si="103"/>
        <v>New (0-12 Months)</v>
      </c>
    </row>
    <row r="6648" spans="1:23" x14ac:dyDescent="0.25">
      <c r="A6648" t="s">
        <v>6682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 s="1">
        <v>19.399999999999999</v>
      </c>
      <c r="T6648" s="1">
        <v>997.75</v>
      </c>
      <c r="U6648" t="s">
        <v>24</v>
      </c>
      <c r="V6648">
        <f>IF(Table1[[#This Row],[Churn]]="Yes",1,0)</f>
        <v>0</v>
      </c>
      <c r="W6648" t="str">
        <f t="shared" si="103"/>
        <v>Loyal (49-72 Months)</v>
      </c>
    </row>
    <row r="6649" spans="1:23" x14ac:dyDescent="0.25">
      <c r="A6649" t="s">
        <v>6683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 s="1">
        <v>77.55</v>
      </c>
      <c r="T6649" s="1">
        <v>5574.35</v>
      </c>
      <c r="U6649" t="s">
        <v>24</v>
      </c>
      <c r="V6649">
        <f>IF(Table1[[#This Row],[Churn]]="Yes",1,0)</f>
        <v>0</v>
      </c>
      <c r="W6649" t="str">
        <f t="shared" si="103"/>
        <v>Loyal (49-72 Months)</v>
      </c>
    </row>
    <row r="6650" spans="1:23" x14ac:dyDescent="0.25">
      <c r="A6650" t="s">
        <v>6684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 s="1">
        <v>20.05</v>
      </c>
      <c r="T6650" s="1">
        <v>406.05</v>
      </c>
      <c r="U6650" t="s">
        <v>24</v>
      </c>
      <c r="V6650">
        <f>IF(Table1[[#This Row],[Churn]]="Yes",1,0)</f>
        <v>0</v>
      </c>
      <c r="W6650" t="str">
        <f t="shared" si="103"/>
        <v>Developing (13-24 Months)</v>
      </c>
    </row>
    <row r="6651" spans="1:23" x14ac:dyDescent="0.25">
      <c r="A6651" t="s">
        <v>6685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 s="1">
        <v>19.850000000000001</v>
      </c>
      <c r="T6651" s="1">
        <v>138.85</v>
      </c>
      <c r="U6651" t="s">
        <v>24</v>
      </c>
      <c r="V6651">
        <f>IF(Table1[[#This Row],[Churn]]="Yes",1,0)</f>
        <v>0</v>
      </c>
      <c r="W6651" t="str">
        <f t="shared" si="103"/>
        <v>New (0-12 Months)</v>
      </c>
    </row>
    <row r="6652" spans="1:23" x14ac:dyDescent="0.25">
      <c r="A6652" t="s">
        <v>6686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 s="1">
        <v>20.2</v>
      </c>
      <c r="T6652" s="1">
        <v>123.65</v>
      </c>
      <c r="U6652" t="s">
        <v>24</v>
      </c>
      <c r="V6652">
        <f>IF(Table1[[#This Row],[Churn]]="Yes",1,0)</f>
        <v>0</v>
      </c>
      <c r="W6652" t="str">
        <f t="shared" si="103"/>
        <v>New (0-12 Months)</v>
      </c>
    </row>
    <row r="6653" spans="1:23" x14ac:dyDescent="0.25">
      <c r="A6653" t="s">
        <v>6687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 s="1">
        <v>67.45</v>
      </c>
      <c r="T6653" s="1">
        <v>1801.1</v>
      </c>
      <c r="U6653" t="s">
        <v>24</v>
      </c>
      <c r="V6653">
        <f>IF(Table1[[#This Row],[Churn]]="Yes",1,0)</f>
        <v>0</v>
      </c>
      <c r="W6653" t="str">
        <f t="shared" si="103"/>
        <v>Established (25-48 Months)</v>
      </c>
    </row>
    <row r="6654" spans="1:23" x14ac:dyDescent="0.25">
      <c r="A6654" t="s">
        <v>6688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 s="1">
        <v>18.55</v>
      </c>
      <c r="T6654" s="1">
        <v>689</v>
      </c>
      <c r="U6654" t="s">
        <v>24</v>
      </c>
      <c r="V6654">
        <f>IF(Table1[[#This Row],[Churn]]="Yes",1,0)</f>
        <v>0</v>
      </c>
      <c r="W6654" t="str">
        <f t="shared" si="103"/>
        <v>Established (25-48 Months)</v>
      </c>
    </row>
    <row r="6655" spans="1:23" x14ac:dyDescent="0.25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 s="1">
        <v>29.75</v>
      </c>
      <c r="T6655" s="1">
        <v>790.7</v>
      </c>
      <c r="U6655" t="s">
        <v>24</v>
      </c>
      <c r="V6655">
        <f>IF(Table1[[#This Row],[Churn]]="Yes",1,0)</f>
        <v>0</v>
      </c>
      <c r="W6655" t="str">
        <f t="shared" si="103"/>
        <v>Established (25-48 Months)</v>
      </c>
    </row>
    <row r="6656" spans="1:23" x14ac:dyDescent="0.25">
      <c r="A6656" t="s">
        <v>6690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 s="1">
        <v>86.5</v>
      </c>
      <c r="T6656" s="1">
        <v>582.5</v>
      </c>
      <c r="U6656" t="s">
        <v>23</v>
      </c>
      <c r="V6656">
        <f>IF(Table1[[#This Row],[Churn]]="Yes",1,0)</f>
        <v>1</v>
      </c>
      <c r="W6656" t="str">
        <f t="shared" si="103"/>
        <v>New (0-12 Months)</v>
      </c>
    </row>
    <row r="6657" spans="1:23" x14ac:dyDescent="0.25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 s="1">
        <v>24.2</v>
      </c>
      <c r="T6657" s="1">
        <v>1618.2</v>
      </c>
      <c r="U6657" t="s">
        <v>24</v>
      </c>
      <c r="V6657">
        <f>IF(Table1[[#This Row],[Churn]]="Yes",1,0)</f>
        <v>0</v>
      </c>
      <c r="W6657" t="str">
        <f t="shared" si="103"/>
        <v>Loyal (49-72 Months)</v>
      </c>
    </row>
    <row r="6658" spans="1:23" x14ac:dyDescent="0.25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 s="1">
        <v>23.55</v>
      </c>
      <c r="T6658" s="1">
        <v>1173.3499999999999</v>
      </c>
      <c r="U6658" t="s">
        <v>24</v>
      </c>
      <c r="V6658">
        <f>IF(Table1[[#This Row],[Churn]]="Yes",1,0)</f>
        <v>0</v>
      </c>
      <c r="W6658" t="str">
        <f t="shared" ref="W6658:W6721" si="104">IF(F6658&lt;=12,"New (0-12 Months)",IF(F6658&lt;=24,"Developing (13-24 Months)",IF(F6658&lt;=48,"Established (25-48 Months)","Loyal (49-72 Months)")))</f>
        <v>Established (25-48 Months)</v>
      </c>
    </row>
    <row r="6659" spans="1:23" x14ac:dyDescent="0.25">
      <c r="A6659" t="s">
        <v>6693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 s="1">
        <v>20.45</v>
      </c>
      <c r="T6659" s="1">
        <v>900.9</v>
      </c>
      <c r="U6659" t="s">
        <v>24</v>
      </c>
      <c r="V6659">
        <f>IF(Table1[[#This Row],[Churn]]="Yes",1,0)</f>
        <v>0</v>
      </c>
      <c r="W6659" t="str">
        <f t="shared" si="104"/>
        <v>Loyal (49-72 Months)</v>
      </c>
    </row>
    <row r="6660" spans="1:23" x14ac:dyDescent="0.25">
      <c r="A6660" t="s">
        <v>6694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 s="1">
        <v>81.45</v>
      </c>
      <c r="T6660" s="1">
        <v>2122.0500000000002</v>
      </c>
      <c r="U6660" t="s">
        <v>23</v>
      </c>
      <c r="V6660">
        <f>IF(Table1[[#This Row],[Churn]]="Yes",1,0)</f>
        <v>1</v>
      </c>
      <c r="W6660" t="str">
        <f t="shared" si="104"/>
        <v>Established (25-48 Months)</v>
      </c>
    </row>
    <row r="6661" spans="1:23" x14ac:dyDescent="0.25">
      <c r="A6661" t="s">
        <v>6695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 s="1">
        <v>92.3</v>
      </c>
      <c r="T6661" s="1">
        <v>6719.9</v>
      </c>
      <c r="U6661" t="s">
        <v>24</v>
      </c>
      <c r="V6661">
        <f>IF(Table1[[#This Row],[Churn]]="Yes",1,0)</f>
        <v>0</v>
      </c>
      <c r="W6661" t="str">
        <f t="shared" si="104"/>
        <v>Loyal (49-72 Months)</v>
      </c>
    </row>
    <row r="6662" spans="1:23" x14ac:dyDescent="0.25">
      <c r="A6662" t="s">
        <v>6696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 s="1">
        <v>69.150000000000006</v>
      </c>
      <c r="T6662" s="1">
        <v>69.150000000000006</v>
      </c>
      <c r="U6662" t="s">
        <v>23</v>
      </c>
      <c r="V6662">
        <f>IF(Table1[[#This Row],[Churn]]="Yes",1,0)</f>
        <v>1</v>
      </c>
      <c r="W6662" t="str">
        <f t="shared" si="104"/>
        <v>New (0-12 Months)</v>
      </c>
    </row>
    <row r="6663" spans="1:23" x14ac:dyDescent="0.25">
      <c r="A6663" t="s">
        <v>6697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 s="1">
        <v>53.65</v>
      </c>
      <c r="T6663" s="1">
        <v>3784</v>
      </c>
      <c r="U6663" t="s">
        <v>24</v>
      </c>
      <c r="V6663">
        <f>IF(Table1[[#This Row],[Churn]]="Yes",1,0)</f>
        <v>0</v>
      </c>
      <c r="W6663" t="str">
        <f t="shared" si="104"/>
        <v>Loyal (49-72 Months)</v>
      </c>
    </row>
    <row r="6664" spans="1:23" x14ac:dyDescent="0.25">
      <c r="A6664" t="s">
        <v>6698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 s="1">
        <v>39.65</v>
      </c>
      <c r="T6664" s="1">
        <v>1798.65</v>
      </c>
      <c r="U6664" t="s">
        <v>24</v>
      </c>
      <c r="V6664">
        <f>IF(Table1[[#This Row],[Churn]]="Yes",1,0)</f>
        <v>0</v>
      </c>
      <c r="W6664" t="str">
        <f t="shared" si="104"/>
        <v>Established (25-48 Months)</v>
      </c>
    </row>
    <row r="6665" spans="1:23" x14ac:dyDescent="0.25">
      <c r="A6665" t="s">
        <v>6699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 s="1">
        <v>54.65</v>
      </c>
      <c r="T6665" s="1">
        <v>54.65</v>
      </c>
      <c r="U6665" t="s">
        <v>24</v>
      </c>
      <c r="V6665">
        <f>IF(Table1[[#This Row],[Churn]]="Yes",1,0)</f>
        <v>0</v>
      </c>
      <c r="W6665" t="str">
        <f t="shared" si="104"/>
        <v>New (0-12 Months)</v>
      </c>
    </row>
    <row r="6666" spans="1:23" x14ac:dyDescent="0.25">
      <c r="A6666" t="s">
        <v>6700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 s="1">
        <v>104.8</v>
      </c>
      <c r="T6666" s="1">
        <v>3886.45</v>
      </c>
      <c r="U6666" t="s">
        <v>24</v>
      </c>
      <c r="V6666">
        <f>IF(Table1[[#This Row],[Churn]]="Yes",1,0)</f>
        <v>0</v>
      </c>
      <c r="W6666" t="str">
        <f t="shared" si="104"/>
        <v>Established (25-48 Months)</v>
      </c>
    </row>
    <row r="6667" spans="1:23" x14ac:dyDescent="0.25">
      <c r="A6667" t="s">
        <v>6701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 s="1">
        <v>29.3</v>
      </c>
      <c r="T6667" s="1">
        <v>1224.05</v>
      </c>
      <c r="U6667" t="s">
        <v>24</v>
      </c>
      <c r="V6667">
        <f>IF(Table1[[#This Row],[Churn]]="Yes",1,0)</f>
        <v>0</v>
      </c>
      <c r="W6667" t="str">
        <f t="shared" si="104"/>
        <v>Established (25-48 Months)</v>
      </c>
    </row>
    <row r="6668" spans="1:23" x14ac:dyDescent="0.25">
      <c r="A6668" t="s">
        <v>6702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 s="1">
        <v>83.85</v>
      </c>
      <c r="T6668" s="1">
        <v>2310.1999999999998</v>
      </c>
      <c r="U6668" t="s">
        <v>24</v>
      </c>
      <c r="V6668">
        <f>IF(Table1[[#This Row],[Churn]]="Yes",1,0)</f>
        <v>0</v>
      </c>
      <c r="W6668" t="str">
        <f t="shared" si="104"/>
        <v>Established (25-48 Months)</v>
      </c>
    </row>
    <row r="6669" spans="1:23" x14ac:dyDescent="0.25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 s="1">
        <v>79.55</v>
      </c>
      <c r="T6669" s="1">
        <v>723.4</v>
      </c>
      <c r="U6669" t="s">
        <v>23</v>
      </c>
      <c r="V6669">
        <f>IF(Table1[[#This Row],[Churn]]="Yes",1,0)</f>
        <v>1</v>
      </c>
      <c r="W6669" t="str">
        <f t="shared" si="104"/>
        <v>New (0-12 Months)</v>
      </c>
    </row>
    <row r="6670" spans="1:23" x14ac:dyDescent="0.25">
      <c r="A6670" t="s">
        <v>6704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 s="1">
        <v>103.65</v>
      </c>
      <c r="T6670" s="1">
        <v>3988.5</v>
      </c>
      <c r="U6670" t="s">
        <v>24</v>
      </c>
      <c r="V6670">
        <f>IF(Table1[[#This Row],[Churn]]="Yes",1,0)</f>
        <v>0</v>
      </c>
      <c r="W6670" t="str">
        <f t="shared" si="104"/>
        <v>Established (25-48 Months)</v>
      </c>
    </row>
    <row r="6671" spans="1:23" x14ac:dyDescent="0.25">
      <c r="A6671" t="s">
        <v>6705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 s="1">
        <v>99.05</v>
      </c>
      <c r="T6671" s="1">
        <v>3554.6</v>
      </c>
      <c r="U6671" t="s">
        <v>24</v>
      </c>
      <c r="V6671">
        <f>IF(Table1[[#This Row],[Churn]]="Yes",1,0)</f>
        <v>0</v>
      </c>
      <c r="W6671" t="str">
        <f t="shared" si="104"/>
        <v>Established (25-48 Months)</v>
      </c>
    </row>
    <row r="6672" spans="1:23" x14ac:dyDescent="0.25">
      <c r="A6672" t="s">
        <v>6706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 s="1">
        <v>73.349999999999994</v>
      </c>
      <c r="T6672" s="1">
        <v>0</v>
      </c>
      <c r="U6672" t="s">
        <v>24</v>
      </c>
      <c r="V6672">
        <f>IF(Table1[[#This Row],[Churn]]="Yes",1,0)</f>
        <v>0</v>
      </c>
      <c r="W6672" t="str">
        <f t="shared" si="104"/>
        <v>New (0-12 Months)</v>
      </c>
    </row>
    <row r="6673" spans="1:23" x14ac:dyDescent="0.25">
      <c r="A6673" t="s">
        <v>6707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 s="1">
        <v>100.05</v>
      </c>
      <c r="T6673" s="1">
        <v>6034.85</v>
      </c>
      <c r="U6673" t="s">
        <v>24</v>
      </c>
      <c r="V6673">
        <f>IF(Table1[[#This Row],[Churn]]="Yes",1,0)</f>
        <v>0</v>
      </c>
      <c r="W6673" t="str">
        <f t="shared" si="104"/>
        <v>Loyal (49-72 Months)</v>
      </c>
    </row>
    <row r="6674" spans="1:23" x14ac:dyDescent="0.25">
      <c r="A6674" t="s">
        <v>6708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 s="1">
        <v>20.350000000000001</v>
      </c>
      <c r="T6674" s="1">
        <v>531.6</v>
      </c>
      <c r="U6674" t="s">
        <v>24</v>
      </c>
      <c r="V6674">
        <f>IF(Table1[[#This Row],[Churn]]="Yes",1,0)</f>
        <v>0</v>
      </c>
      <c r="W6674" t="str">
        <f t="shared" si="104"/>
        <v>Established (25-48 Months)</v>
      </c>
    </row>
    <row r="6675" spans="1:23" x14ac:dyDescent="0.25">
      <c r="A6675" t="s">
        <v>6709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 s="1">
        <v>43.95</v>
      </c>
      <c r="T6675" s="1">
        <v>85.1</v>
      </c>
      <c r="U6675" t="s">
        <v>24</v>
      </c>
      <c r="V6675">
        <f>IF(Table1[[#This Row],[Churn]]="Yes",1,0)</f>
        <v>0</v>
      </c>
      <c r="W6675" t="str">
        <f t="shared" si="104"/>
        <v>New (0-12 Months)</v>
      </c>
    </row>
    <row r="6676" spans="1:23" x14ac:dyDescent="0.25">
      <c r="A6676" t="s">
        <v>6710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 s="1">
        <v>23.5</v>
      </c>
      <c r="T6676" s="1">
        <v>173</v>
      </c>
      <c r="U6676" t="s">
        <v>24</v>
      </c>
      <c r="V6676">
        <f>IF(Table1[[#This Row],[Churn]]="Yes",1,0)</f>
        <v>0</v>
      </c>
      <c r="W6676" t="str">
        <f t="shared" si="104"/>
        <v>New (0-12 Months)</v>
      </c>
    </row>
    <row r="6677" spans="1:23" x14ac:dyDescent="0.25">
      <c r="A6677" t="s">
        <v>6711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 s="1">
        <v>70.7</v>
      </c>
      <c r="T6677" s="1">
        <v>2511.9499999999998</v>
      </c>
      <c r="U6677" t="s">
        <v>24</v>
      </c>
      <c r="V6677">
        <f>IF(Table1[[#This Row],[Churn]]="Yes",1,0)</f>
        <v>0</v>
      </c>
      <c r="W6677" t="str">
        <f t="shared" si="104"/>
        <v>Established (25-48 Months)</v>
      </c>
    </row>
    <row r="6678" spans="1:23" x14ac:dyDescent="0.25">
      <c r="A6678" t="s">
        <v>6712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 s="1">
        <v>94.3</v>
      </c>
      <c r="T6678" s="1">
        <v>3893.6</v>
      </c>
      <c r="U6678" t="s">
        <v>24</v>
      </c>
      <c r="V6678">
        <f>IF(Table1[[#This Row],[Churn]]="Yes",1,0)</f>
        <v>0</v>
      </c>
      <c r="W6678" t="str">
        <f t="shared" si="104"/>
        <v>Established (25-48 Months)</v>
      </c>
    </row>
    <row r="6679" spans="1:23" x14ac:dyDescent="0.25">
      <c r="A6679" t="s">
        <v>6713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 s="1">
        <v>29.15</v>
      </c>
      <c r="T6679" s="1">
        <v>357.15</v>
      </c>
      <c r="U6679" t="s">
        <v>24</v>
      </c>
      <c r="V6679">
        <f>IF(Table1[[#This Row],[Churn]]="Yes",1,0)</f>
        <v>0</v>
      </c>
      <c r="W6679" t="str">
        <f t="shared" si="104"/>
        <v>Developing (13-24 Months)</v>
      </c>
    </row>
    <row r="6680" spans="1:23" x14ac:dyDescent="0.25">
      <c r="A6680" t="s">
        <v>6714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 s="1">
        <v>20.85</v>
      </c>
      <c r="T6680" s="1">
        <v>467.5</v>
      </c>
      <c r="U6680" t="s">
        <v>24</v>
      </c>
      <c r="V6680">
        <f>IF(Table1[[#This Row],[Churn]]="Yes",1,0)</f>
        <v>0</v>
      </c>
      <c r="W6680" t="str">
        <f t="shared" si="104"/>
        <v>Developing (13-24 Months)</v>
      </c>
    </row>
    <row r="6681" spans="1:23" x14ac:dyDescent="0.25">
      <c r="A6681" t="s">
        <v>6715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 s="1">
        <v>37.700000000000003</v>
      </c>
      <c r="T6681" s="1">
        <v>2288.6999999999998</v>
      </c>
      <c r="U6681" t="s">
        <v>24</v>
      </c>
      <c r="V6681">
        <f>IF(Table1[[#This Row],[Churn]]="Yes",1,0)</f>
        <v>0</v>
      </c>
      <c r="W6681" t="str">
        <f t="shared" si="104"/>
        <v>Loyal (49-72 Months)</v>
      </c>
    </row>
    <row r="6682" spans="1:23" x14ac:dyDescent="0.25">
      <c r="A6682" t="s">
        <v>6716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 s="1">
        <v>95.5</v>
      </c>
      <c r="T6682" s="1">
        <v>4627.8500000000004</v>
      </c>
      <c r="U6682" t="s">
        <v>23</v>
      </c>
      <c r="V6682">
        <f>IF(Table1[[#This Row],[Churn]]="Yes",1,0)</f>
        <v>1</v>
      </c>
      <c r="W6682" t="str">
        <f t="shared" si="104"/>
        <v>Established (25-48 Months)</v>
      </c>
    </row>
    <row r="6683" spans="1:23" x14ac:dyDescent="0.25">
      <c r="A6683" t="s">
        <v>6717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 s="1">
        <v>91.05</v>
      </c>
      <c r="T6683" s="1">
        <v>289.10000000000002</v>
      </c>
      <c r="U6683" t="s">
        <v>23</v>
      </c>
      <c r="V6683">
        <f>IF(Table1[[#This Row],[Churn]]="Yes",1,0)</f>
        <v>1</v>
      </c>
      <c r="W6683" t="str">
        <f t="shared" si="104"/>
        <v>New (0-12 Months)</v>
      </c>
    </row>
    <row r="6684" spans="1:23" x14ac:dyDescent="0.25">
      <c r="A6684" t="s">
        <v>6718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 s="1">
        <v>92.45</v>
      </c>
      <c r="T6684" s="1">
        <v>6460.55</v>
      </c>
      <c r="U6684" t="s">
        <v>24</v>
      </c>
      <c r="V6684">
        <f>IF(Table1[[#This Row],[Churn]]="Yes",1,0)</f>
        <v>0</v>
      </c>
      <c r="W6684" t="str">
        <f t="shared" si="104"/>
        <v>Loyal (49-72 Months)</v>
      </c>
    </row>
    <row r="6685" spans="1:23" x14ac:dyDescent="0.25">
      <c r="A6685" t="s">
        <v>6719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 s="1">
        <v>44.15</v>
      </c>
      <c r="T6685" s="1">
        <v>1931.3</v>
      </c>
      <c r="U6685" t="s">
        <v>24</v>
      </c>
      <c r="V6685">
        <f>IF(Table1[[#This Row],[Churn]]="Yes",1,0)</f>
        <v>0</v>
      </c>
      <c r="W6685" t="str">
        <f t="shared" si="104"/>
        <v>Established (25-48 Months)</v>
      </c>
    </row>
    <row r="6686" spans="1:23" x14ac:dyDescent="0.25">
      <c r="A6686" t="s">
        <v>6720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 s="1">
        <v>36.049999999999997</v>
      </c>
      <c r="T6686" s="1">
        <v>402.6</v>
      </c>
      <c r="U6686" t="s">
        <v>24</v>
      </c>
      <c r="V6686">
        <f>IF(Table1[[#This Row],[Churn]]="Yes",1,0)</f>
        <v>0</v>
      </c>
      <c r="W6686" t="str">
        <f t="shared" si="104"/>
        <v>New (0-12 Months)</v>
      </c>
    </row>
    <row r="6687" spans="1:23" x14ac:dyDescent="0.25">
      <c r="A6687" t="s">
        <v>6721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 s="1">
        <v>50.25</v>
      </c>
      <c r="T6687" s="1">
        <v>2221.5500000000002</v>
      </c>
      <c r="U6687" t="s">
        <v>24</v>
      </c>
      <c r="V6687">
        <f>IF(Table1[[#This Row],[Churn]]="Yes",1,0)</f>
        <v>0</v>
      </c>
      <c r="W6687" t="str">
        <f t="shared" si="104"/>
        <v>Established (25-48 Months)</v>
      </c>
    </row>
    <row r="6688" spans="1:23" x14ac:dyDescent="0.25">
      <c r="A6688" t="s">
        <v>6722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 s="1">
        <v>109.75</v>
      </c>
      <c r="T6688" s="1">
        <v>7758.9</v>
      </c>
      <c r="U6688" t="s">
        <v>24</v>
      </c>
      <c r="V6688">
        <f>IF(Table1[[#This Row],[Churn]]="Yes",1,0)</f>
        <v>0</v>
      </c>
      <c r="W6688" t="str">
        <f t="shared" si="104"/>
        <v>Loyal (49-72 Months)</v>
      </c>
    </row>
    <row r="6689" spans="1:23" x14ac:dyDescent="0.25">
      <c r="A6689" t="s">
        <v>6723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 s="1">
        <v>79.2</v>
      </c>
      <c r="T6689" s="1">
        <v>172.85</v>
      </c>
      <c r="U6689" t="s">
        <v>23</v>
      </c>
      <c r="V6689">
        <f>IF(Table1[[#This Row],[Churn]]="Yes",1,0)</f>
        <v>1</v>
      </c>
      <c r="W6689" t="str">
        <f t="shared" si="104"/>
        <v>New (0-12 Months)</v>
      </c>
    </row>
    <row r="6690" spans="1:23" x14ac:dyDescent="0.25">
      <c r="A6690" t="s">
        <v>6724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 s="1">
        <v>20.3</v>
      </c>
      <c r="T6690" s="1">
        <v>224.5</v>
      </c>
      <c r="U6690" t="s">
        <v>24</v>
      </c>
      <c r="V6690">
        <f>IF(Table1[[#This Row],[Churn]]="Yes",1,0)</f>
        <v>0</v>
      </c>
      <c r="W6690" t="str">
        <f t="shared" si="104"/>
        <v>New (0-12 Months)</v>
      </c>
    </row>
    <row r="6691" spans="1:23" x14ac:dyDescent="0.25">
      <c r="A6691" t="s">
        <v>6725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 s="1">
        <v>112.35</v>
      </c>
      <c r="T6691" s="1">
        <v>7388.45</v>
      </c>
      <c r="U6691" t="s">
        <v>24</v>
      </c>
      <c r="V6691">
        <f>IF(Table1[[#This Row],[Churn]]="Yes",1,0)</f>
        <v>0</v>
      </c>
      <c r="W6691" t="str">
        <f t="shared" si="104"/>
        <v>Loyal (49-72 Months)</v>
      </c>
    </row>
    <row r="6692" spans="1:23" x14ac:dyDescent="0.25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 s="1">
        <v>94.3</v>
      </c>
      <c r="T6692" s="1">
        <v>3460.95</v>
      </c>
      <c r="U6692" t="s">
        <v>24</v>
      </c>
      <c r="V6692">
        <f>IF(Table1[[#This Row],[Churn]]="Yes",1,0)</f>
        <v>0</v>
      </c>
      <c r="W6692" t="str">
        <f t="shared" si="104"/>
        <v>Established (25-48 Months)</v>
      </c>
    </row>
    <row r="6693" spans="1:23" x14ac:dyDescent="0.25">
      <c r="A6693" t="s">
        <v>6727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 s="1">
        <v>41.15</v>
      </c>
      <c r="T6693" s="1">
        <v>1700.9</v>
      </c>
      <c r="U6693" t="s">
        <v>24</v>
      </c>
      <c r="V6693">
        <f>IF(Table1[[#This Row],[Churn]]="Yes",1,0)</f>
        <v>0</v>
      </c>
      <c r="W6693" t="str">
        <f t="shared" si="104"/>
        <v>Established (25-48 Months)</v>
      </c>
    </row>
    <row r="6694" spans="1:23" x14ac:dyDescent="0.25">
      <c r="A6694" t="s">
        <v>6728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 s="1">
        <v>74.650000000000006</v>
      </c>
      <c r="T6694" s="1">
        <v>3090.65</v>
      </c>
      <c r="U6694" t="s">
        <v>24</v>
      </c>
      <c r="V6694">
        <f>IF(Table1[[#This Row],[Churn]]="Yes",1,0)</f>
        <v>0</v>
      </c>
      <c r="W6694" t="str">
        <f t="shared" si="104"/>
        <v>Established (25-48 Months)</v>
      </c>
    </row>
    <row r="6695" spans="1:23" x14ac:dyDescent="0.25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 s="1">
        <v>48.25</v>
      </c>
      <c r="T6695" s="1">
        <v>1293.8</v>
      </c>
      <c r="U6695" t="s">
        <v>24</v>
      </c>
      <c r="V6695">
        <f>IF(Table1[[#This Row],[Churn]]="Yes",1,0)</f>
        <v>0</v>
      </c>
      <c r="W6695" t="str">
        <f t="shared" si="104"/>
        <v>Established (25-48 Months)</v>
      </c>
    </row>
    <row r="6696" spans="1:23" x14ac:dyDescent="0.25">
      <c r="A6696" t="s">
        <v>6730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 s="1">
        <v>76.150000000000006</v>
      </c>
      <c r="T6696" s="1">
        <v>645.79999999999995</v>
      </c>
      <c r="U6696" t="s">
        <v>24</v>
      </c>
      <c r="V6696">
        <f>IF(Table1[[#This Row],[Churn]]="Yes",1,0)</f>
        <v>0</v>
      </c>
      <c r="W6696" t="str">
        <f t="shared" si="104"/>
        <v>New (0-12 Months)</v>
      </c>
    </row>
    <row r="6697" spans="1:23" x14ac:dyDescent="0.25">
      <c r="A6697" t="s">
        <v>6731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 s="1">
        <v>71.099999999999994</v>
      </c>
      <c r="T6697" s="1">
        <v>5224.95</v>
      </c>
      <c r="U6697" t="s">
        <v>24</v>
      </c>
      <c r="V6697">
        <f>IF(Table1[[#This Row],[Churn]]="Yes",1,0)</f>
        <v>0</v>
      </c>
      <c r="W6697" t="str">
        <f t="shared" si="104"/>
        <v>Loyal (49-72 Months)</v>
      </c>
    </row>
    <row r="6698" spans="1:23" x14ac:dyDescent="0.25">
      <c r="A6698" t="s">
        <v>6732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 s="1">
        <v>96.55</v>
      </c>
      <c r="T6698" s="1">
        <v>500.1</v>
      </c>
      <c r="U6698" t="s">
        <v>24</v>
      </c>
      <c r="V6698">
        <f>IF(Table1[[#This Row],[Churn]]="Yes",1,0)</f>
        <v>0</v>
      </c>
      <c r="W6698" t="str">
        <f t="shared" si="104"/>
        <v>New (0-12 Months)</v>
      </c>
    </row>
    <row r="6699" spans="1:23" x14ac:dyDescent="0.25">
      <c r="A6699" t="s">
        <v>6733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 s="1">
        <v>79.3</v>
      </c>
      <c r="T6699" s="1">
        <v>2427.1</v>
      </c>
      <c r="U6699" t="s">
        <v>24</v>
      </c>
      <c r="V6699">
        <f>IF(Table1[[#This Row],[Churn]]="Yes",1,0)</f>
        <v>0</v>
      </c>
      <c r="W6699" t="str">
        <f t="shared" si="104"/>
        <v>Established (25-48 Months)</v>
      </c>
    </row>
    <row r="6700" spans="1:23" x14ac:dyDescent="0.25">
      <c r="A6700" t="s">
        <v>6734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 s="1">
        <v>89.6</v>
      </c>
      <c r="T6700" s="1">
        <v>3488.15</v>
      </c>
      <c r="U6700" t="s">
        <v>24</v>
      </c>
      <c r="V6700">
        <f>IF(Table1[[#This Row],[Churn]]="Yes",1,0)</f>
        <v>0</v>
      </c>
      <c r="W6700" t="str">
        <f t="shared" si="104"/>
        <v>Established (25-48 Months)</v>
      </c>
    </row>
    <row r="6701" spans="1:23" x14ac:dyDescent="0.25">
      <c r="A6701" t="s">
        <v>6735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 s="1">
        <v>20.5</v>
      </c>
      <c r="T6701" s="1">
        <v>1035.7</v>
      </c>
      <c r="U6701" t="s">
        <v>24</v>
      </c>
      <c r="V6701">
        <f>IF(Table1[[#This Row],[Churn]]="Yes",1,0)</f>
        <v>0</v>
      </c>
      <c r="W6701" t="str">
        <f t="shared" si="104"/>
        <v>Loyal (49-72 Months)</v>
      </c>
    </row>
    <row r="6702" spans="1:23" x14ac:dyDescent="0.25">
      <c r="A6702" t="s">
        <v>6736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 s="1">
        <v>106.3</v>
      </c>
      <c r="T6702" s="1">
        <v>7565.35</v>
      </c>
      <c r="U6702" t="s">
        <v>24</v>
      </c>
      <c r="V6702">
        <f>IF(Table1[[#This Row],[Churn]]="Yes",1,0)</f>
        <v>0</v>
      </c>
      <c r="W6702" t="str">
        <f t="shared" si="104"/>
        <v>Loyal (49-72 Months)</v>
      </c>
    </row>
    <row r="6703" spans="1:23" x14ac:dyDescent="0.25">
      <c r="A6703" t="s">
        <v>6737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 s="1">
        <v>100.35</v>
      </c>
      <c r="T6703" s="1">
        <v>2799</v>
      </c>
      <c r="U6703" t="s">
        <v>24</v>
      </c>
      <c r="V6703">
        <f>IF(Table1[[#This Row],[Churn]]="Yes",1,0)</f>
        <v>0</v>
      </c>
      <c r="W6703" t="str">
        <f t="shared" si="104"/>
        <v>Established (25-48 Months)</v>
      </c>
    </row>
    <row r="6704" spans="1:23" x14ac:dyDescent="0.25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 s="1">
        <v>85.6</v>
      </c>
      <c r="T6704" s="1">
        <v>1601.5</v>
      </c>
      <c r="U6704" t="s">
        <v>24</v>
      </c>
      <c r="V6704">
        <f>IF(Table1[[#This Row],[Churn]]="Yes",1,0)</f>
        <v>0</v>
      </c>
      <c r="W6704" t="str">
        <f t="shared" si="104"/>
        <v>Developing (13-24 Months)</v>
      </c>
    </row>
    <row r="6705" spans="1:23" x14ac:dyDescent="0.25">
      <c r="A6705" t="s">
        <v>6739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 s="1">
        <v>45.25</v>
      </c>
      <c r="T6705" s="1">
        <v>85.5</v>
      </c>
      <c r="U6705" t="s">
        <v>23</v>
      </c>
      <c r="V6705">
        <f>IF(Table1[[#This Row],[Churn]]="Yes",1,0)</f>
        <v>1</v>
      </c>
      <c r="W6705" t="str">
        <f t="shared" si="104"/>
        <v>New (0-12 Months)</v>
      </c>
    </row>
    <row r="6706" spans="1:23" x14ac:dyDescent="0.25">
      <c r="A6706" t="s">
        <v>6740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 s="1">
        <v>106.15</v>
      </c>
      <c r="T6706" s="1">
        <v>6256.2</v>
      </c>
      <c r="U6706" t="s">
        <v>24</v>
      </c>
      <c r="V6706">
        <f>IF(Table1[[#This Row],[Churn]]="Yes",1,0)</f>
        <v>0</v>
      </c>
      <c r="W6706" t="str">
        <f t="shared" si="104"/>
        <v>Loyal (49-72 Months)</v>
      </c>
    </row>
    <row r="6707" spans="1:23" x14ac:dyDescent="0.25">
      <c r="A6707" t="s">
        <v>6741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 s="1">
        <v>51.1</v>
      </c>
      <c r="T6707" s="1">
        <v>1232.9000000000001</v>
      </c>
      <c r="U6707" t="s">
        <v>24</v>
      </c>
      <c r="V6707">
        <f>IF(Table1[[#This Row],[Churn]]="Yes",1,0)</f>
        <v>0</v>
      </c>
      <c r="W6707" t="str">
        <f t="shared" si="104"/>
        <v>Developing (13-24 Months)</v>
      </c>
    </row>
    <row r="6708" spans="1:23" x14ac:dyDescent="0.25">
      <c r="A6708" t="s">
        <v>6742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 s="1">
        <v>19.899999999999999</v>
      </c>
      <c r="T6708" s="1">
        <v>19.899999999999999</v>
      </c>
      <c r="U6708" t="s">
        <v>24</v>
      </c>
      <c r="V6708">
        <f>IF(Table1[[#This Row],[Churn]]="Yes",1,0)</f>
        <v>0</v>
      </c>
      <c r="W6708" t="str">
        <f t="shared" si="104"/>
        <v>New (0-12 Months)</v>
      </c>
    </row>
    <row r="6709" spans="1:23" x14ac:dyDescent="0.25">
      <c r="A6709" t="s">
        <v>6743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 s="1">
        <v>25.7</v>
      </c>
      <c r="T6709" s="1">
        <v>1937.4</v>
      </c>
      <c r="U6709" t="s">
        <v>24</v>
      </c>
      <c r="V6709">
        <f>IF(Table1[[#This Row],[Churn]]="Yes",1,0)</f>
        <v>0</v>
      </c>
      <c r="W6709" t="str">
        <f t="shared" si="104"/>
        <v>Loyal (49-72 Months)</v>
      </c>
    </row>
    <row r="6710" spans="1:23" x14ac:dyDescent="0.25">
      <c r="A6710" t="s">
        <v>6744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 s="1">
        <v>74.3</v>
      </c>
      <c r="T6710" s="1">
        <v>1096.25</v>
      </c>
      <c r="U6710" t="s">
        <v>23</v>
      </c>
      <c r="V6710">
        <f>IF(Table1[[#This Row],[Churn]]="Yes",1,0)</f>
        <v>1</v>
      </c>
      <c r="W6710" t="str">
        <f t="shared" si="104"/>
        <v>Developing (13-24 Months)</v>
      </c>
    </row>
    <row r="6711" spans="1:23" x14ac:dyDescent="0.25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 s="1">
        <v>99.4</v>
      </c>
      <c r="T6711" s="1">
        <v>5059.75</v>
      </c>
      <c r="U6711" t="s">
        <v>24</v>
      </c>
      <c r="V6711">
        <f>IF(Table1[[#This Row],[Churn]]="Yes",1,0)</f>
        <v>0</v>
      </c>
      <c r="W6711" t="str">
        <f t="shared" si="104"/>
        <v>Loyal (49-72 Months)</v>
      </c>
    </row>
    <row r="6712" spans="1:23" x14ac:dyDescent="0.25">
      <c r="A6712" t="s">
        <v>6746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 s="1">
        <v>69.7</v>
      </c>
      <c r="T6712" s="1">
        <v>3023.65</v>
      </c>
      <c r="U6712" t="s">
        <v>24</v>
      </c>
      <c r="V6712">
        <f>IF(Table1[[#This Row],[Churn]]="Yes",1,0)</f>
        <v>0</v>
      </c>
      <c r="W6712" t="str">
        <f t="shared" si="104"/>
        <v>Established (25-48 Months)</v>
      </c>
    </row>
    <row r="6713" spans="1:23" x14ac:dyDescent="0.25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 s="1">
        <v>98.35</v>
      </c>
      <c r="T6713" s="1">
        <v>4889.2</v>
      </c>
      <c r="U6713" t="s">
        <v>24</v>
      </c>
      <c r="V6713">
        <f>IF(Table1[[#This Row],[Churn]]="Yes",1,0)</f>
        <v>0</v>
      </c>
      <c r="W6713" t="str">
        <f t="shared" si="104"/>
        <v>Loyal (49-72 Months)</v>
      </c>
    </row>
    <row r="6714" spans="1:23" x14ac:dyDescent="0.25">
      <c r="A6714" t="s">
        <v>6748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 s="1">
        <v>85.45</v>
      </c>
      <c r="T6714" s="1">
        <v>2289.9</v>
      </c>
      <c r="U6714" t="s">
        <v>24</v>
      </c>
      <c r="V6714">
        <f>IF(Table1[[#This Row],[Churn]]="Yes",1,0)</f>
        <v>0</v>
      </c>
      <c r="W6714" t="str">
        <f t="shared" si="104"/>
        <v>Established (25-48 Months)</v>
      </c>
    </row>
    <row r="6715" spans="1:23" x14ac:dyDescent="0.25">
      <c r="A6715" t="s">
        <v>6749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 s="1">
        <v>95.9</v>
      </c>
      <c r="T6715" s="1">
        <v>6503.2</v>
      </c>
      <c r="U6715" t="s">
        <v>24</v>
      </c>
      <c r="V6715">
        <f>IF(Table1[[#This Row],[Churn]]="Yes",1,0)</f>
        <v>0</v>
      </c>
      <c r="W6715" t="str">
        <f t="shared" si="104"/>
        <v>Loyal (49-72 Months)</v>
      </c>
    </row>
    <row r="6716" spans="1:23" x14ac:dyDescent="0.25">
      <c r="A6716" t="s">
        <v>6750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 s="1">
        <v>100.75</v>
      </c>
      <c r="T6716" s="1">
        <v>1313.25</v>
      </c>
      <c r="U6716" t="s">
        <v>24</v>
      </c>
      <c r="V6716">
        <f>IF(Table1[[#This Row],[Churn]]="Yes",1,0)</f>
        <v>0</v>
      </c>
      <c r="W6716" t="str">
        <f t="shared" si="104"/>
        <v>Developing (13-24 Months)</v>
      </c>
    </row>
    <row r="6717" spans="1:23" x14ac:dyDescent="0.25">
      <c r="A6717" t="s">
        <v>6751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 s="1">
        <v>89.2</v>
      </c>
      <c r="T6717" s="1">
        <v>990.3</v>
      </c>
      <c r="U6717" t="s">
        <v>24</v>
      </c>
      <c r="V6717">
        <f>IF(Table1[[#This Row],[Churn]]="Yes",1,0)</f>
        <v>0</v>
      </c>
      <c r="W6717" t="str">
        <f t="shared" si="104"/>
        <v>New (0-12 Months)</v>
      </c>
    </row>
    <row r="6718" spans="1:23" x14ac:dyDescent="0.25">
      <c r="A6718" t="s">
        <v>6752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 s="1">
        <v>74.099999999999994</v>
      </c>
      <c r="T6718" s="1">
        <v>228</v>
      </c>
      <c r="U6718" t="s">
        <v>23</v>
      </c>
      <c r="V6718">
        <f>IF(Table1[[#This Row],[Churn]]="Yes",1,0)</f>
        <v>1</v>
      </c>
      <c r="W6718" t="str">
        <f t="shared" si="104"/>
        <v>New (0-12 Months)</v>
      </c>
    </row>
    <row r="6719" spans="1:23" x14ac:dyDescent="0.25">
      <c r="A6719" t="s">
        <v>6753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 s="1">
        <v>100.6</v>
      </c>
      <c r="T6719" s="1">
        <v>5746.15</v>
      </c>
      <c r="U6719" t="s">
        <v>23</v>
      </c>
      <c r="V6719">
        <f>IF(Table1[[#This Row],[Churn]]="Yes",1,0)</f>
        <v>1</v>
      </c>
      <c r="W6719" t="str">
        <f t="shared" si="104"/>
        <v>Loyal (49-72 Months)</v>
      </c>
    </row>
    <row r="6720" spans="1:23" x14ac:dyDescent="0.25">
      <c r="A6720" t="s">
        <v>6754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 s="1">
        <v>75</v>
      </c>
      <c r="T6720" s="1">
        <v>209.1</v>
      </c>
      <c r="U6720" t="s">
        <v>23</v>
      </c>
      <c r="V6720">
        <f>IF(Table1[[#This Row],[Churn]]="Yes",1,0)</f>
        <v>1</v>
      </c>
      <c r="W6720" t="str">
        <f t="shared" si="104"/>
        <v>New (0-12 Months)</v>
      </c>
    </row>
    <row r="6721" spans="1:23" x14ac:dyDescent="0.25">
      <c r="A6721" t="s">
        <v>6755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 s="1">
        <v>25.75</v>
      </c>
      <c r="T6721" s="1">
        <v>1864.2</v>
      </c>
      <c r="U6721" t="s">
        <v>24</v>
      </c>
      <c r="V6721">
        <f>IF(Table1[[#This Row],[Churn]]="Yes",1,0)</f>
        <v>0</v>
      </c>
      <c r="W6721" t="str">
        <f t="shared" si="104"/>
        <v>Loyal (49-72 Months)</v>
      </c>
    </row>
    <row r="6722" spans="1:23" x14ac:dyDescent="0.25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 s="1">
        <v>84.1</v>
      </c>
      <c r="T6722" s="1">
        <v>5979.7</v>
      </c>
      <c r="U6722" t="s">
        <v>24</v>
      </c>
      <c r="V6722">
        <f>IF(Table1[[#This Row],[Churn]]="Yes",1,0)</f>
        <v>0</v>
      </c>
      <c r="W6722" t="str">
        <f t="shared" ref="W6722:W6785" si="105">IF(F6722&lt;=12,"New (0-12 Months)",IF(F6722&lt;=24,"Developing (13-24 Months)",IF(F6722&lt;=48,"Established (25-48 Months)","Loyal (49-72 Months)")))</f>
        <v>Loyal (49-72 Months)</v>
      </c>
    </row>
    <row r="6723" spans="1:23" x14ac:dyDescent="0.25">
      <c r="A6723" t="s">
        <v>6757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 s="1">
        <v>79.3</v>
      </c>
      <c r="T6723" s="1">
        <v>3902.45</v>
      </c>
      <c r="U6723" t="s">
        <v>24</v>
      </c>
      <c r="V6723">
        <f>IF(Table1[[#This Row],[Churn]]="Yes",1,0)</f>
        <v>0</v>
      </c>
      <c r="W6723" t="str">
        <f t="shared" si="105"/>
        <v>Loyal (49-72 Months)</v>
      </c>
    </row>
    <row r="6724" spans="1:23" x14ac:dyDescent="0.25">
      <c r="A6724" t="s">
        <v>6758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 s="1">
        <v>107.05</v>
      </c>
      <c r="T6724" s="1">
        <v>7142.5</v>
      </c>
      <c r="U6724" t="s">
        <v>24</v>
      </c>
      <c r="V6724">
        <f>IF(Table1[[#This Row],[Churn]]="Yes",1,0)</f>
        <v>0</v>
      </c>
      <c r="W6724" t="str">
        <f t="shared" si="105"/>
        <v>Loyal (49-72 Months)</v>
      </c>
    </row>
    <row r="6725" spans="1:23" x14ac:dyDescent="0.25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 s="1">
        <v>20.05</v>
      </c>
      <c r="T6725" s="1">
        <v>902</v>
      </c>
      <c r="U6725" t="s">
        <v>24</v>
      </c>
      <c r="V6725">
        <f>IF(Table1[[#This Row],[Churn]]="Yes",1,0)</f>
        <v>0</v>
      </c>
      <c r="W6725" t="str">
        <f t="shared" si="105"/>
        <v>Established (25-48 Months)</v>
      </c>
    </row>
    <row r="6726" spans="1:23" x14ac:dyDescent="0.25">
      <c r="A6726" t="s">
        <v>6760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 s="1">
        <v>70.2</v>
      </c>
      <c r="T6726" s="1">
        <v>4481</v>
      </c>
      <c r="U6726" t="s">
        <v>23</v>
      </c>
      <c r="V6726">
        <f>IF(Table1[[#This Row],[Churn]]="Yes",1,0)</f>
        <v>1</v>
      </c>
      <c r="W6726" t="str">
        <f t="shared" si="105"/>
        <v>Loyal (49-72 Months)</v>
      </c>
    </row>
    <row r="6727" spans="1:23" x14ac:dyDescent="0.25">
      <c r="A6727" t="s">
        <v>6761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 s="1">
        <v>19.5</v>
      </c>
      <c r="T6727" s="1">
        <v>805.2</v>
      </c>
      <c r="U6727" t="s">
        <v>24</v>
      </c>
      <c r="V6727">
        <f>IF(Table1[[#This Row],[Churn]]="Yes",1,0)</f>
        <v>0</v>
      </c>
      <c r="W6727" t="str">
        <f t="shared" si="105"/>
        <v>Established (25-48 Months)</v>
      </c>
    </row>
    <row r="6728" spans="1:23" x14ac:dyDescent="0.25">
      <c r="A6728" t="s">
        <v>6762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 s="1">
        <v>70.75</v>
      </c>
      <c r="T6728" s="1">
        <v>154.85</v>
      </c>
      <c r="U6728" t="s">
        <v>23</v>
      </c>
      <c r="V6728">
        <f>IF(Table1[[#This Row],[Churn]]="Yes",1,0)</f>
        <v>1</v>
      </c>
      <c r="W6728" t="str">
        <f t="shared" si="105"/>
        <v>New (0-12 Months)</v>
      </c>
    </row>
    <row r="6729" spans="1:23" x14ac:dyDescent="0.25">
      <c r="A6729" t="s">
        <v>6763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 s="1">
        <v>45.3</v>
      </c>
      <c r="T6729" s="1">
        <v>528.45000000000005</v>
      </c>
      <c r="U6729" t="s">
        <v>24</v>
      </c>
      <c r="V6729">
        <f>IF(Table1[[#This Row],[Churn]]="Yes",1,0)</f>
        <v>0</v>
      </c>
      <c r="W6729" t="str">
        <f t="shared" si="105"/>
        <v>Developing (13-24 Months)</v>
      </c>
    </row>
    <row r="6730" spans="1:23" x14ac:dyDescent="0.25">
      <c r="A6730" t="s">
        <v>6764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 s="1">
        <v>115.15</v>
      </c>
      <c r="T6730" s="1">
        <v>8349.7000000000007</v>
      </c>
      <c r="U6730" t="s">
        <v>24</v>
      </c>
      <c r="V6730">
        <f>IF(Table1[[#This Row],[Churn]]="Yes",1,0)</f>
        <v>0</v>
      </c>
      <c r="W6730" t="str">
        <f t="shared" si="105"/>
        <v>Loyal (49-72 Months)</v>
      </c>
    </row>
    <row r="6731" spans="1:23" x14ac:dyDescent="0.25">
      <c r="A6731" t="s">
        <v>6765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 s="1">
        <v>72.95</v>
      </c>
      <c r="T6731" s="1">
        <v>4953.25</v>
      </c>
      <c r="U6731" t="s">
        <v>24</v>
      </c>
      <c r="V6731">
        <f>IF(Table1[[#This Row],[Churn]]="Yes",1,0)</f>
        <v>0</v>
      </c>
      <c r="W6731" t="str">
        <f t="shared" si="105"/>
        <v>Loyal (49-72 Months)</v>
      </c>
    </row>
    <row r="6732" spans="1:23" x14ac:dyDescent="0.25">
      <c r="A6732" t="s">
        <v>6766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 s="1">
        <v>19.649999999999999</v>
      </c>
      <c r="T6732" s="1">
        <v>332.65</v>
      </c>
      <c r="U6732" t="s">
        <v>24</v>
      </c>
      <c r="V6732">
        <f>IF(Table1[[#This Row],[Churn]]="Yes",1,0)</f>
        <v>0</v>
      </c>
      <c r="W6732" t="str">
        <f t="shared" si="105"/>
        <v>Developing (13-24 Months)</v>
      </c>
    </row>
    <row r="6733" spans="1:23" x14ac:dyDescent="0.25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 s="1">
        <v>19.55</v>
      </c>
      <c r="T6733" s="1">
        <v>470.2</v>
      </c>
      <c r="U6733" t="s">
        <v>24</v>
      </c>
      <c r="V6733">
        <f>IF(Table1[[#This Row],[Churn]]="Yes",1,0)</f>
        <v>0</v>
      </c>
      <c r="W6733" t="str">
        <f t="shared" si="105"/>
        <v>Developing (13-24 Months)</v>
      </c>
    </row>
    <row r="6734" spans="1:23" x14ac:dyDescent="0.25">
      <c r="A6734" t="s">
        <v>6768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 s="1">
        <v>89.55</v>
      </c>
      <c r="T6734" s="1">
        <v>2259.35</v>
      </c>
      <c r="U6734" t="s">
        <v>24</v>
      </c>
      <c r="V6734">
        <f>IF(Table1[[#This Row],[Churn]]="Yes",1,0)</f>
        <v>0</v>
      </c>
      <c r="W6734" t="str">
        <f t="shared" si="105"/>
        <v>Developing (13-24 Months)</v>
      </c>
    </row>
    <row r="6735" spans="1:23" x14ac:dyDescent="0.25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 s="1">
        <v>50.35</v>
      </c>
      <c r="T6735" s="1">
        <v>1411.35</v>
      </c>
      <c r="U6735" t="s">
        <v>24</v>
      </c>
      <c r="V6735">
        <f>IF(Table1[[#This Row],[Churn]]="Yes",1,0)</f>
        <v>0</v>
      </c>
      <c r="W6735" t="str">
        <f t="shared" si="105"/>
        <v>Established (25-48 Months)</v>
      </c>
    </row>
    <row r="6736" spans="1:23" x14ac:dyDescent="0.25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 s="1">
        <v>50.25</v>
      </c>
      <c r="T6736" s="1">
        <v>593.75</v>
      </c>
      <c r="U6736" t="s">
        <v>23</v>
      </c>
      <c r="V6736">
        <f>IF(Table1[[#This Row],[Churn]]="Yes",1,0)</f>
        <v>1</v>
      </c>
      <c r="W6736" t="str">
        <f t="shared" si="105"/>
        <v>New (0-12 Months)</v>
      </c>
    </row>
    <row r="6737" spans="1:23" x14ac:dyDescent="0.25">
      <c r="A6737" t="s">
        <v>6771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 s="1">
        <v>87.25</v>
      </c>
      <c r="T6737" s="1">
        <v>6328.7</v>
      </c>
      <c r="U6737" t="s">
        <v>24</v>
      </c>
      <c r="V6737">
        <f>IF(Table1[[#This Row],[Churn]]="Yes",1,0)</f>
        <v>0</v>
      </c>
      <c r="W6737" t="str">
        <f t="shared" si="105"/>
        <v>Loyal (49-72 Months)</v>
      </c>
    </row>
    <row r="6738" spans="1:23" x14ac:dyDescent="0.25">
      <c r="A6738" t="s">
        <v>6772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 s="1">
        <v>20.8</v>
      </c>
      <c r="T6738" s="1">
        <v>1411.9</v>
      </c>
      <c r="U6738" t="s">
        <v>24</v>
      </c>
      <c r="V6738">
        <f>IF(Table1[[#This Row],[Churn]]="Yes",1,0)</f>
        <v>0</v>
      </c>
      <c r="W6738" t="str">
        <f t="shared" si="105"/>
        <v>Loyal (49-72 Months)</v>
      </c>
    </row>
    <row r="6739" spans="1:23" x14ac:dyDescent="0.25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 s="1">
        <v>109.25</v>
      </c>
      <c r="T6739" s="1">
        <v>6841.4</v>
      </c>
      <c r="U6739" t="s">
        <v>24</v>
      </c>
      <c r="V6739">
        <f>IF(Table1[[#This Row],[Churn]]="Yes",1,0)</f>
        <v>0</v>
      </c>
      <c r="W6739" t="str">
        <f t="shared" si="105"/>
        <v>Loyal (49-72 Months)</v>
      </c>
    </row>
    <row r="6740" spans="1:23" x14ac:dyDescent="0.25">
      <c r="A6740" t="s">
        <v>6774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 s="1">
        <v>20.350000000000001</v>
      </c>
      <c r="T6740" s="1">
        <v>20.350000000000001</v>
      </c>
      <c r="U6740" t="s">
        <v>24</v>
      </c>
      <c r="V6740">
        <f>IF(Table1[[#This Row],[Churn]]="Yes",1,0)</f>
        <v>0</v>
      </c>
      <c r="W6740" t="str">
        <f t="shared" si="105"/>
        <v>New (0-12 Months)</v>
      </c>
    </row>
    <row r="6741" spans="1:23" x14ac:dyDescent="0.25">
      <c r="A6741" t="s">
        <v>6775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 s="1">
        <v>55.9</v>
      </c>
      <c r="T6741" s="1">
        <v>238.5</v>
      </c>
      <c r="U6741" t="s">
        <v>24</v>
      </c>
      <c r="V6741">
        <f>IF(Table1[[#This Row],[Churn]]="Yes",1,0)</f>
        <v>0</v>
      </c>
      <c r="W6741" t="str">
        <f t="shared" si="105"/>
        <v>New (0-12 Months)</v>
      </c>
    </row>
    <row r="6742" spans="1:23" x14ac:dyDescent="0.25">
      <c r="A6742" t="s">
        <v>6776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 s="1">
        <v>79.2</v>
      </c>
      <c r="T6742" s="1">
        <v>3233.85</v>
      </c>
      <c r="U6742" t="s">
        <v>23</v>
      </c>
      <c r="V6742">
        <f>IF(Table1[[#This Row],[Churn]]="Yes",1,0)</f>
        <v>1</v>
      </c>
      <c r="W6742" t="str">
        <f t="shared" si="105"/>
        <v>Established (25-48 Months)</v>
      </c>
    </row>
    <row r="6743" spans="1:23" x14ac:dyDescent="0.25">
      <c r="A6743" t="s">
        <v>6777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 s="1">
        <v>96</v>
      </c>
      <c r="T6743" s="1">
        <v>1062.0999999999999</v>
      </c>
      <c r="U6743" t="s">
        <v>23</v>
      </c>
      <c r="V6743">
        <f>IF(Table1[[#This Row],[Churn]]="Yes",1,0)</f>
        <v>1</v>
      </c>
      <c r="W6743" t="str">
        <f t="shared" si="105"/>
        <v>New (0-12 Months)</v>
      </c>
    </row>
    <row r="6744" spans="1:23" x14ac:dyDescent="0.25">
      <c r="A6744" t="s">
        <v>6778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 s="1">
        <v>79.2</v>
      </c>
      <c r="T6744" s="1">
        <v>4016.3</v>
      </c>
      <c r="U6744" t="s">
        <v>24</v>
      </c>
      <c r="V6744">
        <f>IF(Table1[[#This Row],[Churn]]="Yes",1,0)</f>
        <v>0</v>
      </c>
      <c r="W6744" t="str">
        <f t="shared" si="105"/>
        <v>Loyal (49-72 Months)</v>
      </c>
    </row>
    <row r="6745" spans="1:23" x14ac:dyDescent="0.25">
      <c r="A6745" t="s">
        <v>6779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 s="1">
        <v>24</v>
      </c>
      <c r="T6745" s="1">
        <v>226.55</v>
      </c>
      <c r="U6745" t="s">
        <v>24</v>
      </c>
      <c r="V6745">
        <f>IF(Table1[[#This Row],[Churn]]="Yes",1,0)</f>
        <v>0</v>
      </c>
      <c r="W6745" t="str">
        <f t="shared" si="105"/>
        <v>New (0-12 Months)</v>
      </c>
    </row>
    <row r="6746" spans="1:23" x14ac:dyDescent="0.25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 s="1">
        <v>101.35</v>
      </c>
      <c r="T6746" s="1">
        <v>7110.75</v>
      </c>
      <c r="U6746" t="s">
        <v>24</v>
      </c>
      <c r="V6746">
        <f>IF(Table1[[#This Row],[Churn]]="Yes",1,0)</f>
        <v>0</v>
      </c>
      <c r="W6746" t="str">
        <f t="shared" si="105"/>
        <v>Loyal (49-72 Months)</v>
      </c>
    </row>
    <row r="6747" spans="1:23" x14ac:dyDescent="0.25">
      <c r="A6747" t="s">
        <v>6781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 s="1">
        <v>100.1</v>
      </c>
      <c r="T6747" s="1">
        <v>5440.9</v>
      </c>
      <c r="U6747" t="s">
        <v>23</v>
      </c>
      <c r="V6747">
        <f>IF(Table1[[#This Row],[Churn]]="Yes",1,0)</f>
        <v>1</v>
      </c>
      <c r="W6747" t="str">
        <f t="shared" si="105"/>
        <v>Loyal (49-72 Months)</v>
      </c>
    </row>
    <row r="6748" spans="1:23" x14ac:dyDescent="0.25">
      <c r="A6748" t="s">
        <v>6782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 s="1">
        <v>56.5</v>
      </c>
      <c r="T6748" s="1">
        <v>235.1</v>
      </c>
      <c r="U6748" t="s">
        <v>23</v>
      </c>
      <c r="V6748">
        <f>IF(Table1[[#This Row],[Churn]]="Yes",1,0)</f>
        <v>1</v>
      </c>
      <c r="W6748" t="str">
        <f t="shared" si="105"/>
        <v>New (0-12 Months)</v>
      </c>
    </row>
    <row r="6749" spans="1:23" x14ac:dyDescent="0.25">
      <c r="A6749" t="s">
        <v>6783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 s="1">
        <v>35.450000000000003</v>
      </c>
      <c r="T6749" s="1">
        <v>1958.95</v>
      </c>
      <c r="U6749" t="s">
        <v>24</v>
      </c>
      <c r="V6749">
        <f>IF(Table1[[#This Row],[Churn]]="Yes",1,0)</f>
        <v>0</v>
      </c>
      <c r="W6749" t="str">
        <f t="shared" si="105"/>
        <v>Loyal (49-72 Months)</v>
      </c>
    </row>
    <row r="6750" spans="1:23" x14ac:dyDescent="0.25">
      <c r="A6750" t="s">
        <v>6784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 s="1">
        <v>85</v>
      </c>
      <c r="T6750" s="1">
        <v>85</v>
      </c>
      <c r="U6750" t="s">
        <v>23</v>
      </c>
      <c r="V6750">
        <f>IF(Table1[[#This Row],[Churn]]="Yes",1,0)</f>
        <v>1</v>
      </c>
      <c r="W6750" t="str">
        <f t="shared" si="105"/>
        <v>New (0-12 Months)</v>
      </c>
    </row>
    <row r="6751" spans="1:23" x14ac:dyDescent="0.25">
      <c r="A6751" t="s">
        <v>6785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 s="1">
        <v>79.400000000000006</v>
      </c>
      <c r="T6751" s="1">
        <v>5528.9</v>
      </c>
      <c r="U6751" t="s">
        <v>24</v>
      </c>
      <c r="V6751">
        <f>IF(Table1[[#This Row],[Churn]]="Yes",1,0)</f>
        <v>0</v>
      </c>
      <c r="W6751" t="str">
        <f t="shared" si="105"/>
        <v>Loyal (49-72 Months)</v>
      </c>
    </row>
    <row r="6752" spans="1:23" x14ac:dyDescent="0.25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 s="1">
        <v>35.200000000000003</v>
      </c>
      <c r="T6752" s="1">
        <v>1463.7</v>
      </c>
      <c r="U6752" t="s">
        <v>24</v>
      </c>
      <c r="V6752">
        <f>IF(Table1[[#This Row],[Churn]]="Yes",1,0)</f>
        <v>0</v>
      </c>
      <c r="W6752" t="str">
        <f t="shared" si="105"/>
        <v>Established (25-48 Months)</v>
      </c>
    </row>
    <row r="6753" spans="1:23" x14ac:dyDescent="0.25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 s="1">
        <v>19.649999999999999</v>
      </c>
      <c r="T6753" s="1">
        <v>1025.05</v>
      </c>
      <c r="U6753" t="s">
        <v>24</v>
      </c>
      <c r="V6753">
        <f>IF(Table1[[#This Row],[Churn]]="Yes",1,0)</f>
        <v>0</v>
      </c>
      <c r="W6753" t="str">
        <f t="shared" si="105"/>
        <v>Loyal (49-72 Months)</v>
      </c>
    </row>
    <row r="6754" spans="1:23" x14ac:dyDescent="0.25">
      <c r="A6754" t="s">
        <v>6788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 s="1">
        <v>49.85</v>
      </c>
      <c r="T6754" s="1">
        <v>552.1</v>
      </c>
      <c r="U6754" t="s">
        <v>24</v>
      </c>
      <c r="V6754">
        <f>IF(Table1[[#This Row],[Churn]]="Yes",1,0)</f>
        <v>0</v>
      </c>
      <c r="W6754" t="str">
        <f t="shared" si="105"/>
        <v>New (0-12 Months)</v>
      </c>
    </row>
    <row r="6755" spans="1:23" x14ac:dyDescent="0.25">
      <c r="A6755" t="s">
        <v>6789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 s="1">
        <v>68.75</v>
      </c>
      <c r="T6755" s="1">
        <v>3815.4</v>
      </c>
      <c r="U6755" t="s">
        <v>24</v>
      </c>
      <c r="V6755">
        <f>IF(Table1[[#This Row],[Churn]]="Yes",1,0)</f>
        <v>0</v>
      </c>
      <c r="W6755" t="str">
        <f t="shared" si="105"/>
        <v>Loyal (49-72 Months)</v>
      </c>
    </row>
    <row r="6756" spans="1:23" x14ac:dyDescent="0.25">
      <c r="A6756" t="s">
        <v>6790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 s="1">
        <v>61.9</v>
      </c>
      <c r="T6756" s="1">
        <v>0</v>
      </c>
      <c r="U6756" t="s">
        <v>24</v>
      </c>
      <c r="V6756">
        <f>IF(Table1[[#This Row],[Churn]]="Yes",1,0)</f>
        <v>0</v>
      </c>
      <c r="W6756" t="str">
        <f t="shared" si="105"/>
        <v>New (0-12 Months)</v>
      </c>
    </row>
    <row r="6757" spans="1:23" x14ac:dyDescent="0.25">
      <c r="A6757" t="s">
        <v>6791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 s="1">
        <v>79.900000000000006</v>
      </c>
      <c r="T6757" s="1">
        <v>3313.4</v>
      </c>
      <c r="U6757" t="s">
        <v>24</v>
      </c>
      <c r="V6757">
        <f>IF(Table1[[#This Row],[Churn]]="Yes",1,0)</f>
        <v>0</v>
      </c>
      <c r="W6757" t="str">
        <f t="shared" si="105"/>
        <v>Established (25-48 Months)</v>
      </c>
    </row>
    <row r="6758" spans="1:23" x14ac:dyDescent="0.25">
      <c r="A6758" t="s">
        <v>6792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 s="1">
        <v>89.75</v>
      </c>
      <c r="T6758" s="1">
        <v>1938.9</v>
      </c>
      <c r="U6758" t="s">
        <v>24</v>
      </c>
      <c r="V6758">
        <f>IF(Table1[[#This Row],[Churn]]="Yes",1,0)</f>
        <v>0</v>
      </c>
      <c r="W6758" t="str">
        <f t="shared" si="105"/>
        <v>Developing (13-24 Months)</v>
      </c>
    </row>
    <row r="6759" spans="1:23" x14ac:dyDescent="0.25">
      <c r="A6759" t="s">
        <v>6793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 s="1">
        <v>59.3</v>
      </c>
      <c r="T6759" s="1">
        <v>3014.65</v>
      </c>
      <c r="U6759" t="s">
        <v>23</v>
      </c>
      <c r="V6759">
        <f>IF(Table1[[#This Row],[Churn]]="Yes",1,0)</f>
        <v>1</v>
      </c>
      <c r="W6759" t="str">
        <f t="shared" si="105"/>
        <v>Loyal (49-72 Months)</v>
      </c>
    </row>
    <row r="6760" spans="1:23" x14ac:dyDescent="0.25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 s="1">
        <v>19.399999999999999</v>
      </c>
      <c r="T6760" s="1">
        <v>460.25</v>
      </c>
      <c r="U6760" t="s">
        <v>24</v>
      </c>
      <c r="V6760">
        <f>IF(Table1[[#This Row],[Churn]]="Yes",1,0)</f>
        <v>0</v>
      </c>
      <c r="W6760" t="str">
        <f t="shared" si="105"/>
        <v>Established (25-48 Months)</v>
      </c>
    </row>
    <row r="6761" spans="1:23" x14ac:dyDescent="0.25">
      <c r="A6761" t="s">
        <v>6795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 s="1">
        <v>93.65</v>
      </c>
      <c r="T6761" s="1">
        <v>4839.1499999999996</v>
      </c>
      <c r="U6761" t="s">
        <v>24</v>
      </c>
      <c r="V6761">
        <f>IF(Table1[[#This Row],[Churn]]="Yes",1,0)</f>
        <v>0</v>
      </c>
      <c r="W6761" t="str">
        <f t="shared" si="105"/>
        <v>Loyal (49-72 Months)</v>
      </c>
    </row>
    <row r="6762" spans="1:23" x14ac:dyDescent="0.25">
      <c r="A6762" t="s">
        <v>6796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 s="1">
        <v>49.4</v>
      </c>
      <c r="T6762" s="1">
        <v>184.4</v>
      </c>
      <c r="U6762" t="s">
        <v>23</v>
      </c>
      <c r="V6762">
        <f>IF(Table1[[#This Row],[Churn]]="Yes",1,0)</f>
        <v>1</v>
      </c>
      <c r="W6762" t="str">
        <f t="shared" si="105"/>
        <v>New (0-12 Months)</v>
      </c>
    </row>
    <row r="6763" spans="1:23" x14ac:dyDescent="0.25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 s="1">
        <v>19.899999999999999</v>
      </c>
      <c r="T6763" s="1">
        <v>19.899999999999999</v>
      </c>
      <c r="U6763" t="s">
        <v>24</v>
      </c>
      <c r="V6763">
        <f>IF(Table1[[#This Row],[Churn]]="Yes",1,0)</f>
        <v>0</v>
      </c>
      <c r="W6763" t="str">
        <f t="shared" si="105"/>
        <v>New (0-12 Months)</v>
      </c>
    </row>
    <row r="6764" spans="1:23" x14ac:dyDescent="0.25">
      <c r="A6764" t="s">
        <v>6798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 s="1">
        <v>55</v>
      </c>
      <c r="T6764" s="1">
        <v>2010.55</v>
      </c>
      <c r="U6764" t="s">
        <v>23</v>
      </c>
      <c r="V6764">
        <f>IF(Table1[[#This Row],[Churn]]="Yes",1,0)</f>
        <v>1</v>
      </c>
      <c r="W6764" t="str">
        <f t="shared" si="105"/>
        <v>Established (25-48 Months)</v>
      </c>
    </row>
    <row r="6765" spans="1:23" x14ac:dyDescent="0.25">
      <c r="A6765" t="s">
        <v>6799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 s="1">
        <v>72.900000000000006</v>
      </c>
      <c r="T6765" s="1">
        <v>5139.6499999999996</v>
      </c>
      <c r="U6765" t="s">
        <v>24</v>
      </c>
      <c r="V6765">
        <f>IF(Table1[[#This Row],[Churn]]="Yes",1,0)</f>
        <v>0</v>
      </c>
      <c r="W6765" t="str">
        <f t="shared" si="105"/>
        <v>Loyal (49-72 Months)</v>
      </c>
    </row>
    <row r="6766" spans="1:23" x14ac:dyDescent="0.25">
      <c r="A6766" t="s">
        <v>6800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 s="1">
        <v>69.2</v>
      </c>
      <c r="T6766" s="1">
        <v>69.2</v>
      </c>
      <c r="U6766" t="s">
        <v>23</v>
      </c>
      <c r="V6766">
        <f>IF(Table1[[#This Row],[Churn]]="Yes",1,0)</f>
        <v>1</v>
      </c>
      <c r="W6766" t="str">
        <f t="shared" si="105"/>
        <v>New (0-12 Months)</v>
      </c>
    </row>
    <row r="6767" spans="1:23" x14ac:dyDescent="0.25">
      <c r="A6767" t="s">
        <v>6801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 s="1">
        <v>25.6</v>
      </c>
      <c r="T6767" s="1">
        <v>1673.4</v>
      </c>
      <c r="U6767" t="s">
        <v>24</v>
      </c>
      <c r="V6767">
        <f>IF(Table1[[#This Row],[Churn]]="Yes",1,0)</f>
        <v>0</v>
      </c>
      <c r="W6767" t="str">
        <f t="shared" si="105"/>
        <v>Loyal (49-72 Months)</v>
      </c>
    </row>
    <row r="6768" spans="1:23" x14ac:dyDescent="0.25">
      <c r="A6768" t="s">
        <v>6802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 s="1">
        <v>19.75</v>
      </c>
      <c r="T6768" s="1">
        <v>309.35000000000002</v>
      </c>
      <c r="U6768" t="s">
        <v>24</v>
      </c>
      <c r="V6768">
        <f>IF(Table1[[#This Row],[Churn]]="Yes",1,0)</f>
        <v>0</v>
      </c>
      <c r="W6768" t="str">
        <f t="shared" si="105"/>
        <v>Developing (13-24 Months)</v>
      </c>
    </row>
    <row r="6769" spans="1:23" x14ac:dyDescent="0.25">
      <c r="A6769" t="s">
        <v>6803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 s="1">
        <v>55.7</v>
      </c>
      <c r="T6769" s="1">
        <v>3171.6</v>
      </c>
      <c r="U6769" t="s">
        <v>24</v>
      </c>
      <c r="V6769">
        <f>IF(Table1[[#This Row],[Churn]]="Yes",1,0)</f>
        <v>0</v>
      </c>
      <c r="W6769" t="str">
        <f t="shared" si="105"/>
        <v>Loyal (49-72 Months)</v>
      </c>
    </row>
    <row r="6770" spans="1:23" x14ac:dyDescent="0.25">
      <c r="A6770" t="s">
        <v>6804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 s="1">
        <v>117.5</v>
      </c>
      <c r="T6770" s="1">
        <v>8670.1</v>
      </c>
      <c r="U6770" t="s">
        <v>24</v>
      </c>
      <c r="V6770">
        <f>IF(Table1[[#This Row],[Churn]]="Yes",1,0)</f>
        <v>0</v>
      </c>
      <c r="W6770" t="str">
        <f t="shared" si="105"/>
        <v>Loyal (49-72 Months)</v>
      </c>
    </row>
    <row r="6771" spans="1:23" x14ac:dyDescent="0.25">
      <c r="A6771" t="s">
        <v>6805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 s="1">
        <v>19.850000000000001</v>
      </c>
      <c r="T6771" s="1">
        <v>916</v>
      </c>
      <c r="U6771" t="s">
        <v>24</v>
      </c>
      <c r="V6771">
        <f>IF(Table1[[#This Row],[Churn]]="Yes",1,0)</f>
        <v>0</v>
      </c>
      <c r="W6771" t="str">
        <f t="shared" si="105"/>
        <v>Established (25-48 Months)</v>
      </c>
    </row>
    <row r="6772" spans="1:23" x14ac:dyDescent="0.25">
      <c r="A6772" t="s">
        <v>6806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 s="1">
        <v>78.900000000000006</v>
      </c>
      <c r="T6772" s="1">
        <v>299.75</v>
      </c>
      <c r="U6772" t="s">
        <v>24</v>
      </c>
      <c r="V6772">
        <f>IF(Table1[[#This Row],[Churn]]="Yes",1,0)</f>
        <v>0</v>
      </c>
      <c r="W6772" t="str">
        <f t="shared" si="105"/>
        <v>New (0-12 Months)</v>
      </c>
    </row>
    <row r="6773" spans="1:23" x14ac:dyDescent="0.25">
      <c r="A6773" t="s">
        <v>6807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 s="1">
        <v>20.65</v>
      </c>
      <c r="T6773" s="1">
        <v>702.05</v>
      </c>
      <c r="U6773" t="s">
        <v>24</v>
      </c>
      <c r="V6773">
        <f>IF(Table1[[#This Row],[Churn]]="Yes",1,0)</f>
        <v>0</v>
      </c>
      <c r="W6773" t="str">
        <f t="shared" si="105"/>
        <v>Established (25-48 Months)</v>
      </c>
    </row>
    <row r="6774" spans="1:23" x14ac:dyDescent="0.25">
      <c r="A6774" t="s">
        <v>6808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 s="1">
        <v>62.3</v>
      </c>
      <c r="T6774" s="1">
        <v>2354.8000000000002</v>
      </c>
      <c r="U6774" t="s">
        <v>23</v>
      </c>
      <c r="V6774">
        <f>IF(Table1[[#This Row],[Churn]]="Yes",1,0)</f>
        <v>1</v>
      </c>
      <c r="W6774" t="str">
        <f t="shared" si="105"/>
        <v>Established (25-48 Months)</v>
      </c>
    </row>
    <row r="6775" spans="1:23" x14ac:dyDescent="0.25">
      <c r="A6775" t="s">
        <v>6809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 s="1">
        <v>92.5</v>
      </c>
      <c r="T6775" s="1">
        <v>3473.4</v>
      </c>
      <c r="U6775" t="s">
        <v>23</v>
      </c>
      <c r="V6775">
        <f>IF(Table1[[#This Row],[Churn]]="Yes",1,0)</f>
        <v>1</v>
      </c>
      <c r="W6775" t="str">
        <f t="shared" si="105"/>
        <v>Established (25-48 Months)</v>
      </c>
    </row>
    <row r="6776" spans="1:23" x14ac:dyDescent="0.25">
      <c r="A6776" t="s">
        <v>6810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 s="1">
        <v>19.649999999999999</v>
      </c>
      <c r="T6776" s="1">
        <v>19.649999999999999</v>
      </c>
      <c r="U6776" t="s">
        <v>24</v>
      </c>
      <c r="V6776">
        <f>IF(Table1[[#This Row],[Churn]]="Yes",1,0)</f>
        <v>0</v>
      </c>
      <c r="W6776" t="str">
        <f t="shared" si="105"/>
        <v>New (0-12 Months)</v>
      </c>
    </row>
    <row r="6777" spans="1:23" x14ac:dyDescent="0.25">
      <c r="A6777" t="s">
        <v>6811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 s="1">
        <v>79.75</v>
      </c>
      <c r="T6777" s="1">
        <v>4438.2</v>
      </c>
      <c r="U6777" t="s">
        <v>24</v>
      </c>
      <c r="V6777">
        <f>IF(Table1[[#This Row],[Churn]]="Yes",1,0)</f>
        <v>0</v>
      </c>
      <c r="W6777" t="str">
        <f t="shared" si="105"/>
        <v>Loyal (49-72 Months)</v>
      </c>
    </row>
    <row r="6778" spans="1:23" x14ac:dyDescent="0.25">
      <c r="A6778" t="s">
        <v>6812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 s="1">
        <v>79.95</v>
      </c>
      <c r="T6778" s="1">
        <v>4819.75</v>
      </c>
      <c r="U6778" t="s">
        <v>24</v>
      </c>
      <c r="V6778">
        <f>IF(Table1[[#This Row],[Churn]]="Yes",1,0)</f>
        <v>0</v>
      </c>
      <c r="W6778" t="str">
        <f t="shared" si="105"/>
        <v>Loyal (49-72 Months)</v>
      </c>
    </row>
    <row r="6779" spans="1:23" x14ac:dyDescent="0.25">
      <c r="A6779" t="s">
        <v>6813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 s="1">
        <v>29.9</v>
      </c>
      <c r="T6779" s="1">
        <v>92.25</v>
      </c>
      <c r="U6779" t="s">
        <v>24</v>
      </c>
      <c r="V6779">
        <f>IF(Table1[[#This Row],[Churn]]="Yes",1,0)</f>
        <v>0</v>
      </c>
      <c r="W6779" t="str">
        <f t="shared" si="105"/>
        <v>New (0-12 Months)</v>
      </c>
    </row>
    <row r="6780" spans="1:23" x14ac:dyDescent="0.25">
      <c r="A6780" t="s">
        <v>6814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 s="1">
        <v>19.75</v>
      </c>
      <c r="T6780" s="1">
        <v>1567</v>
      </c>
      <c r="U6780" t="s">
        <v>24</v>
      </c>
      <c r="V6780">
        <f>IF(Table1[[#This Row],[Churn]]="Yes",1,0)</f>
        <v>0</v>
      </c>
      <c r="W6780" t="str">
        <f t="shared" si="105"/>
        <v>Loyal (49-72 Months)</v>
      </c>
    </row>
    <row r="6781" spans="1:23" x14ac:dyDescent="0.25">
      <c r="A6781" t="s">
        <v>6815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 s="1">
        <v>45</v>
      </c>
      <c r="T6781" s="1">
        <v>1242.45</v>
      </c>
      <c r="U6781" t="s">
        <v>24</v>
      </c>
      <c r="V6781">
        <f>IF(Table1[[#This Row],[Churn]]="Yes",1,0)</f>
        <v>0</v>
      </c>
      <c r="W6781" t="str">
        <f t="shared" si="105"/>
        <v>Established (25-48 Months)</v>
      </c>
    </row>
    <row r="6782" spans="1:23" x14ac:dyDescent="0.25">
      <c r="A6782" t="s">
        <v>6816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 s="1">
        <v>44.8</v>
      </c>
      <c r="T6782" s="1">
        <v>559.20000000000005</v>
      </c>
      <c r="U6782" t="s">
        <v>24</v>
      </c>
      <c r="V6782">
        <f>IF(Table1[[#This Row],[Churn]]="Yes",1,0)</f>
        <v>0</v>
      </c>
      <c r="W6782" t="str">
        <f t="shared" si="105"/>
        <v>Developing (13-24 Months)</v>
      </c>
    </row>
    <row r="6783" spans="1:23" x14ac:dyDescent="0.25">
      <c r="A6783" t="s">
        <v>6817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 s="1">
        <v>69.650000000000006</v>
      </c>
      <c r="T6783" s="1">
        <v>220.1</v>
      </c>
      <c r="U6783" t="s">
        <v>23</v>
      </c>
      <c r="V6783">
        <f>IF(Table1[[#This Row],[Churn]]="Yes",1,0)</f>
        <v>1</v>
      </c>
      <c r="W6783" t="str">
        <f t="shared" si="105"/>
        <v>New (0-12 Months)</v>
      </c>
    </row>
    <row r="6784" spans="1:23" x14ac:dyDescent="0.25">
      <c r="A6784" t="s">
        <v>6818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 s="1">
        <v>51.1</v>
      </c>
      <c r="T6784" s="1">
        <v>531.15</v>
      </c>
      <c r="U6784" t="s">
        <v>24</v>
      </c>
      <c r="V6784">
        <f>IF(Table1[[#This Row],[Churn]]="Yes",1,0)</f>
        <v>0</v>
      </c>
      <c r="W6784" t="str">
        <f t="shared" si="105"/>
        <v>New (0-12 Months)</v>
      </c>
    </row>
    <row r="6785" spans="1:23" x14ac:dyDescent="0.25">
      <c r="A6785" t="s">
        <v>6819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 s="1">
        <v>53.15</v>
      </c>
      <c r="T6785" s="1">
        <v>1183.2</v>
      </c>
      <c r="U6785" t="s">
        <v>24</v>
      </c>
      <c r="V6785">
        <f>IF(Table1[[#This Row],[Churn]]="Yes",1,0)</f>
        <v>0</v>
      </c>
      <c r="W6785" t="str">
        <f t="shared" si="105"/>
        <v>Developing (13-24 Months)</v>
      </c>
    </row>
    <row r="6786" spans="1:23" x14ac:dyDescent="0.25">
      <c r="A6786" t="s">
        <v>6820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 s="1">
        <v>24.7</v>
      </c>
      <c r="T6786" s="1">
        <v>465.85</v>
      </c>
      <c r="U6786" t="s">
        <v>24</v>
      </c>
      <c r="V6786">
        <f>IF(Table1[[#This Row],[Churn]]="Yes",1,0)</f>
        <v>0</v>
      </c>
      <c r="W6786" t="str">
        <f t="shared" ref="W6786:W6849" si="106">IF(F6786&lt;=12,"New (0-12 Months)",IF(F6786&lt;=24,"Developing (13-24 Months)",IF(F6786&lt;=48,"Established (25-48 Months)","Loyal (49-72 Months)")))</f>
        <v>Developing (13-24 Months)</v>
      </c>
    </row>
    <row r="6787" spans="1:23" x14ac:dyDescent="0.25">
      <c r="A6787" t="s">
        <v>6821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 s="1">
        <v>111.6</v>
      </c>
      <c r="T6787" s="1">
        <v>6876.05</v>
      </c>
      <c r="U6787" t="s">
        <v>23</v>
      </c>
      <c r="V6787">
        <f>IF(Table1[[#This Row],[Churn]]="Yes",1,0)</f>
        <v>1</v>
      </c>
      <c r="W6787" t="str">
        <f t="shared" si="106"/>
        <v>Loyal (49-72 Months)</v>
      </c>
    </row>
    <row r="6788" spans="1:23" x14ac:dyDescent="0.25">
      <c r="A6788" t="s">
        <v>6822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 s="1">
        <v>48.55</v>
      </c>
      <c r="T6788" s="1">
        <v>501</v>
      </c>
      <c r="U6788" t="s">
        <v>23</v>
      </c>
      <c r="V6788">
        <f>IF(Table1[[#This Row],[Churn]]="Yes",1,0)</f>
        <v>1</v>
      </c>
      <c r="W6788" t="str">
        <f t="shared" si="106"/>
        <v>New (0-12 Months)</v>
      </c>
    </row>
    <row r="6789" spans="1:23" x14ac:dyDescent="0.25">
      <c r="A6789" t="s">
        <v>6823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 s="1">
        <v>109.95</v>
      </c>
      <c r="T6789" s="1">
        <v>3782.4</v>
      </c>
      <c r="U6789" t="s">
        <v>24</v>
      </c>
      <c r="V6789">
        <f>IF(Table1[[#This Row],[Churn]]="Yes",1,0)</f>
        <v>0</v>
      </c>
      <c r="W6789" t="str">
        <f t="shared" si="106"/>
        <v>Established (25-48 Months)</v>
      </c>
    </row>
    <row r="6790" spans="1:23" x14ac:dyDescent="0.25">
      <c r="A6790" t="s">
        <v>6824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 s="1">
        <v>20.8</v>
      </c>
      <c r="T6790" s="1">
        <v>460.2</v>
      </c>
      <c r="U6790" t="s">
        <v>24</v>
      </c>
      <c r="V6790">
        <f>IF(Table1[[#This Row],[Churn]]="Yes",1,0)</f>
        <v>0</v>
      </c>
      <c r="W6790" t="str">
        <f t="shared" si="106"/>
        <v>Established (25-48 Months)</v>
      </c>
    </row>
    <row r="6791" spans="1:23" x14ac:dyDescent="0.25">
      <c r="A6791" t="s">
        <v>6825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 s="1">
        <v>20.2</v>
      </c>
      <c r="T6791" s="1">
        <v>20.2</v>
      </c>
      <c r="U6791" t="s">
        <v>23</v>
      </c>
      <c r="V6791">
        <f>IF(Table1[[#This Row],[Churn]]="Yes",1,0)</f>
        <v>1</v>
      </c>
      <c r="W6791" t="str">
        <f t="shared" si="106"/>
        <v>New (0-12 Months)</v>
      </c>
    </row>
    <row r="6792" spans="1:23" x14ac:dyDescent="0.25">
      <c r="A6792" t="s">
        <v>6826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 s="1">
        <v>25.6</v>
      </c>
      <c r="T6792" s="1">
        <v>1790.35</v>
      </c>
      <c r="U6792" t="s">
        <v>24</v>
      </c>
      <c r="V6792">
        <f>IF(Table1[[#This Row],[Churn]]="Yes",1,0)</f>
        <v>0</v>
      </c>
      <c r="W6792" t="str">
        <f t="shared" si="106"/>
        <v>Loyal (49-72 Months)</v>
      </c>
    </row>
    <row r="6793" spans="1:23" x14ac:dyDescent="0.25">
      <c r="A6793" t="s">
        <v>6827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 s="1">
        <v>39.65</v>
      </c>
      <c r="T6793" s="1">
        <v>733.35</v>
      </c>
      <c r="U6793" t="s">
        <v>23</v>
      </c>
      <c r="V6793">
        <f>IF(Table1[[#This Row],[Churn]]="Yes",1,0)</f>
        <v>1</v>
      </c>
      <c r="W6793" t="str">
        <f t="shared" si="106"/>
        <v>Developing (13-24 Months)</v>
      </c>
    </row>
    <row r="6794" spans="1:23" x14ac:dyDescent="0.25">
      <c r="A6794" t="s">
        <v>6828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 s="1">
        <v>24.9</v>
      </c>
      <c r="T6794" s="1">
        <v>1334</v>
      </c>
      <c r="U6794" t="s">
        <v>23</v>
      </c>
      <c r="V6794">
        <f>IF(Table1[[#This Row],[Churn]]="Yes",1,0)</f>
        <v>1</v>
      </c>
      <c r="W6794" t="str">
        <f t="shared" si="106"/>
        <v>Loyal (49-72 Months)</v>
      </c>
    </row>
    <row r="6795" spans="1:23" x14ac:dyDescent="0.25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 s="1">
        <v>108.4</v>
      </c>
      <c r="T6795" s="1">
        <v>7767.25</v>
      </c>
      <c r="U6795" t="s">
        <v>24</v>
      </c>
      <c r="V6795">
        <f>IF(Table1[[#This Row],[Churn]]="Yes",1,0)</f>
        <v>0</v>
      </c>
      <c r="W6795" t="str">
        <f t="shared" si="106"/>
        <v>Loyal (49-72 Months)</v>
      </c>
    </row>
    <row r="6796" spans="1:23" x14ac:dyDescent="0.25">
      <c r="A6796" t="s">
        <v>6830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 s="1">
        <v>19.55</v>
      </c>
      <c r="T6796" s="1">
        <v>876.15</v>
      </c>
      <c r="U6796" t="s">
        <v>24</v>
      </c>
      <c r="V6796">
        <f>IF(Table1[[#This Row],[Churn]]="Yes",1,0)</f>
        <v>0</v>
      </c>
      <c r="W6796" t="str">
        <f t="shared" si="106"/>
        <v>Established (25-48 Months)</v>
      </c>
    </row>
    <row r="6797" spans="1:23" x14ac:dyDescent="0.25">
      <c r="A6797" t="s">
        <v>6831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 s="1">
        <v>85.1</v>
      </c>
      <c r="T6797" s="1">
        <v>4600.95</v>
      </c>
      <c r="U6797" t="s">
        <v>24</v>
      </c>
      <c r="V6797">
        <f>IF(Table1[[#This Row],[Churn]]="Yes",1,0)</f>
        <v>0</v>
      </c>
      <c r="W6797" t="str">
        <f t="shared" si="106"/>
        <v>Loyal (49-72 Months)</v>
      </c>
    </row>
    <row r="6798" spans="1:23" x14ac:dyDescent="0.25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 s="1">
        <v>56.7</v>
      </c>
      <c r="T6798" s="1">
        <v>113.55</v>
      </c>
      <c r="U6798" t="s">
        <v>23</v>
      </c>
      <c r="V6798">
        <f>IF(Table1[[#This Row],[Churn]]="Yes",1,0)</f>
        <v>1</v>
      </c>
      <c r="W6798" t="str">
        <f t="shared" si="106"/>
        <v>New (0-12 Months)</v>
      </c>
    </row>
    <row r="6799" spans="1:23" x14ac:dyDescent="0.25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 s="1">
        <v>69.05</v>
      </c>
      <c r="T6799" s="1">
        <v>1793.25</v>
      </c>
      <c r="U6799" t="s">
        <v>24</v>
      </c>
      <c r="V6799">
        <f>IF(Table1[[#This Row],[Churn]]="Yes",1,0)</f>
        <v>0</v>
      </c>
      <c r="W6799" t="str">
        <f t="shared" si="106"/>
        <v>Established (25-48 Months)</v>
      </c>
    </row>
    <row r="6800" spans="1:23" x14ac:dyDescent="0.25">
      <c r="A6800" t="s">
        <v>6834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 s="1">
        <v>70.150000000000006</v>
      </c>
      <c r="T6800" s="1">
        <v>886.7</v>
      </c>
      <c r="U6800" t="s">
        <v>24</v>
      </c>
      <c r="V6800">
        <f>IF(Table1[[#This Row],[Churn]]="Yes",1,0)</f>
        <v>0</v>
      </c>
      <c r="W6800" t="str">
        <f t="shared" si="106"/>
        <v>Developing (13-24 Months)</v>
      </c>
    </row>
    <row r="6801" spans="1:23" x14ac:dyDescent="0.25">
      <c r="A6801" t="s">
        <v>6835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 s="1">
        <v>111.15</v>
      </c>
      <c r="T6801" s="1">
        <v>7737.55</v>
      </c>
      <c r="U6801" t="s">
        <v>24</v>
      </c>
      <c r="V6801">
        <f>IF(Table1[[#This Row],[Churn]]="Yes",1,0)</f>
        <v>0</v>
      </c>
      <c r="W6801" t="str">
        <f t="shared" si="106"/>
        <v>Loyal (49-72 Months)</v>
      </c>
    </row>
    <row r="6802" spans="1:23" x14ac:dyDescent="0.25">
      <c r="A6802" t="s">
        <v>6836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 s="1">
        <v>105.95</v>
      </c>
      <c r="T6802" s="1">
        <v>1348.9</v>
      </c>
      <c r="U6802" t="s">
        <v>23</v>
      </c>
      <c r="V6802">
        <f>IF(Table1[[#This Row],[Churn]]="Yes",1,0)</f>
        <v>1</v>
      </c>
      <c r="W6802" t="str">
        <f t="shared" si="106"/>
        <v>Developing (13-24 Months)</v>
      </c>
    </row>
    <row r="6803" spans="1:23" x14ac:dyDescent="0.25">
      <c r="A6803" t="s">
        <v>6837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 s="1">
        <v>89.35</v>
      </c>
      <c r="T6803" s="1">
        <v>1686.85</v>
      </c>
      <c r="U6803" t="s">
        <v>24</v>
      </c>
      <c r="V6803">
        <f>IF(Table1[[#This Row],[Churn]]="Yes",1,0)</f>
        <v>0</v>
      </c>
      <c r="W6803" t="str">
        <f t="shared" si="106"/>
        <v>Developing (13-24 Months)</v>
      </c>
    </row>
    <row r="6804" spans="1:23" x14ac:dyDescent="0.25">
      <c r="A6804" t="s">
        <v>6838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 s="1">
        <v>89.1</v>
      </c>
      <c r="T6804" s="1">
        <v>1879.25</v>
      </c>
      <c r="U6804" t="s">
        <v>24</v>
      </c>
      <c r="V6804">
        <f>IF(Table1[[#This Row],[Churn]]="Yes",1,0)</f>
        <v>0</v>
      </c>
      <c r="W6804" t="str">
        <f t="shared" si="106"/>
        <v>Developing (13-24 Months)</v>
      </c>
    </row>
    <row r="6805" spans="1:23" x14ac:dyDescent="0.25">
      <c r="A6805" t="s">
        <v>6839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 s="1">
        <v>91.25</v>
      </c>
      <c r="T6805" s="1">
        <v>4013.8</v>
      </c>
      <c r="U6805" t="s">
        <v>24</v>
      </c>
      <c r="V6805">
        <f>IF(Table1[[#This Row],[Churn]]="Yes",1,0)</f>
        <v>0</v>
      </c>
      <c r="W6805" t="str">
        <f t="shared" si="106"/>
        <v>Established (25-48 Months)</v>
      </c>
    </row>
    <row r="6806" spans="1:23" x14ac:dyDescent="0.25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 s="1">
        <v>90.35</v>
      </c>
      <c r="T6806" s="1">
        <v>434.5</v>
      </c>
      <c r="U6806" t="s">
        <v>24</v>
      </c>
      <c r="V6806">
        <f>IF(Table1[[#This Row],[Churn]]="Yes",1,0)</f>
        <v>0</v>
      </c>
      <c r="W6806" t="str">
        <f t="shared" si="106"/>
        <v>New (0-12 Months)</v>
      </c>
    </row>
    <row r="6807" spans="1:23" x14ac:dyDescent="0.25">
      <c r="A6807" t="s">
        <v>6841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 s="1">
        <v>105.55</v>
      </c>
      <c r="T6807" s="1">
        <v>7195.35</v>
      </c>
      <c r="U6807" t="s">
        <v>24</v>
      </c>
      <c r="V6807">
        <f>IF(Table1[[#This Row],[Churn]]="Yes",1,0)</f>
        <v>0</v>
      </c>
      <c r="W6807" t="str">
        <f t="shared" si="106"/>
        <v>Loyal (49-72 Months)</v>
      </c>
    </row>
    <row r="6808" spans="1:23" x14ac:dyDescent="0.25">
      <c r="A6808" t="s">
        <v>6842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 s="1">
        <v>19.100000000000001</v>
      </c>
      <c r="T6808" s="1">
        <v>780.1</v>
      </c>
      <c r="U6808" t="s">
        <v>24</v>
      </c>
      <c r="V6808">
        <f>IF(Table1[[#This Row],[Churn]]="Yes",1,0)</f>
        <v>0</v>
      </c>
      <c r="W6808" t="str">
        <f t="shared" si="106"/>
        <v>Established (25-48 Months)</v>
      </c>
    </row>
    <row r="6809" spans="1:23" x14ac:dyDescent="0.25">
      <c r="A6809" t="s">
        <v>6843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 s="1">
        <v>20.399999999999999</v>
      </c>
      <c r="T6809" s="1">
        <v>107.6</v>
      </c>
      <c r="U6809" t="s">
        <v>24</v>
      </c>
      <c r="V6809">
        <f>IF(Table1[[#This Row],[Churn]]="Yes",1,0)</f>
        <v>0</v>
      </c>
      <c r="W6809" t="str">
        <f t="shared" si="106"/>
        <v>New (0-12 Months)</v>
      </c>
    </row>
    <row r="6810" spans="1:23" x14ac:dyDescent="0.25">
      <c r="A6810" t="s">
        <v>6844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 s="1">
        <v>100.45</v>
      </c>
      <c r="T6810" s="1">
        <v>3801.7</v>
      </c>
      <c r="U6810" t="s">
        <v>24</v>
      </c>
      <c r="V6810">
        <f>IF(Table1[[#This Row],[Churn]]="Yes",1,0)</f>
        <v>0</v>
      </c>
      <c r="W6810" t="str">
        <f t="shared" si="106"/>
        <v>Established (25-48 Months)</v>
      </c>
    </row>
    <row r="6811" spans="1:23" x14ac:dyDescent="0.25">
      <c r="A6811" t="s">
        <v>6845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 s="1">
        <v>74.95</v>
      </c>
      <c r="T6811" s="1">
        <v>308.7</v>
      </c>
      <c r="U6811" t="s">
        <v>23</v>
      </c>
      <c r="V6811">
        <f>IF(Table1[[#This Row],[Churn]]="Yes",1,0)</f>
        <v>1</v>
      </c>
      <c r="W6811" t="str">
        <f t="shared" si="106"/>
        <v>New (0-12 Months)</v>
      </c>
    </row>
    <row r="6812" spans="1:23" x14ac:dyDescent="0.25">
      <c r="A6812" t="s">
        <v>6846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 s="1">
        <v>29.7</v>
      </c>
      <c r="T6812" s="1">
        <v>438.25</v>
      </c>
      <c r="U6812" t="s">
        <v>23</v>
      </c>
      <c r="V6812">
        <f>IF(Table1[[#This Row],[Churn]]="Yes",1,0)</f>
        <v>1</v>
      </c>
      <c r="W6812" t="str">
        <f t="shared" si="106"/>
        <v>Developing (13-24 Months)</v>
      </c>
    </row>
    <row r="6813" spans="1:23" x14ac:dyDescent="0.25">
      <c r="A6813" t="s">
        <v>6847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 s="1">
        <v>50.35</v>
      </c>
      <c r="T6813" s="1">
        <v>50.35</v>
      </c>
      <c r="U6813" t="s">
        <v>23</v>
      </c>
      <c r="V6813">
        <f>IF(Table1[[#This Row],[Churn]]="Yes",1,0)</f>
        <v>1</v>
      </c>
      <c r="W6813" t="str">
        <f t="shared" si="106"/>
        <v>New (0-12 Months)</v>
      </c>
    </row>
    <row r="6814" spans="1:23" x14ac:dyDescent="0.25">
      <c r="A6814" t="s">
        <v>6848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 s="1">
        <v>85.7</v>
      </c>
      <c r="T6814" s="1">
        <v>3778.1</v>
      </c>
      <c r="U6814" t="s">
        <v>24</v>
      </c>
      <c r="V6814">
        <f>IF(Table1[[#This Row],[Churn]]="Yes",1,0)</f>
        <v>0</v>
      </c>
      <c r="W6814" t="str">
        <f t="shared" si="106"/>
        <v>Established (25-48 Months)</v>
      </c>
    </row>
    <row r="6815" spans="1:23" x14ac:dyDescent="0.25">
      <c r="A6815" t="s">
        <v>6849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 s="1">
        <v>47.85</v>
      </c>
      <c r="T6815" s="1">
        <v>3147.5</v>
      </c>
      <c r="U6815" t="s">
        <v>23</v>
      </c>
      <c r="V6815">
        <f>IF(Table1[[#This Row],[Churn]]="Yes",1,0)</f>
        <v>1</v>
      </c>
      <c r="W6815" t="str">
        <f t="shared" si="106"/>
        <v>Loyal (49-72 Months)</v>
      </c>
    </row>
    <row r="6816" spans="1:23" x14ac:dyDescent="0.25">
      <c r="A6816" t="s">
        <v>6850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 s="1">
        <v>94</v>
      </c>
      <c r="T6816" s="1">
        <v>5438.95</v>
      </c>
      <c r="U6816" t="s">
        <v>24</v>
      </c>
      <c r="V6816">
        <f>IF(Table1[[#This Row],[Churn]]="Yes",1,0)</f>
        <v>0</v>
      </c>
      <c r="W6816" t="str">
        <f t="shared" si="106"/>
        <v>Loyal (49-72 Months)</v>
      </c>
    </row>
    <row r="6817" spans="1:23" x14ac:dyDescent="0.25">
      <c r="A6817" t="s">
        <v>6851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 s="1">
        <v>69.849999999999994</v>
      </c>
      <c r="T6817" s="1">
        <v>5102.3500000000004</v>
      </c>
      <c r="U6817" t="s">
        <v>24</v>
      </c>
      <c r="V6817">
        <f>IF(Table1[[#This Row],[Churn]]="Yes",1,0)</f>
        <v>0</v>
      </c>
      <c r="W6817" t="str">
        <f t="shared" si="106"/>
        <v>Loyal (49-72 Months)</v>
      </c>
    </row>
    <row r="6818" spans="1:23" x14ac:dyDescent="0.25">
      <c r="A6818" t="s">
        <v>6852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 s="1">
        <v>70.3</v>
      </c>
      <c r="T6818" s="1">
        <v>70.3</v>
      </c>
      <c r="U6818" t="s">
        <v>23</v>
      </c>
      <c r="V6818">
        <f>IF(Table1[[#This Row],[Churn]]="Yes",1,0)</f>
        <v>1</v>
      </c>
      <c r="W6818" t="str">
        <f t="shared" si="106"/>
        <v>New (0-12 Months)</v>
      </c>
    </row>
    <row r="6819" spans="1:23" x14ac:dyDescent="0.25">
      <c r="A6819" t="s">
        <v>6853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 s="1">
        <v>25.85</v>
      </c>
      <c r="T6819" s="1">
        <v>1872.2</v>
      </c>
      <c r="U6819" t="s">
        <v>24</v>
      </c>
      <c r="V6819">
        <f>IF(Table1[[#This Row],[Churn]]="Yes",1,0)</f>
        <v>0</v>
      </c>
      <c r="W6819" t="str">
        <f t="shared" si="106"/>
        <v>Loyal (49-72 Months)</v>
      </c>
    </row>
    <row r="6820" spans="1:23" x14ac:dyDescent="0.25">
      <c r="A6820" t="s">
        <v>6854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 s="1">
        <v>71.099999999999994</v>
      </c>
      <c r="T6820" s="1">
        <v>213.35</v>
      </c>
      <c r="U6820" t="s">
        <v>24</v>
      </c>
      <c r="V6820">
        <f>IF(Table1[[#This Row],[Churn]]="Yes",1,0)</f>
        <v>0</v>
      </c>
      <c r="W6820" t="str">
        <f t="shared" si="106"/>
        <v>New (0-12 Months)</v>
      </c>
    </row>
    <row r="6821" spans="1:23" x14ac:dyDescent="0.25">
      <c r="A6821" t="s">
        <v>6855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 s="1">
        <v>98.8</v>
      </c>
      <c r="T6821" s="1">
        <v>5617.75</v>
      </c>
      <c r="U6821" t="s">
        <v>23</v>
      </c>
      <c r="V6821">
        <f>IF(Table1[[#This Row],[Churn]]="Yes",1,0)</f>
        <v>1</v>
      </c>
      <c r="W6821" t="str">
        <f t="shared" si="106"/>
        <v>Loyal (49-72 Months)</v>
      </c>
    </row>
    <row r="6822" spans="1:23" x14ac:dyDescent="0.25">
      <c r="A6822" t="s">
        <v>6856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 s="1">
        <v>93.35</v>
      </c>
      <c r="T6822" s="1">
        <v>5386.5</v>
      </c>
      <c r="U6822" t="s">
        <v>24</v>
      </c>
      <c r="V6822">
        <f>IF(Table1[[#This Row],[Churn]]="Yes",1,0)</f>
        <v>0</v>
      </c>
      <c r="W6822" t="str">
        <f t="shared" si="106"/>
        <v>Loyal (49-72 Months)</v>
      </c>
    </row>
    <row r="6823" spans="1:23" x14ac:dyDescent="0.25">
      <c r="A6823" t="s">
        <v>6857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 s="1">
        <v>99.85</v>
      </c>
      <c r="T6823" s="1">
        <v>1776.95</v>
      </c>
      <c r="U6823" t="s">
        <v>23</v>
      </c>
      <c r="V6823">
        <f>IF(Table1[[#This Row],[Churn]]="Yes",1,0)</f>
        <v>1</v>
      </c>
      <c r="W6823" t="str">
        <f t="shared" si="106"/>
        <v>Developing (13-24 Months)</v>
      </c>
    </row>
    <row r="6824" spans="1:23" x14ac:dyDescent="0.25">
      <c r="A6824" t="s">
        <v>6858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 s="1">
        <v>80.3</v>
      </c>
      <c r="T6824" s="1">
        <v>2483.0500000000002</v>
      </c>
      <c r="U6824" t="s">
        <v>23</v>
      </c>
      <c r="V6824">
        <f>IF(Table1[[#This Row],[Churn]]="Yes",1,0)</f>
        <v>1</v>
      </c>
      <c r="W6824" t="str">
        <f t="shared" si="106"/>
        <v>Established (25-48 Months)</v>
      </c>
    </row>
    <row r="6825" spans="1:23" x14ac:dyDescent="0.25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 s="1">
        <v>50.55</v>
      </c>
      <c r="T6825" s="1">
        <v>235.65</v>
      </c>
      <c r="U6825" t="s">
        <v>24</v>
      </c>
      <c r="V6825">
        <f>IF(Table1[[#This Row],[Churn]]="Yes",1,0)</f>
        <v>0</v>
      </c>
      <c r="W6825" t="str">
        <f t="shared" si="106"/>
        <v>New (0-12 Months)</v>
      </c>
    </row>
    <row r="6826" spans="1:23" x14ac:dyDescent="0.25">
      <c r="A6826" t="s">
        <v>6860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 s="1">
        <v>80.45</v>
      </c>
      <c r="T6826" s="1">
        <v>5224.3500000000004</v>
      </c>
      <c r="U6826" t="s">
        <v>23</v>
      </c>
      <c r="V6826">
        <f>IF(Table1[[#This Row],[Churn]]="Yes",1,0)</f>
        <v>1</v>
      </c>
      <c r="W6826" t="str">
        <f t="shared" si="106"/>
        <v>Loyal (49-72 Months)</v>
      </c>
    </row>
    <row r="6827" spans="1:23" x14ac:dyDescent="0.25">
      <c r="A6827" t="s">
        <v>6861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 s="1">
        <v>81.3</v>
      </c>
      <c r="T6827" s="1">
        <v>2272.8000000000002</v>
      </c>
      <c r="U6827" t="s">
        <v>24</v>
      </c>
      <c r="V6827">
        <f>IF(Table1[[#This Row],[Churn]]="Yes",1,0)</f>
        <v>0</v>
      </c>
      <c r="W6827" t="str">
        <f t="shared" si="106"/>
        <v>Established (25-48 Months)</v>
      </c>
    </row>
    <row r="6828" spans="1:23" x14ac:dyDescent="0.25">
      <c r="A6828" t="s">
        <v>6862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 s="1">
        <v>20.7</v>
      </c>
      <c r="T6828" s="1">
        <v>83.75</v>
      </c>
      <c r="U6828" t="s">
        <v>24</v>
      </c>
      <c r="V6828">
        <f>IF(Table1[[#This Row],[Churn]]="Yes",1,0)</f>
        <v>0</v>
      </c>
      <c r="W6828" t="str">
        <f t="shared" si="106"/>
        <v>New (0-12 Months)</v>
      </c>
    </row>
    <row r="6829" spans="1:23" x14ac:dyDescent="0.25">
      <c r="A6829" t="s">
        <v>6863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 s="1">
        <v>79.05</v>
      </c>
      <c r="T6829" s="1">
        <v>4663.3999999999996</v>
      </c>
      <c r="U6829" t="s">
        <v>24</v>
      </c>
      <c r="V6829">
        <f>IF(Table1[[#This Row],[Churn]]="Yes",1,0)</f>
        <v>0</v>
      </c>
      <c r="W6829" t="str">
        <f t="shared" si="106"/>
        <v>Loyal (49-72 Months)</v>
      </c>
    </row>
    <row r="6830" spans="1:23" x14ac:dyDescent="0.25">
      <c r="A6830" t="s">
        <v>6864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 s="1">
        <v>19.05</v>
      </c>
      <c r="T6830" s="1">
        <v>201.7</v>
      </c>
      <c r="U6830" t="s">
        <v>24</v>
      </c>
      <c r="V6830">
        <f>IF(Table1[[#This Row],[Churn]]="Yes",1,0)</f>
        <v>0</v>
      </c>
      <c r="W6830" t="str">
        <f t="shared" si="106"/>
        <v>New (0-12 Months)</v>
      </c>
    </row>
    <row r="6831" spans="1:23" x14ac:dyDescent="0.25">
      <c r="A6831" t="s">
        <v>6865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 s="1">
        <v>19.600000000000001</v>
      </c>
      <c r="T6831" s="1">
        <v>125</v>
      </c>
      <c r="U6831" t="s">
        <v>24</v>
      </c>
      <c r="V6831">
        <f>IF(Table1[[#This Row],[Churn]]="Yes",1,0)</f>
        <v>0</v>
      </c>
      <c r="W6831" t="str">
        <f t="shared" si="106"/>
        <v>New (0-12 Months)</v>
      </c>
    </row>
    <row r="6832" spans="1:23" x14ac:dyDescent="0.25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 s="1">
        <v>20.2</v>
      </c>
      <c r="T6832" s="1">
        <v>684.4</v>
      </c>
      <c r="U6832" t="s">
        <v>24</v>
      </c>
      <c r="V6832">
        <f>IF(Table1[[#This Row],[Churn]]="Yes",1,0)</f>
        <v>0</v>
      </c>
      <c r="W6832" t="str">
        <f t="shared" si="106"/>
        <v>Established (25-48 Months)</v>
      </c>
    </row>
    <row r="6833" spans="1:23" x14ac:dyDescent="0.25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 s="1">
        <v>86.8</v>
      </c>
      <c r="T6833" s="1">
        <v>620.35</v>
      </c>
      <c r="U6833" t="s">
        <v>23</v>
      </c>
      <c r="V6833">
        <f>IF(Table1[[#This Row],[Churn]]="Yes",1,0)</f>
        <v>1</v>
      </c>
      <c r="W6833" t="str">
        <f t="shared" si="106"/>
        <v>New (0-12 Months)</v>
      </c>
    </row>
    <row r="6834" spans="1:23" x14ac:dyDescent="0.25">
      <c r="A6834" t="s">
        <v>6868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 s="1">
        <v>20.9</v>
      </c>
      <c r="T6834" s="1">
        <v>1146.05</v>
      </c>
      <c r="U6834" t="s">
        <v>24</v>
      </c>
      <c r="V6834">
        <f>IF(Table1[[#This Row],[Churn]]="Yes",1,0)</f>
        <v>0</v>
      </c>
      <c r="W6834" t="str">
        <f t="shared" si="106"/>
        <v>Loyal (49-72 Months)</v>
      </c>
    </row>
    <row r="6835" spans="1:23" x14ac:dyDescent="0.25">
      <c r="A6835" t="s">
        <v>6869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 s="1">
        <v>103.6</v>
      </c>
      <c r="T6835" s="1">
        <v>1806.35</v>
      </c>
      <c r="U6835" t="s">
        <v>24</v>
      </c>
      <c r="V6835">
        <f>IF(Table1[[#This Row],[Churn]]="Yes",1,0)</f>
        <v>0</v>
      </c>
      <c r="W6835" t="str">
        <f t="shared" si="106"/>
        <v>Developing (13-24 Months)</v>
      </c>
    </row>
    <row r="6836" spans="1:23" x14ac:dyDescent="0.25">
      <c r="A6836" t="s">
        <v>6870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 s="1">
        <v>38.799999999999997</v>
      </c>
      <c r="T6836" s="1">
        <v>603</v>
      </c>
      <c r="U6836" t="s">
        <v>24</v>
      </c>
      <c r="V6836">
        <f>IF(Table1[[#This Row],[Churn]]="Yes",1,0)</f>
        <v>0</v>
      </c>
      <c r="W6836" t="str">
        <f t="shared" si="106"/>
        <v>Developing (13-24 Months)</v>
      </c>
    </row>
    <row r="6837" spans="1:23" x14ac:dyDescent="0.25">
      <c r="A6837" t="s">
        <v>6871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 s="1">
        <v>88.4</v>
      </c>
      <c r="T6837" s="1">
        <v>5798.3</v>
      </c>
      <c r="U6837" t="s">
        <v>24</v>
      </c>
      <c r="V6837">
        <f>IF(Table1[[#This Row],[Churn]]="Yes",1,0)</f>
        <v>0</v>
      </c>
      <c r="W6837" t="str">
        <f t="shared" si="106"/>
        <v>Loyal (49-72 Months)</v>
      </c>
    </row>
    <row r="6838" spans="1:23" x14ac:dyDescent="0.25">
      <c r="A6838" t="s">
        <v>6872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 s="1">
        <v>84.2</v>
      </c>
      <c r="T6838" s="1">
        <v>519.15</v>
      </c>
      <c r="U6838" t="s">
        <v>23</v>
      </c>
      <c r="V6838">
        <f>IF(Table1[[#This Row],[Churn]]="Yes",1,0)</f>
        <v>1</v>
      </c>
      <c r="W6838" t="str">
        <f t="shared" si="106"/>
        <v>New (0-12 Months)</v>
      </c>
    </row>
    <row r="6839" spans="1:23" x14ac:dyDescent="0.25">
      <c r="A6839" t="s">
        <v>6873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 s="1">
        <v>79.7</v>
      </c>
      <c r="T6839" s="1">
        <v>497.6</v>
      </c>
      <c r="U6839" t="s">
        <v>24</v>
      </c>
      <c r="V6839">
        <f>IF(Table1[[#This Row],[Churn]]="Yes",1,0)</f>
        <v>0</v>
      </c>
      <c r="W6839" t="str">
        <f t="shared" si="106"/>
        <v>New (0-12 Months)</v>
      </c>
    </row>
    <row r="6840" spans="1:23" x14ac:dyDescent="0.25">
      <c r="A6840" t="s">
        <v>6874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 s="1">
        <v>99</v>
      </c>
      <c r="T6840" s="1">
        <v>1301.7</v>
      </c>
      <c r="U6840" t="s">
        <v>23</v>
      </c>
      <c r="V6840">
        <f>IF(Table1[[#This Row],[Churn]]="Yes",1,0)</f>
        <v>1</v>
      </c>
      <c r="W6840" t="str">
        <f t="shared" si="106"/>
        <v>Developing (13-24 Months)</v>
      </c>
    </row>
    <row r="6841" spans="1:23" x14ac:dyDescent="0.25">
      <c r="A6841" t="s">
        <v>6875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 s="1">
        <v>100.75</v>
      </c>
      <c r="T6841" s="1">
        <v>1129.75</v>
      </c>
      <c r="U6841" t="s">
        <v>23</v>
      </c>
      <c r="V6841">
        <f>IF(Table1[[#This Row],[Churn]]="Yes",1,0)</f>
        <v>1</v>
      </c>
      <c r="W6841" t="str">
        <f t="shared" si="106"/>
        <v>New (0-12 Months)</v>
      </c>
    </row>
    <row r="6842" spans="1:23" x14ac:dyDescent="0.25">
      <c r="A6842" t="s">
        <v>6876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 s="1">
        <v>19.3</v>
      </c>
      <c r="T6842" s="1">
        <v>19.3</v>
      </c>
      <c r="U6842" t="s">
        <v>24</v>
      </c>
      <c r="V6842">
        <f>IF(Table1[[#This Row],[Churn]]="Yes",1,0)</f>
        <v>0</v>
      </c>
      <c r="W6842" t="str">
        <f t="shared" si="106"/>
        <v>New (0-12 Months)</v>
      </c>
    </row>
    <row r="6843" spans="1:23" x14ac:dyDescent="0.25">
      <c r="A6843" t="s">
        <v>6877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 s="1">
        <v>55.75</v>
      </c>
      <c r="T6843" s="1">
        <v>266.95</v>
      </c>
      <c r="U6843" t="s">
        <v>24</v>
      </c>
      <c r="V6843">
        <f>IF(Table1[[#This Row],[Churn]]="Yes",1,0)</f>
        <v>0</v>
      </c>
      <c r="W6843" t="str">
        <f t="shared" si="106"/>
        <v>New (0-12 Months)</v>
      </c>
    </row>
    <row r="6844" spans="1:23" x14ac:dyDescent="0.25">
      <c r="A6844" t="s">
        <v>6878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 s="1">
        <v>19.95</v>
      </c>
      <c r="T6844" s="1">
        <v>257</v>
      </c>
      <c r="U6844" t="s">
        <v>24</v>
      </c>
      <c r="V6844">
        <f>IF(Table1[[#This Row],[Churn]]="Yes",1,0)</f>
        <v>0</v>
      </c>
      <c r="W6844" t="str">
        <f t="shared" si="106"/>
        <v>Developing (13-24 Months)</v>
      </c>
    </row>
    <row r="6845" spans="1:23" x14ac:dyDescent="0.25">
      <c r="A6845" t="s">
        <v>6879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 s="1">
        <v>91.75</v>
      </c>
      <c r="T6845" s="1">
        <v>865.8</v>
      </c>
      <c r="U6845" t="s">
        <v>23</v>
      </c>
      <c r="V6845">
        <f>IF(Table1[[#This Row],[Churn]]="Yes",1,0)</f>
        <v>1</v>
      </c>
      <c r="W6845" t="str">
        <f t="shared" si="106"/>
        <v>New (0-12 Months)</v>
      </c>
    </row>
    <row r="6846" spans="1:23" x14ac:dyDescent="0.25">
      <c r="A6846" t="s">
        <v>6880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 s="1">
        <v>89.65</v>
      </c>
      <c r="T6846" s="1">
        <v>2623.65</v>
      </c>
      <c r="U6846" t="s">
        <v>24</v>
      </c>
      <c r="V6846">
        <f>IF(Table1[[#This Row],[Churn]]="Yes",1,0)</f>
        <v>0</v>
      </c>
      <c r="W6846" t="str">
        <f t="shared" si="106"/>
        <v>Established (25-48 Months)</v>
      </c>
    </row>
    <row r="6847" spans="1:23" x14ac:dyDescent="0.25">
      <c r="A6847" t="s">
        <v>6881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 s="1">
        <v>45.85</v>
      </c>
      <c r="T6847" s="1">
        <v>45.85</v>
      </c>
      <c r="U6847" t="s">
        <v>24</v>
      </c>
      <c r="V6847">
        <f>IF(Table1[[#This Row],[Churn]]="Yes",1,0)</f>
        <v>0</v>
      </c>
      <c r="W6847" t="str">
        <f t="shared" si="106"/>
        <v>New (0-12 Months)</v>
      </c>
    </row>
    <row r="6848" spans="1:23" x14ac:dyDescent="0.25">
      <c r="A6848" t="s">
        <v>6882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 s="1">
        <v>79.55</v>
      </c>
      <c r="T6848" s="1">
        <v>79.55</v>
      </c>
      <c r="U6848" t="s">
        <v>23</v>
      </c>
      <c r="V6848">
        <f>IF(Table1[[#This Row],[Churn]]="Yes",1,0)</f>
        <v>1</v>
      </c>
      <c r="W6848" t="str">
        <f t="shared" si="106"/>
        <v>New (0-12 Months)</v>
      </c>
    </row>
    <row r="6849" spans="1:23" x14ac:dyDescent="0.25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 s="1">
        <v>55.95</v>
      </c>
      <c r="T6849" s="1">
        <v>1082.8</v>
      </c>
      <c r="U6849" t="s">
        <v>24</v>
      </c>
      <c r="V6849">
        <f>IF(Table1[[#This Row],[Churn]]="Yes",1,0)</f>
        <v>0</v>
      </c>
      <c r="W6849" t="str">
        <f t="shared" si="106"/>
        <v>Developing (13-24 Months)</v>
      </c>
    </row>
    <row r="6850" spans="1:23" x14ac:dyDescent="0.25">
      <c r="A6850" t="s">
        <v>6884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 s="1">
        <v>69</v>
      </c>
      <c r="T6850" s="1">
        <v>147.80000000000001</v>
      </c>
      <c r="U6850" t="s">
        <v>24</v>
      </c>
      <c r="V6850">
        <f>IF(Table1[[#This Row],[Churn]]="Yes",1,0)</f>
        <v>0</v>
      </c>
      <c r="W6850" t="str">
        <f t="shared" ref="W6850:W6913" si="107">IF(F6850&lt;=12,"New (0-12 Months)",IF(F6850&lt;=24,"Developing (13-24 Months)",IF(F6850&lt;=48,"Established (25-48 Months)","Loyal (49-72 Months)")))</f>
        <v>New (0-12 Months)</v>
      </c>
    </row>
    <row r="6851" spans="1:23" x14ac:dyDescent="0.25">
      <c r="A6851" t="s">
        <v>6885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 s="1">
        <v>83.55</v>
      </c>
      <c r="T6851" s="1">
        <v>2570.1999999999998</v>
      </c>
      <c r="U6851" t="s">
        <v>24</v>
      </c>
      <c r="V6851">
        <f>IF(Table1[[#This Row],[Churn]]="Yes",1,0)</f>
        <v>0</v>
      </c>
      <c r="W6851" t="str">
        <f t="shared" si="107"/>
        <v>Established (25-48 Months)</v>
      </c>
    </row>
    <row r="6852" spans="1:23" x14ac:dyDescent="0.25">
      <c r="A6852" t="s">
        <v>6886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 s="1">
        <v>65.7</v>
      </c>
      <c r="T6852" s="1">
        <v>4378.8999999999996</v>
      </c>
      <c r="U6852" t="s">
        <v>24</v>
      </c>
      <c r="V6852">
        <f>IF(Table1[[#This Row],[Churn]]="Yes",1,0)</f>
        <v>0</v>
      </c>
      <c r="W6852" t="str">
        <f t="shared" si="107"/>
        <v>Loyal (49-72 Months)</v>
      </c>
    </row>
    <row r="6853" spans="1:23" x14ac:dyDescent="0.25">
      <c r="A6853" t="s">
        <v>6887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 s="1">
        <v>94.9</v>
      </c>
      <c r="T6853" s="1">
        <v>3616.25</v>
      </c>
      <c r="U6853" t="s">
        <v>24</v>
      </c>
      <c r="V6853">
        <f>IF(Table1[[#This Row],[Churn]]="Yes",1,0)</f>
        <v>0</v>
      </c>
      <c r="W6853" t="str">
        <f t="shared" si="107"/>
        <v>Established (25-48 Months)</v>
      </c>
    </row>
    <row r="6854" spans="1:23" x14ac:dyDescent="0.25">
      <c r="A6854" t="s">
        <v>6888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 s="1">
        <v>61.9</v>
      </c>
      <c r="T6854" s="1">
        <v>2924.05</v>
      </c>
      <c r="U6854" t="s">
        <v>24</v>
      </c>
      <c r="V6854">
        <f>IF(Table1[[#This Row],[Churn]]="Yes",1,0)</f>
        <v>0</v>
      </c>
      <c r="W6854" t="str">
        <f t="shared" si="107"/>
        <v>Established (25-48 Months)</v>
      </c>
    </row>
    <row r="6855" spans="1:23" x14ac:dyDescent="0.25">
      <c r="A6855" t="s">
        <v>6889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 s="1">
        <v>111.1</v>
      </c>
      <c r="T6855" s="1">
        <v>6014.85</v>
      </c>
      <c r="U6855" t="s">
        <v>23</v>
      </c>
      <c r="V6855">
        <f>IF(Table1[[#This Row],[Churn]]="Yes",1,0)</f>
        <v>1</v>
      </c>
      <c r="W6855" t="str">
        <f t="shared" si="107"/>
        <v>Loyal (49-72 Months)</v>
      </c>
    </row>
    <row r="6856" spans="1:23" x14ac:dyDescent="0.25">
      <c r="A6856" t="s">
        <v>6890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 s="1">
        <v>20</v>
      </c>
      <c r="T6856" s="1">
        <v>32.700000000000003</v>
      </c>
      <c r="U6856" t="s">
        <v>24</v>
      </c>
      <c r="V6856">
        <f>IF(Table1[[#This Row],[Churn]]="Yes",1,0)</f>
        <v>0</v>
      </c>
      <c r="W6856" t="str">
        <f t="shared" si="107"/>
        <v>New (0-12 Months)</v>
      </c>
    </row>
    <row r="6857" spans="1:23" x14ac:dyDescent="0.25">
      <c r="A6857" t="s">
        <v>6891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 s="1">
        <v>67.7</v>
      </c>
      <c r="T6857" s="1">
        <v>2882.25</v>
      </c>
      <c r="U6857" t="s">
        <v>24</v>
      </c>
      <c r="V6857">
        <f>IF(Table1[[#This Row],[Churn]]="Yes",1,0)</f>
        <v>0</v>
      </c>
      <c r="W6857" t="str">
        <f t="shared" si="107"/>
        <v>Established (25-48 Months)</v>
      </c>
    </row>
    <row r="6858" spans="1:23" x14ac:dyDescent="0.25">
      <c r="A6858" t="s">
        <v>6892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 s="1">
        <v>25.15</v>
      </c>
      <c r="T6858" s="1">
        <v>1509.9</v>
      </c>
      <c r="U6858" t="s">
        <v>24</v>
      </c>
      <c r="V6858">
        <f>IF(Table1[[#This Row],[Churn]]="Yes",1,0)</f>
        <v>0</v>
      </c>
      <c r="W6858" t="str">
        <f t="shared" si="107"/>
        <v>Loyal (49-72 Months)</v>
      </c>
    </row>
    <row r="6859" spans="1:23" x14ac:dyDescent="0.25">
      <c r="A6859" t="s">
        <v>6893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 s="1">
        <v>92.85</v>
      </c>
      <c r="T6859" s="1">
        <v>5305.05</v>
      </c>
      <c r="U6859" t="s">
        <v>24</v>
      </c>
      <c r="V6859">
        <f>IF(Table1[[#This Row],[Churn]]="Yes",1,0)</f>
        <v>0</v>
      </c>
      <c r="W6859" t="str">
        <f t="shared" si="107"/>
        <v>Loyal (49-72 Months)</v>
      </c>
    </row>
    <row r="6860" spans="1:23" x14ac:dyDescent="0.25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 s="1">
        <v>89.1</v>
      </c>
      <c r="T6860" s="1">
        <v>2368.4</v>
      </c>
      <c r="U6860" t="s">
        <v>23</v>
      </c>
      <c r="V6860">
        <f>IF(Table1[[#This Row],[Churn]]="Yes",1,0)</f>
        <v>1</v>
      </c>
      <c r="W6860" t="str">
        <f t="shared" si="107"/>
        <v>Established (25-48 Months)</v>
      </c>
    </row>
    <row r="6861" spans="1:23" x14ac:dyDescent="0.25">
      <c r="A6861" t="s">
        <v>6895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 s="1">
        <v>111.3</v>
      </c>
      <c r="T6861" s="1">
        <v>7985.9</v>
      </c>
      <c r="U6861" t="s">
        <v>24</v>
      </c>
      <c r="V6861">
        <f>IF(Table1[[#This Row],[Churn]]="Yes",1,0)</f>
        <v>0</v>
      </c>
      <c r="W6861" t="str">
        <f t="shared" si="107"/>
        <v>Loyal (49-72 Months)</v>
      </c>
    </row>
    <row r="6862" spans="1:23" x14ac:dyDescent="0.25">
      <c r="A6862" t="s">
        <v>6896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 s="1">
        <v>101.9</v>
      </c>
      <c r="T6862" s="1">
        <v>3545.35</v>
      </c>
      <c r="U6862" t="s">
        <v>23</v>
      </c>
      <c r="V6862">
        <f>IF(Table1[[#This Row],[Churn]]="Yes",1,0)</f>
        <v>1</v>
      </c>
      <c r="W6862" t="str">
        <f t="shared" si="107"/>
        <v>Established (25-48 Months)</v>
      </c>
    </row>
    <row r="6863" spans="1:23" x14ac:dyDescent="0.25">
      <c r="A6863" t="s">
        <v>6897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 s="1">
        <v>91.65</v>
      </c>
      <c r="T6863" s="1">
        <v>1301</v>
      </c>
      <c r="U6863" t="s">
        <v>23</v>
      </c>
      <c r="V6863">
        <f>IF(Table1[[#This Row],[Churn]]="Yes",1,0)</f>
        <v>1</v>
      </c>
      <c r="W6863" t="str">
        <f t="shared" si="107"/>
        <v>Developing (13-24 Months)</v>
      </c>
    </row>
    <row r="6864" spans="1:23" x14ac:dyDescent="0.25">
      <c r="A6864" t="s">
        <v>6898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 s="1">
        <v>88.85</v>
      </c>
      <c r="T6864" s="1">
        <v>372.45</v>
      </c>
      <c r="U6864" t="s">
        <v>23</v>
      </c>
      <c r="V6864">
        <f>IF(Table1[[#This Row],[Churn]]="Yes",1,0)</f>
        <v>1</v>
      </c>
      <c r="W6864" t="str">
        <f t="shared" si="107"/>
        <v>New (0-12 Months)</v>
      </c>
    </row>
    <row r="6865" spans="1:23" x14ac:dyDescent="0.25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 s="1">
        <v>60.6</v>
      </c>
      <c r="T6865" s="1">
        <v>2985.25</v>
      </c>
      <c r="U6865" t="s">
        <v>24</v>
      </c>
      <c r="V6865">
        <f>IF(Table1[[#This Row],[Churn]]="Yes",1,0)</f>
        <v>0</v>
      </c>
      <c r="W6865" t="str">
        <f t="shared" si="107"/>
        <v>Established (25-48 Months)</v>
      </c>
    </row>
    <row r="6866" spans="1:23" x14ac:dyDescent="0.25">
      <c r="A6866" t="s">
        <v>6900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 s="1">
        <v>25.3</v>
      </c>
      <c r="T6866" s="1">
        <v>77.75</v>
      </c>
      <c r="U6866" t="s">
        <v>23</v>
      </c>
      <c r="V6866">
        <f>IF(Table1[[#This Row],[Churn]]="Yes",1,0)</f>
        <v>1</v>
      </c>
      <c r="W6866" t="str">
        <f t="shared" si="107"/>
        <v>New (0-12 Months)</v>
      </c>
    </row>
    <row r="6867" spans="1:23" x14ac:dyDescent="0.25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 s="1">
        <v>65.5</v>
      </c>
      <c r="T6867" s="1">
        <v>564.35</v>
      </c>
      <c r="U6867" t="s">
        <v>24</v>
      </c>
      <c r="V6867">
        <f>IF(Table1[[#This Row],[Churn]]="Yes",1,0)</f>
        <v>0</v>
      </c>
      <c r="W6867" t="str">
        <f t="shared" si="107"/>
        <v>New (0-12 Months)</v>
      </c>
    </row>
    <row r="6868" spans="1:23" x14ac:dyDescent="0.25">
      <c r="A6868" t="s">
        <v>6902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 s="1">
        <v>95.45</v>
      </c>
      <c r="T6868" s="1">
        <v>95.45</v>
      </c>
      <c r="U6868" t="s">
        <v>23</v>
      </c>
      <c r="V6868">
        <f>IF(Table1[[#This Row],[Churn]]="Yes",1,0)</f>
        <v>1</v>
      </c>
      <c r="W6868" t="str">
        <f t="shared" si="107"/>
        <v>New (0-12 Months)</v>
      </c>
    </row>
    <row r="6869" spans="1:23" x14ac:dyDescent="0.25">
      <c r="A6869" t="s">
        <v>6903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 s="1">
        <v>19.95</v>
      </c>
      <c r="T6869" s="1">
        <v>1311.75</v>
      </c>
      <c r="U6869" t="s">
        <v>24</v>
      </c>
      <c r="V6869">
        <f>IF(Table1[[#This Row],[Churn]]="Yes",1,0)</f>
        <v>0</v>
      </c>
      <c r="W6869" t="str">
        <f t="shared" si="107"/>
        <v>Loyal (49-72 Months)</v>
      </c>
    </row>
    <row r="6870" spans="1:23" x14ac:dyDescent="0.25">
      <c r="A6870" t="s">
        <v>6904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 s="1">
        <v>91.1</v>
      </c>
      <c r="T6870" s="1">
        <v>1135.7</v>
      </c>
      <c r="U6870" t="s">
        <v>23</v>
      </c>
      <c r="V6870">
        <f>IF(Table1[[#This Row],[Churn]]="Yes",1,0)</f>
        <v>1</v>
      </c>
      <c r="W6870" t="str">
        <f t="shared" si="107"/>
        <v>Developing (13-24 Months)</v>
      </c>
    </row>
    <row r="6871" spans="1:23" x14ac:dyDescent="0.25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 s="1">
        <v>54.15</v>
      </c>
      <c r="T6871" s="1">
        <v>2319.8000000000002</v>
      </c>
      <c r="U6871" t="s">
        <v>23</v>
      </c>
      <c r="V6871">
        <f>IF(Table1[[#This Row],[Churn]]="Yes",1,0)</f>
        <v>1</v>
      </c>
      <c r="W6871" t="str">
        <f t="shared" si="107"/>
        <v>Established (25-48 Months)</v>
      </c>
    </row>
    <row r="6872" spans="1:23" x14ac:dyDescent="0.25">
      <c r="A6872" t="s">
        <v>6906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 s="1">
        <v>74.599999999999994</v>
      </c>
      <c r="T6872" s="1">
        <v>3720.35</v>
      </c>
      <c r="U6872" t="s">
        <v>24</v>
      </c>
      <c r="V6872">
        <f>IF(Table1[[#This Row],[Churn]]="Yes",1,0)</f>
        <v>0</v>
      </c>
      <c r="W6872" t="str">
        <f t="shared" si="107"/>
        <v>Loyal (49-72 Months)</v>
      </c>
    </row>
    <row r="6873" spans="1:23" x14ac:dyDescent="0.25">
      <c r="A6873" t="s">
        <v>6907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 s="1">
        <v>94.6</v>
      </c>
      <c r="T6873" s="1">
        <v>5025.8</v>
      </c>
      <c r="U6873" t="s">
        <v>24</v>
      </c>
      <c r="V6873">
        <f>IF(Table1[[#This Row],[Churn]]="Yes",1,0)</f>
        <v>0</v>
      </c>
      <c r="W6873" t="str">
        <f t="shared" si="107"/>
        <v>Loyal (49-72 Months)</v>
      </c>
    </row>
    <row r="6874" spans="1:23" x14ac:dyDescent="0.25">
      <c r="A6874" t="s">
        <v>6908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 s="1">
        <v>81.150000000000006</v>
      </c>
      <c r="T6874" s="1">
        <v>5224.5</v>
      </c>
      <c r="U6874" t="s">
        <v>24</v>
      </c>
      <c r="V6874">
        <f>IF(Table1[[#This Row],[Churn]]="Yes",1,0)</f>
        <v>0</v>
      </c>
      <c r="W6874" t="str">
        <f t="shared" si="107"/>
        <v>Loyal (49-72 Months)</v>
      </c>
    </row>
    <row r="6875" spans="1:23" x14ac:dyDescent="0.25">
      <c r="A6875" t="s">
        <v>6909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 s="1">
        <v>89.05</v>
      </c>
      <c r="T6875" s="1">
        <v>6185.8</v>
      </c>
      <c r="U6875" t="s">
        <v>24</v>
      </c>
      <c r="V6875">
        <f>IF(Table1[[#This Row],[Churn]]="Yes",1,0)</f>
        <v>0</v>
      </c>
      <c r="W6875" t="str">
        <f t="shared" si="107"/>
        <v>Loyal (49-72 Months)</v>
      </c>
    </row>
    <row r="6876" spans="1:23" x14ac:dyDescent="0.25">
      <c r="A6876" t="s">
        <v>6910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 s="1">
        <v>49.2</v>
      </c>
      <c r="T6876" s="1">
        <v>1498.55</v>
      </c>
      <c r="U6876" t="s">
        <v>24</v>
      </c>
      <c r="V6876">
        <f>IF(Table1[[#This Row],[Churn]]="Yes",1,0)</f>
        <v>0</v>
      </c>
      <c r="W6876" t="str">
        <f t="shared" si="107"/>
        <v>Established (25-48 Months)</v>
      </c>
    </row>
    <row r="6877" spans="1:23" x14ac:dyDescent="0.25">
      <c r="A6877" t="s">
        <v>6911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 s="1">
        <v>19.45</v>
      </c>
      <c r="T6877" s="1">
        <v>1208.5999999999999</v>
      </c>
      <c r="U6877" t="s">
        <v>24</v>
      </c>
      <c r="V6877">
        <f>IF(Table1[[#This Row],[Churn]]="Yes",1,0)</f>
        <v>0</v>
      </c>
      <c r="W6877" t="str">
        <f t="shared" si="107"/>
        <v>Loyal (49-72 Months)</v>
      </c>
    </row>
    <row r="6878" spans="1:23" x14ac:dyDescent="0.25">
      <c r="A6878" t="s">
        <v>6912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 s="1">
        <v>104.3</v>
      </c>
      <c r="T6878" s="1">
        <v>6613.65</v>
      </c>
      <c r="U6878" t="s">
        <v>24</v>
      </c>
      <c r="V6878">
        <f>IF(Table1[[#This Row],[Churn]]="Yes",1,0)</f>
        <v>0</v>
      </c>
      <c r="W6878" t="str">
        <f t="shared" si="107"/>
        <v>Loyal (49-72 Months)</v>
      </c>
    </row>
    <row r="6879" spans="1:23" x14ac:dyDescent="0.25">
      <c r="A6879" t="s">
        <v>6913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 s="1">
        <v>69.7</v>
      </c>
      <c r="T6879" s="1">
        <v>69.7</v>
      </c>
      <c r="U6879" t="s">
        <v>23</v>
      </c>
      <c r="V6879">
        <f>IF(Table1[[#This Row],[Churn]]="Yes",1,0)</f>
        <v>1</v>
      </c>
      <c r="W6879" t="str">
        <f t="shared" si="107"/>
        <v>New (0-12 Months)</v>
      </c>
    </row>
    <row r="6880" spans="1:23" x14ac:dyDescent="0.25">
      <c r="A6880" t="s">
        <v>6914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 s="1">
        <v>89.5</v>
      </c>
      <c r="T6880" s="1">
        <v>573.29999999999995</v>
      </c>
      <c r="U6880" t="s">
        <v>23</v>
      </c>
      <c r="V6880">
        <f>IF(Table1[[#This Row],[Churn]]="Yes",1,0)</f>
        <v>1</v>
      </c>
      <c r="W6880" t="str">
        <f t="shared" si="107"/>
        <v>New (0-12 Months)</v>
      </c>
    </row>
    <row r="6881" spans="1:23" x14ac:dyDescent="0.25">
      <c r="A6881" t="s">
        <v>6915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 s="1">
        <v>86.05</v>
      </c>
      <c r="T6881" s="1">
        <v>1818.9</v>
      </c>
      <c r="U6881" t="s">
        <v>24</v>
      </c>
      <c r="V6881">
        <f>IF(Table1[[#This Row],[Churn]]="Yes",1,0)</f>
        <v>0</v>
      </c>
      <c r="W6881" t="str">
        <f t="shared" si="107"/>
        <v>Developing (13-24 Months)</v>
      </c>
    </row>
    <row r="6882" spans="1:23" x14ac:dyDescent="0.25">
      <c r="A6882" t="s">
        <v>6916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 s="1">
        <v>25.2</v>
      </c>
      <c r="T6882" s="1">
        <v>1787.35</v>
      </c>
      <c r="U6882" t="s">
        <v>24</v>
      </c>
      <c r="V6882">
        <f>IF(Table1[[#This Row],[Churn]]="Yes",1,0)</f>
        <v>0</v>
      </c>
      <c r="W6882" t="str">
        <f t="shared" si="107"/>
        <v>Loyal (49-72 Months)</v>
      </c>
    </row>
    <row r="6883" spans="1:23" x14ac:dyDescent="0.25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 s="1">
        <v>35.15</v>
      </c>
      <c r="T6883" s="1">
        <v>1051.05</v>
      </c>
      <c r="U6883" t="s">
        <v>24</v>
      </c>
      <c r="V6883">
        <f>IF(Table1[[#This Row],[Churn]]="Yes",1,0)</f>
        <v>0</v>
      </c>
      <c r="W6883" t="str">
        <f t="shared" si="107"/>
        <v>Established (25-48 Months)</v>
      </c>
    </row>
    <row r="6884" spans="1:23" x14ac:dyDescent="0.25">
      <c r="A6884" t="s">
        <v>6918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 s="1">
        <v>99.65</v>
      </c>
      <c r="T6884" s="1">
        <v>7181.25</v>
      </c>
      <c r="U6884" t="s">
        <v>24</v>
      </c>
      <c r="V6884">
        <f>IF(Table1[[#This Row],[Churn]]="Yes",1,0)</f>
        <v>0</v>
      </c>
      <c r="W6884" t="str">
        <f t="shared" si="107"/>
        <v>Loyal (49-72 Months)</v>
      </c>
    </row>
    <row r="6885" spans="1:23" x14ac:dyDescent="0.25">
      <c r="A6885" t="s">
        <v>6919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 s="1">
        <v>105.35</v>
      </c>
      <c r="T6885" s="1">
        <v>3688.6</v>
      </c>
      <c r="U6885" t="s">
        <v>24</v>
      </c>
      <c r="V6885">
        <f>IF(Table1[[#This Row],[Churn]]="Yes",1,0)</f>
        <v>0</v>
      </c>
      <c r="W6885" t="str">
        <f t="shared" si="107"/>
        <v>Established (25-48 Months)</v>
      </c>
    </row>
    <row r="6886" spans="1:23" x14ac:dyDescent="0.25">
      <c r="A6886" t="s">
        <v>6920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 s="1">
        <v>35.15</v>
      </c>
      <c r="T6886" s="1">
        <v>99.75</v>
      </c>
      <c r="U6886" t="s">
        <v>23</v>
      </c>
      <c r="V6886">
        <f>IF(Table1[[#This Row],[Churn]]="Yes",1,0)</f>
        <v>1</v>
      </c>
      <c r="W6886" t="str">
        <f t="shared" si="107"/>
        <v>New (0-12 Months)</v>
      </c>
    </row>
    <row r="6887" spans="1:23" x14ac:dyDescent="0.25">
      <c r="A6887" t="s">
        <v>6921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 s="1">
        <v>73.75</v>
      </c>
      <c r="T6887" s="1">
        <v>871.4</v>
      </c>
      <c r="U6887" t="s">
        <v>23</v>
      </c>
      <c r="V6887">
        <f>IF(Table1[[#This Row],[Churn]]="Yes",1,0)</f>
        <v>1</v>
      </c>
      <c r="W6887" t="str">
        <f t="shared" si="107"/>
        <v>New (0-12 Months)</v>
      </c>
    </row>
    <row r="6888" spans="1:23" x14ac:dyDescent="0.25">
      <c r="A6888" t="s">
        <v>6922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 s="1">
        <v>101.35</v>
      </c>
      <c r="T6888" s="1">
        <v>780.5</v>
      </c>
      <c r="U6888" t="s">
        <v>23</v>
      </c>
      <c r="V6888">
        <f>IF(Table1[[#This Row],[Churn]]="Yes",1,0)</f>
        <v>1</v>
      </c>
      <c r="W6888" t="str">
        <f t="shared" si="107"/>
        <v>New (0-12 Months)</v>
      </c>
    </row>
    <row r="6889" spans="1:23" x14ac:dyDescent="0.25">
      <c r="A6889" t="s">
        <v>6923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 s="1">
        <v>24.3</v>
      </c>
      <c r="T6889" s="1">
        <v>821.6</v>
      </c>
      <c r="U6889" t="s">
        <v>24</v>
      </c>
      <c r="V6889">
        <f>IF(Table1[[#This Row],[Churn]]="Yes",1,0)</f>
        <v>0</v>
      </c>
      <c r="W6889" t="str">
        <f t="shared" si="107"/>
        <v>Established (25-48 Months)</v>
      </c>
    </row>
    <row r="6890" spans="1:23" x14ac:dyDescent="0.25">
      <c r="A6890" t="s">
        <v>6924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 s="1">
        <v>80.7</v>
      </c>
      <c r="T6890" s="1">
        <v>239.45</v>
      </c>
      <c r="U6890" t="s">
        <v>24</v>
      </c>
      <c r="V6890">
        <f>IF(Table1[[#This Row],[Churn]]="Yes",1,0)</f>
        <v>0</v>
      </c>
      <c r="W6890" t="str">
        <f t="shared" si="107"/>
        <v>New (0-12 Months)</v>
      </c>
    </row>
    <row r="6891" spans="1:23" x14ac:dyDescent="0.25">
      <c r="A6891" t="s">
        <v>6925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 s="1">
        <v>89.85</v>
      </c>
      <c r="T6891" s="1">
        <v>244.45</v>
      </c>
      <c r="U6891" t="s">
        <v>24</v>
      </c>
      <c r="V6891">
        <f>IF(Table1[[#This Row],[Churn]]="Yes",1,0)</f>
        <v>0</v>
      </c>
      <c r="W6891" t="str">
        <f t="shared" si="107"/>
        <v>New (0-12 Months)</v>
      </c>
    </row>
    <row r="6892" spans="1:23" x14ac:dyDescent="0.25">
      <c r="A6892" t="s">
        <v>6926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 s="1">
        <v>61.1</v>
      </c>
      <c r="T6892" s="1">
        <v>3357.9</v>
      </c>
      <c r="U6892" t="s">
        <v>24</v>
      </c>
      <c r="V6892">
        <f>IF(Table1[[#This Row],[Churn]]="Yes",1,0)</f>
        <v>0</v>
      </c>
      <c r="W6892" t="str">
        <f t="shared" si="107"/>
        <v>Loyal (49-72 Months)</v>
      </c>
    </row>
    <row r="6893" spans="1:23" x14ac:dyDescent="0.25">
      <c r="A6893" t="s">
        <v>6927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 s="1">
        <v>29.05</v>
      </c>
      <c r="T6893" s="1">
        <v>129.6</v>
      </c>
      <c r="U6893" t="s">
        <v>24</v>
      </c>
      <c r="V6893">
        <f>IF(Table1[[#This Row],[Churn]]="Yes",1,0)</f>
        <v>0</v>
      </c>
      <c r="W6893" t="str">
        <f t="shared" si="107"/>
        <v>New (0-12 Months)</v>
      </c>
    </row>
    <row r="6894" spans="1:23" x14ac:dyDescent="0.25">
      <c r="A6894" t="s">
        <v>6928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 s="1">
        <v>99.7</v>
      </c>
      <c r="T6894" s="1">
        <v>4977.2</v>
      </c>
      <c r="U6894" t="s">
        <v>24</v>
      </c>
      <c r="V6894">
        <f>IF(Table1[[#This Row],[Churn]]="Yes",1,0)</f>
        <v>0</v>
      </c>
      <c r="W6894" t="str">
        <f t="shared" si="107"/>
        <v>Established (25-48 Months)</v>
      </c>
    </row>
    <row r="6895" spans="1:23" x14ac:dyDescent="0.25">
      <c r="A6895" t="s">
        <v>6929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 s="1">
        <v>55.9</v>
      </c>
      <c r="T6895" s="1">
        <v>365.35</v>
      </c>
      <c r="U6895" t="s">
        <v>23</v>
      </c>
      <c r="V6895">
        <f>IF(Table1[[#This Row],[Churn]]="Yes",1,0)</f>
        <v>1</v>
      </c>
      <c r="W6895" t="str">
        <f t="shared" si="107"/>
        <v>New (0-12 Months)</v>
      </c>
    </row>
    <row r="6896" spans="1:23" x14ac:dyDescent="0.25">
      <c r="A6896" t="s">
        <v>6930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 s="1">
        <v>105.9</v>
      </c>
      <c r="T6896" s="1">
        <v>334.65</v>
      </c>
      <c r="U6896" t="s">
        <v>23</v>
      </c>
      <c r="V6896">
        <f>IF(Table1[[#This Row],[Churn]]="Yes",1,0)</f>
        <v>1</v>
      </c>
      <c r="W6896" t="str">
        <f t="shared" si="107"/>
        <v>New (0-12 Months)</v>
      </c>
    </row>
    <row r="6897" spans="1:23" x14ac:dyDescent="0.25">
      <c r="A6897" t="s">
        <v>6931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 s="1">
        <v>46</v>
      </c>
      <c r="T6897" s="1">
        <v>2424.0500000000002</v>
      </c>
      <c r="U6897" t="s">
        <v>24</v>
      </c>
      <c r="V6897">
        <f>IF(Table1[[#This Row],[Churn]]="Yes",1,0)</f>
        <v>0</v>
      </c>
      <c r="W6897" t="str">
        <f t="shared" si="107"/>
        <v>Loyal (49-72 Months)</v>
      </c>
    </row>
    <row r="6898" spans="1:23" x14ac:dyDescent="0.25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 s="1">
        <v>43.95</v>
      </c>
      <c r="T6898" s="1">
        <v>43.95</v>
      </c>
      <c r="U6898" t="s">
        <v>23</v>
      </c>
      <c r="V6898">
        <f>IF(Table1[[#This Row],[Churn]]="Yes",1,0)</f>
        <v>1</v>
      </c>
      <c r="W6898" t="str">
        <f t="shared" si="107"/>
        <v>New (0-12 Months)</v>
      </c>
    </row>
    <row r="6899" spans="1:23" x14ac:dyDescent="0.25">
      <c r="A6899" t="s">
        <v>6933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 s="1">
        <v>80.400000000000006</v>
      </c>
      <c r="T6899" s="1">
        <v>4981.1499999999996</v>
      </c>
      <c r="U6899" t="s">
        <v>24</v>
      </c>
      <c r="V6899">
        <f>IF(Table1[[#This Row],[Churn]]="Yes",1,0)</f>
        <v>0</v>
      </c>
      <c r="W6899" t="str">
        <f t="shared" si="107"/>
        <v>Loyal (49-72 Months)</v>
      </c>
    </row>
    <row r="6900" spans="1:23" x14ac:dyDescent="0.25">
      <c r="A6900" t="s">
        <v>6934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 s="1">
        <v>100.05</v>
      </c>
      <c r="T6900" s="1">
        <v>2090.25</v>
      </c>
      <c r="U6900" t="s">
        <v>24</v>
      </c>
      <c r="V6900">
        <f>IF(Table1[[#This Row],[Churn]]="Yes",1,0)</f>
        <v>0</v>
      </c>
      <c r="W6900" t="str">
        <f t="shared" si="107"/>
        <v>Developing (13-24 Months)</v>
      </c>
    </row>
    <row r="6901" spans="1:23" x14ac:dyDescent="0.25">
      <c r="A6901" t="s">
        <v>6935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 s="1">
        <v>45.1</v>
      </c>
      <c r="T6901" s="1">
        <v>45.1</v>
      </c>
      <c r="U6901" t="s">
        <v>23</v>
      </c>
      <c r="V6901">
        <f>IF(Table1[[#This Row],[Churn]]="Yes",1,0)</f>
        <v>1</v>
      </c>
      <c r="W6901" t="str">
        <f t="shared" si="107"/>
        <v>New (0-12 Months)</v>
      </c>
    </row>
    <row r="6902" spans="1:23" x14ac:dyDescent="0.25">
      <c r="A6902" t="s">
        <v>6936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 s="1">
        <v>94</v>
      </c>
      <c r="T6902" s="1">
        <v>4905.75</v>
      </c>
      <c r="U6902" t="s">
        <v>24</v>
      </c>
      <c r="V6902">
        <f>IF(Table1[[#This Row],[Churn]]="Yes",1,0)</f>
        <v>0</v>
      </c>
      <c r="W6902" t="str">
        <f t="shared" si="107"/>
        <v>Loyal (49-72 Months)</v>
      </c>
    </row>
    <row r="6903" spans="1:23" x14ac:dyDescent="0.25">
      <c r="A6903" t="s">
        <v>6937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 s="1">
        <v>68.95</v>
      </c>
      <c r="T6903" s="1">
        <v>2038.7</v>
      </c>
      <c r="U6903" t="s">
        <v>24</v>
      </c>
      <c r="V6903">
        <f>IF(Table1[[#This Row],[Churn]]="Yes",1,0)</f>
        <v>0</v>
      </c>
      <c r="W6903" t="str">
        <f t="shared" si="107"/>
        <v>Established (25-48 Months)</v>
      </c>
    </row>
    <row r="6904" spans="1:23" x14ac:dyDescent="0.25">
      <c r="A6904" t="s">
        <v>6938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 s="1">
        <v>68.45</v>
      </c>
      <c r="T6904" s="1">
        <v>4014</v>
      </c>
      <c r="U6904" t="s">
        <v>24</v>
      </c>
      <c r="V6904">
        <f>IF(Table1[[#This Row],[Churn]]="Yes",1,0)</f>
        <v>0</v>
      </c>
      <c r="W6904" t="str">
        <f t="shared" si="107"/>
        <v>Loyal (49-72 Months)</v>
      </c>
    </row>
    <row r="6905" spans="1:23" x14ac:dyDescent="0.25">
      <c r="A6905" t="s">
        <v>6939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 s="1">
        <v>69</v>
      </c>
      <c r="T6905" s="1">
        <v>2441.6999999999998</v>
      </c>
      <c r="U6905" t="s">
        <v>24</v>
      </c>
      <c r="V6905">
        <f>IF(Table1[[#This Row],[Churn]]="Yes",1,0)</f>
        <v>0</v>
      </c>
      <c r="W6905" t="str">
        <f t="shared" si="107"/>
        <v>Established (25-48 Months)</v>
      </c>
    </row>
    <row r="6906" spans="1:23" x14ac:dyDescent="0.25">
      <c r="A6906" t="s">
        <v>6940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 s="1">
        <v>43.85</v>
      </c>
      <c r="T6906" s="1">
        <v>2751</v>
      </c>
      <c r="U6906" t="s">
        <v>24</v>
      </c>
      <c r="V6906">
        <f>IF(Table1[[#This Row],[Churn]]="Yes",1,0)</f>
        <v>0</v>
      </c>
      <c r="W6906" t="str">
        <f t="shared" si="107"/>
        <v>Loyal (49-72 Months)</v>
      </c>
    </row>
    <row r="6907" spans="1:23" x14ac:dyDescent="0.25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 s="1">
        <v>44.5</v>
      </c>
      <c r="T6907" s="1">
        <v>1307.8</v>
      </c>
      <c r="U6907" t="s">
        <v>24</v>
      </c>
      <c r="V6907">
        <f>IF(Table1[[#This Row],[Churn]]="Yes",1,0)</f>
        <v>0</v>
      </c>
      <c r="W6907" t="str">
        <f t="shared" si="107"/>
        <v>Established (25-48 Months)</v>
      </c>
    </row>
    <row r="6908" spans="1:23" x14ac:dyDescent="0.25">
      <c r="A6908" t="s">
        <v>6942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 s="1">
        <v>18.7</v>
      </c>
      <c r="T6908" s="1">
        <v>383.65</v>
      </c>
      <c r="U6908" t="s">
        <v>24</v>
      </c>
      <c r="V6908">
        <f>IF(Table1[[#This Row],[Churn]]="Yes",1,0)</f>
        <v>0</v>
      </c>
      <c r="W6908" t="str">
        <f t="shared" si="107"/>
        <v>Established (25-48 Months)</v>
      </c>
    </row>
    <row r="6909" spans="1:23" x14ac:dyDescent="0.25">
      <c r="A6909" t="s">
        <v>6943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 s="1">
        <v>70.25</v>
      </c>
      <c r="T6909" s="1">
        <v>2868.05</v>
      </c>
      <c r="U6909" t="s">
        <v>23</v>
      </c>
      <c r="V6909">
        <f>IF(Table1[[#This Row],[Churn]]="Yes",1,0)</f>
        <v>1</v>
      </c>
      <c r="W6909" t="str">
        <f t="shared" si="107"/>
        <v>Established (25-48 Months)</v>
      </c>
    </row>
    <row r="6910" spans="1:23" x14ac:dyDescent="0.25">
      <c r="A6910" t="s">
        <v>6944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 s="1">
        <v>55.35</v>
      </c>
      <c r="T6910" s="1">
        <v>449.75</v>
      </c>
      <c r="U6910" t="s">
        <v>23</v>
      </c>
      <c r="V6910">
        <f>IF(Table1[[#This Row],[Churn]]="Yes",1,0)</f>
        <v>1</v>
      </c>
      <c r="W6910" t="str">
        <f t="shared" si="107"/>
        <v>New (0-12 Months)</v>
      </c>
    </row>
    <row r="6911" spans="1:23" x14ac:dyDescent="0.25">
      <c r="A6911" t="s">
        <v>6945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 s="1">
        <v>53.55</v>
      </c>
      <c r="T6911" s="1">
        <v>53.55</v>
      </c>
      <c r="U6911" t="s">
        <v>24</v>
      </c>
      <c r="V6911">
        <f>IF(Table1[[#This Row],[Churn]]="Yes",1,0)</f>
        <v>0</v>
      </c>
      <c r="W6911" t="str">
        <f t="shared" si="107"/>
        <v>New (0-12 Months)</v>
      </c>
    </row>
    <row r="6912" spans="1:23" x14ac:dyDescent="0.25">
      <c r="A6912" t="s">
        <v>6946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 s="1">
        <v>114.6</v>
      </c>
      <c r="T6912" s="1">
        <v>7882.5</v>
      </c>
      <c r="U6912" t="s">
        <v>24</v>
      </c>
      <c r="V6912">
        <f>IF(Table1[[#This Row],[Churn]]="Yes",1,0)</f>
        <v>0</v>
      </c>
      <c r="W6912" t="str">
        <f t="shared" si="107"/>
        <v>Loyal (49-72 Months)</v>
      </c>
    </row>
    <row r="6913" spans="1:23" x14ac:dyDescent="0.25">
      <c r="A6913" t="s">
        <v>6947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 s="1">
        <v>20.100000000000001</v>
      </c>
      <c r="T6913" s="1">
        <v>1087.7</v>
      </c>
      <c r="U6913" t="s">
        <v>24</v>
      </c>
      <c r="V6913">
        <f>IF(Table1[[#This Row],[Churn]]="Yes",1,0)</f>
        <v>0</v>
      </c>
      <c r="W6913" t="str">
        <f t="shared" si="107"/>
        <v>Loyal (49-72 Months)</v>
      </c>
    </row>
    <row r="6914" spans="1:23" x14ac:dyDescent="0.25">
      <c r="A6914" t="s">
        <v>6948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 s="1">
        <v>85.5</v>
      </c>
      <c r="T6914" s="1">
        <v>791.7</v>
      </c>
      <c r="U6914" t="s">
        <v>24</v>
      </c>
      <c r="V6914">
        <f>IF(Table1[[#This Row],[Churn]]="Yes",1,0)</f>
        <v>0</v>
      </c>
      <c r="W6914" t="str">
        <f t="shared" ref="W6914:W6977" si="108">IF(F6914&lt;=12,"New (0-12 Months)",IF(F6914&lt;=24,"Developing (13-24 Months)",IF(F6914&lt;=48,"Established (25-48 Months)","Loyal (49-72 Months)")))</f>
        <v>New (0-12 Months)</v>
      </c>
    </row>
    <row r="6915" spans="1:23" x14ac:dyDescent="0.25">
      <c r="A6915" t="s">
        <v>6949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 s="1">
        <v>108.75</v>
      </c>
      <c r="T6915" s="1">
        <v>7493.05</v>
      </c>
      <c r="U6915" t="s">
        <v>24</v>
      </c>
      <c r="V6915">
        <f>IF(Table1[[#This Row],[Churn]]="Yes",1,0)</f>
        <v>0</v>
      </c>
      <c r="W6915" t="str">
        <f t="shared" si="108"/>
        <v>Loyal (49-72 Months)</v>
      </c>
    </row>
    <row r="6916" spans="1:23" x14ac:dyDescent="0.25">
      <c r="A6916" t="s">
        <v>6950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 s="1">
        <v>103</v>
      </c>
      <c r="T6916" s="1">
        <v>4414.3</v>
      </c>
      <c r="U6916" t="s">
        <v>23</v>
      </c>
      <c r="V6916">
        <f>IF(Table1[[#This Row],[Churn]]="Yes",1,0)</f>
        <v>1</v>
      </c>
      <c r="W6916" t="str">
        <f t="shared" si="108"/>
        <v>Established (25-48 Months)</v>
      </c>
    </row>
    <row r="6917" spans="1:23" x14ac:dyDescent="0.25">
      <c r="A6917" t="s">
        <v>6951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 s="1">
        <v>97.85</v>
      </c>
      <c r="T6917" s="1">
        <v>6841.3</v>
      </c>
      <c r="U6917" t="s">
        <v>24</v>
      </c>
      <c r="V6917">
        <f>IF(Table1[[#This Row],[Churn]]="Yes",1,0)</f>
        <v>0</v>
      </c>
      <c r="W6917" t="str">
        <f t="shared" si="108"/>
        <v>Loyal (49-72 Months)</v>
      </c>
    </row>
    <row r="6918" spans="1:23" x14ac:dyDescent="0.25">
      <c r="A6918" t="s">
        <v>6952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 s="1">
        <v>19.55</v>
      </c>
      <c r="T6918" s="1">
        <v>819.95</v>
      </c>
      <c r="U6918" t="s">
        <v>24</v>
      </c>
      <c r="V6918">
        <f>IF(Table1[[#This Row],[Churn]]="Yes",1,0)</f>
        <v>0</v>
      </c>
      <c r="W6918" t="str">
        <f t="shared" si="108"/>
        <v>Established (25-48 Months)</v>
      </c>
    </row>
    <row r="6919" spans="1:23" x14ac:dyDescent="0.25">
      <c r="A6919" t="s">
        <v>6953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 s="1">
        <v>84.05</v>
      </c>
      <c r="T6919" s="1">
        <v>6052.25</v>
      </c>
      <c r="U6919" t="s">
        <v>24</v>
      </c>
      <c r="V6919">
        <f>IF(Table1[[#This Row],[Churn]]="Yes",1,0)</f>
        <v>0</v>
      </c>
      <c r="W6919" t="str">
        <f t="shared" si="108"/>
        <v>Loyal (49-72 Months)</v>
      </c>
    </row>
    <row r="6920" spans="1:23" x14ac:dyDescent="0.25">
      <c r="A6920" t="s">
        <v>6954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 s="1">
        <v>103.75</v>
      </c>
      <c r="T6920" s="1">
        <v>3361.05</v>
      </c>
      <c r="U6920" t="s">
        <v>23</v>
      </c>
      <c r="V6920">
        <f>IF(Table1[[#This Row],[Churn]]="Yes",1,0)</f>
        <v>1</v>
      </c>
      <c r="W6920" t="str">
        <f t="shared" si="108"/>
        <v>Established (25-48 Months)</v>
      </c>
    </row>
    <row r="6921" spans="1:23" x14ac:dyDescent="0.25">
      <c r="A6921" t="s">
        <v>6955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 s="1">
        <v>89.4</v>
      </c>
      <c r="T6921" s="1">
        <v>4869.5</v>
      </c>
      <c r="U6921" t="s">
        <v>24</v>
      </c>
      <c r="V6921">
        <f>IF(Table1[[#This Row],[Churn]]="Yes",1,0)</f>
        <v>0</v>
      </c>
      <c r="W6921" t="str">
        <f t="shared" si="108"/>
        <v>Loyal (49-72 Months)</v>
      </c>
    </row>
    <row r="6922" spans="1:23" x14ac:dyDescent="0.25">
      <c r="A6922" t="s">
        <v>6956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 s="1">
        <v>19.7</v>
      </c>
      <c r="T6922" s="1">
        <v>509.3</v>
      </c>
      <c r="U6922" t="s">
        <v>24</v>
      </c>
      <c r="V6922">
        <f>IF(Table1[[#This Row],[Churn]]="Yes",1,0)</f>
        <v>0</v>
      </c>
      <c r="W6922" t="str">
        <f t="shared" si="108"/>
        <v>Established (25-48 Months)</v>
      </c>
    </row>
    <row r="6923" spans="1:23" x14ac:dyDescent="0.25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 s="1">
        <v>79.849999999999994</v>
      </c>
      <c r="T6923" s="1">
        <v>4308.25</v>
      </c>
      <c r="U6923" t="s">
        <v>24</v>
      </c>
      <c r="V6923">
        <f>IF(Table1[[#This Row],[Churn]]="Yes",1,0)</f>
        <v>0</v>
      </c>
      <c r="W6923" t="str">
        <f t="shared" si="108"/>
        <v>Loyal (49-72 Months)</v>
      </c>
    </row>
    <row r="6924" spans="1:23" x14ac:dyDescent="0.25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 s="1">
        <v>74.45</v>
      </c>
      <c r="T6924" s="1">
        <v>221.1</v>
      </c>
      <c r="U6924" t="s">
        <v>24</v>
      </c>
      <c r="V6924">
        <f>IF(Table1[[#This Row],[Churn]]="Yes",1,0)</f>
        <v>0</v>
      </c>
      <c r="W6924" t="str">
        <f t="shared" si="108"/>
        <v>New (0-12 Months)</v>
      </c>
    </row>
    <row r="6925" spans="1:23" x14ac:dyDescent="0.25">
      <c r="A6925" t="s">
        <v>6959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 s="1">
        <v>74.099999999999994</v>
      </c>
      <c r="T6925" s="1">
        <v>3833.95</v>
      </c>
      <c r="U6925" t="s">
        <v>24</v>
      </c>
      <c r="V6925">
        <f>IF(Table1[[#This Row],[Churn]]="Yes",1,0)</f>
        <v>0</v>
      </c>
      <c r="W6925" t="str">
        <f t="shared" si="108"/>
        <v>Loyal (49-72 Months)</v>
      </c>
    </row>
    <row r="6926" spans="1:23" x14ac:dyDescent="0.25">
      <c r="A6926" t="s">
        <v>6960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 s="1">
        <v>69.349999999999994</v>
      </c>
      <c r="T6926" s="1">
        <v>69.349999999999994</v>
      </c>
      <c r="U6926" t="s">
        <v>23</v>
      </c>
      <c r="V6926">
        <f>IF(Table1[[#This Row],[Churn]]="Yes",1,0)</f>
        <v>1</v>
      </c>
      <c r="W6926" t="str">
        <f t="shared" si="108"/>
        <v>New (0-12 Months)</v>
      </c>
    </row>
    <row r="6927" spans="1:23" x14ac:dyDescent="0.25">
      <c r="A6927" t="s">
        <v>6961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 s="1">
        <v>18.8</v>
      </c>
      <c r="T6927" s="1">
        <v>294.95</v>
      </c>
      <c r="U6927" t="s">
        <v>24</v>
      </c>
      <c r="V6927">
        <f>IF(Table1[[#This Row],[Churn]]="Yes",1,0)</f>
        <v>0</v>
      </c>
      <c r="W6927" t="str">
        <f t="shared" si="108"/>
        <v>Developing (13-24 Months)</v>
      </c>
    </row>
    <row r="6928" spans="1:23" x14ac:dyDescent="0.25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 s="1">
        <v>73.849999999999994</v>
      </c>
      <c r="T6928" s="1">
        <v>4092.85</v>
      </c>
      <c r="U6928" t="s">
        <v>23</v>
      </c>
      <c r="V6928">
        <f>IF(Table1[[#This Row],[Churn]]="Yes",1,0)</f>
        <v>1</v>
      </c>
      <c r="W6928" t="str">
        <f t="shared" si="108"/>
        <v>Loyal (49-72 Months)</v>
      </c>
    </row>
    <row r="6929" spans="1:23" x14ac:dyDescent="0.25">
      <c r="A6929" t="s">
        <v>6963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 s="1">
        <v>64.400000000000006</v>
      </c>
      <c r="T6929" s="1">
        <v>316.89999999999998</v>
      </c>
      <c r="U6929" t="s">
        <v>24</v>
      </c>
      <c r="V6929">
        <f>IF(Table1[[#This Row],[Churn]]="Yes",1,0)</f>
        <v>0</v>
      </c>
      <c r="W6929" t="str">
        <f t="shared" si="108"/>
        <v>New (0-12 Months)</v>
      </c>
    </row>
    <row r="6930" spans="1:23" x14ac:dyDescent="0.25">
      <c r="A6930" t="s">
        <v>6964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 s="1">
        <v>55.8</v>
      </c>
      <c r="T6930" s="1">
        <v>2651.2</v>
      </c>
      <c r="U6930" t="s">
        <v>24</v>
      </c>
      <c r="V6930">
        <f>IF(Table1[[#This Row],[Churn]]="Yes",1,0)</f>
        <v>0</v>
      </c>
      <c r="W6930" t="str">
        <f t="shared" si="108"/>
        <v>Established (25-48 Months)</v>
      </c>
    </row>
    <row r="6931" spans="1:23" x14ac:dyDescent="0.25">
      <c r="A6931" t="s">
        <v>6965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 s="1">
        <v>20.05</v>
      </c>
      <c r="T6931" s="1">
        <v>471.7</v>
      </c>
      <c r="U6931" t="s">
        <v>24</v>
      </c>
      <c r="V6931">
        <f>IF(Table1[[#This Row],[Churn]]="Yes",1,0)</f>
        <v>0</v>
      </c>
      <c r="W6931" t="str">
        <f t="shared" si="108"/>
        <v>Established (25-48 Months)</v>
      </c>
    </row>
    <row r="6932" spans="1:23" x14ac:dyDescent="0.25">
      <c r="A6932" t="s">
        <v>6966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 s="1">
        <v>75.150000000000006</v>
      </c>
      <c r="T6932" s="1">
        <v>216.75</v>
      </c>
      <c r="U6932" t="s">
        <v>23</v>
      </c>
      <c r="V6932">
        <f>IF(Table1[[#This Row],[Churn]]="Yes",1,0)</f>
        <v>1</v>
      </c>
      <c r="W6932" t="str">
        <f t="shared" si="108"/>
        <v>New (0-12 Months)</v>
      </c>
    </row>
    <row r="6933" spans="1:23" x14ac:dyDescent="0.25">
      <c r="A6933" t="s">
        <v>6967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 s="1">
        <v>99.15</v>
      </c>
      <c r="T6933" s="1">
        <v>5720.95</v>
      </c>
      <c r="U6933" t="s">
        <v>24</v>
      </c>
      <c r="V6933">
        <f>IF(Table1[[#This Row],[Churn]]="Yes",1,0)</f>
        <v>0</v>
      </c>
      <c r="W6933" t="str">
        <f t="shared" si="108"/>
        <v>Loyal (49-72 Months)</v>
      </c>
    </row>
    <row r="6934" spans="1:23" x14ac:dyDescent="0.25">
      <c r="A6934" t="s">
        <v>6968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 s="1">
        <v>56.75</v>
      </c>
      <c r="T6934" s="1">
        <v>503.25</v>
      </c>
      <c r="U6934" t="s">
        <v>24</v>
      </c>
      <c r="V6934">
        <f>IF(Table1[[#This Row],[Churn]]="Yes",1,0)</f>
        <v>0</v>
      </c>
      <c r="W6934" t="str">
        <f t="shared" si="108"/>
        <v>New (0-12 Months)</v>
      </c>
    </row>
    <row r="6935" spans="1:23" x14ac:dyDescent="0.25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 s="1">
        <v>69.599999999999994</v>
      </c>
      <c r="T6935" s="1">
        <v>69.599999999999994</v>
      </c>
      <c r="U6935" t="s">
        <v>23</v>
      </c>
      <c r="V6935">
        <f>IF(Table1[[#This Row],[Churn]]="Yes",1,0)</f>
        <v>1</v>
      </c>
      <c r="W6935" t="str">
        <f t="shared" si="108"/>
        <v>New (0-12 Months)</v>
      </c>
    </row>
    <row r="6936" spans="1:23" x14ac:dyDescent="0.25">
      <c r="A6936" t="s">
        <v>6970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 s="1">
        <v>104.15</v>
      </c>
      <c r="T6936" s="1">
        <v>7365.3</v>
      </c>
      <c r="U6936" t="s">
        <v>24</v>
      </c>
      <c r="V6936">
        <f>IF(Table1[[#This Row],[Churn]]="Yes",1,0)</f>
        <v>0</v>
      </c>
      <c r="W6936" t="str">
        <f t="shared" si="108"/>
        <v>Loyal (49-72 Months)</v>
      </c>
    </row>
    <row r="6937" spans="1:23" x14ac:dyDescent="0.25">
      <c r="A6937" t="s">
        <v>6971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 s="1">
        <v>110.8</v>
      </c>
      <c r="T6937" s="1">
        <v>7245.9</v>
      </c>
      <c r="U6937" t="s">
        <v>24</v>
      </c>
      <c r="V6937">
        <f>IF(Table1[[#This Row],[Churn]]="Yes",1,0)</f>
        <v>0</v>
      </c>
      <c r="W6937" t="str">
        <f t="shared" si="108"/>
        <v>Loyal (49-72 Months)</v>
      </c>
    </row>
    <row r="6938" spans="1:23" x14ac:dyDescent="0.25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 s="1">
        <v>80.150000000000006</v>
      </c>
      <c r="T6938" s="1">
        <v>385</v>
      </c>
      <c r="U6938" t="s">
        <v>23</v>
      </c>
      <c r="V6938">
        <f>IF(Table1[[#This Row],[Churn]]="Yes",1,0)</f>
        <v>1</v>
      </c>
      <c r="W6938" t="str">
        <f t="shared" si="108"/>
        <v>New (0-12 Months)</v>
      </c>
    </row>
    <row r="6939" spans="1:23" x14ac:dyDescent="0.25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 s="1">
        <v>35.75</v>
      </c>
      <c r="T6939" s="1">
        <v>961.4</v>
      </c>
      <c r="U6939" t="s">
        <v>24</v>
      </c>
      <c r="V6939">
        <f>IF(Table1[[#This Row],[Churn]]="Yes",1,0)</f>
        <v>0</v>
      </c>
      <c r="W6939" t="str">
        <f t="shared" si="108"/>
        <v>Established (25-48 Months)</v>
      </c>
    </row>
    <row r="6940" spans="1:23" x14ac:dyDescent="0.25">
      <c r="A6940" t="s">
        <v>6974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 s="1">
        <v>69.900000000000006</v>
      </c>
      <c r="T6940" s="1">
        <v>4615.8999999999996</v>
      </c>
      <c r="U6940" t="s">
        <v>24</v>
      </c>
      <c r="V6940">
        <f>IF(Table1[[#This Row],[Churn]]="Yes",1,0)</f>
        <v>0</v>
      </c>
      <c r="W6940" t="str">
        <f t="shared" si="108"/>
        <v>Loyal (49-72 Months)</v>
      </c>
    </row>
    <row r="6941" spans="1:23" x14ac:dyDescent="0.25">
      <c r="A6941" t="s">
        <v>6975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 s="1">
        <v>89.2</v>
      </c>
      <c r="T6941" s="1">
        <v>3251.3</v>
      </c>
      <c r="U6941" t="s">
        <v>24</v>
      </c>
      <c r="V6941">
        <f>IF(Table1[[#This Row],[Churn]]="Yes",1,0)</f>
        <v>0</v>
      </c>
      <c r="W6941" t="str">
        <f t="shared" si="108"/>
        <v>Established (25-48 Months)</v>
      </c>
    </row>
    <row r="6942" spans="1:23" x14ac:dyDescent="0.25">
      <c r="A6942" t="s">
        <v>6976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 s="1">
        <v>55.65</v>
      </c>
      <c r="T6942" s="1">
        <v>3880.05</v>
      </c>
      <c r="U6942" t="s">
        <v>24</v>
      </c>
      <c r="V6942">
        <f>IF(Table1[[#This Row],[Churn]]="Yes",1,0)</f>
        <v>0</v>
      </c>
      <c r="W6942" t="str">
        <f t="shared" si="108"/>
        <v>Loyal (49-72 Months)</v>
      </c>
    </row>
    <row r="6943" spans="1:23" x14ac:dyDescent="0.25">
      <c r="A6943" t="s">
        <v>6977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 s="1">
        <v>50.7</v>
      </c>
      <c r="T6943" s="1">
        <v>3088.75</v>
      </c>
      <c r="U6943" t="s">
        <v>24</v>
      </c>
      <c r="V6943">
        <f>IF(Table1[[#This Row],[Churn]]="Yes",1,0)</f>
        <v>0</v>
      </c>
      <c r="W6943" t="str">
        <f t="shared" si="108"/>
        <v>Loyal (49-72 Months)</v>
      </c>
    </row>
    <row r="6944" spans="1:23" x14ac:dyDescent="0.25">
      <c r="A6944" t="s">
        <v>6978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 s="1">
        <v>20</v>
      </c>
      <c r="T6944" s="1">
        <v>1396</v>
      </c>
      <c r="U6944" t="s">
        <v>24</v>
      </c>
      <c r="V6944">
        <f>IF(Table1[[#This Row],[Churn]]="Yes",1,0)</f>
        <v>0</v>
      </c>
      <c r="W6944" t="str">
        <f t="shared" si="108"/>
        <v>Loyal (49-72 Months)</v>
      </c>
    </row>
    <row r="6945" spans="1:23" x14ac:dyDescent="0.25">
      <c r="A6945" t="s">
        <v>6979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 s="1">
        <v>30.5</v>
      </c>
      <c r="T6945" s="1">
        <v>30.5</v>
      </c>
      <c r="U6945" t="s">
        <v>23</v>
      </c>
      <c r="V6945">
        <f>IF(Table1[[#This Row],[Churn]]="Yes",1,0)</f>
        <v>1</v>
      </c>
      <c r="W6945" t="str">
        <f t="shared" si="108"/>
        <v>New (0-12 Months)</v>
      </c>
    </row>
    <row r="6946" spans="1:23" x14ac:dyDescent="0.25">
      <c r="A6946" t="s">
        <v>6980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 s="1">
        <v>19.100000000000001</v>
      </c>
      <c r="T6946" s="1">
        <v>53.05</v>
      </c>
      <c r="U6946" t="s">
        <v>24</v>
      </c>
      <c r="V6946">
        <f>IF(Table1[[#This Row],[Churn]]="Yes",1,0)</f>
        <v>0</v>
      </c>
      <c r="W6946" t="str">
        <f t="shared" si="108"/>
        <v>New (0-12 Months)</v>
      </c>
    </row>
    <row r="6947" spans="1:23" x14ac:dyDescent="0.25">
      <c r="A6947" t="s">
        <v>6981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 s="1">
        <v>98.3</v>
      </c>
      <c r="T6947" s="1">
        <v>6859.5</v>
      </c>
      <c r="U6947" t="s">
        <v>23</v>
      </c>
      <c r="V6947">
        <f>IF(Table1[[#This Row],[Churn]]="Yes",1,0)</f>
        <v>1</v>
      </c>
      <c r="W6947" t="str">
        <f t="shared" si="108"/>
        <v>Loyal (49-72 Months)</v>
      </c>
    </row>
    <row r="6948" spans="1:23" x14ac:dyDescent="0.25">
      <c r="A6948" t="s">
        <v>6982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 s="1">
        <v>45.55</v>
      </c>
      <c r="T6948" s="1">
        <v>2108.35</v>
      </c>
      <c r="U6948" t="s">
        <v>24</v>
      </c>
      <c r="V6948">
        <f>IF(Table1[[#This Row],[Churn]]="Yes",1,0)</f>
        <v>0</v>
      </c>
      <c r="W6948" t="str">
        <f t="shared" si="108"/>
        <v>Established (25-48 Months)</v>
      </c>
    </row>
    <row r="6949" spans="1:23" x14ac:dyDescent="0.25">
      <c r="A6949" t="s">
        <v>6983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 s="1">
        <v>101.05</v>
      </c>
      <c r="T6949" s="1">
        <v>6770.5</v>
      </c>
      <c r="U6949" t="s">
        <v>24</v>
      </c>
      <c r="V6949">
        <f>IF(Table1[[#This Row],[Churn]]="Yes",1,0)</f>
        <v>0</v>
      </c>
      <c r="W6949" t="str">
        <f t="shared" si="108"/>
        <v>Loyal (49-72 Months)</v>
      </c>
    </row>
    <row r="6950" spans="1:23" x14ac:dyDescent="0.25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 s="1">
        <v>103.7</v>
      </c>
      <c r="T6950" s="1">
        <v>4730.6000000000004</v>
      </c>
      <c r="U6950" t="s">
        <v>24</v>
      </c>
      <c r="V6950">
        <f>IF(Table1[[#This Row],[Churn]]="Yes",1,0)</f>
        <v>0</v>
      </c>
      <c r="W6950" t="str">
        <f t="shared" si="108"/>
        <v>Established (25-48 Months)</v>
      </c>
    </row>
    <row r="6951" spans="1:23" x14ac:dyDescent="0.25">
      <c r="A6951" t="s">
        <v>6985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 s="1">
        <v>36.25</v>
      </c>
      <c r="T6951" s="1">
        <v>1151.05</v>
      </c>
      <c r="U6951" t="s">
        <v>24</v>
      </c>
      <c r="V6951">
        <f>IF(Table1[[#This Row],[Churn]]="Yes",1,0)</f>
        <v>0</v>
      </c>
      <c r="W6951" t="str">
        <f t="shared" si="108"/>
        <v>Established (25-48 Months)</v>
      </c>
    </row>
    <row r="6952" spans="1:23" x14ac:dyDescent="0.25">
      <c r="A6952" t="s">
        <v>6986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 s="1">
        <v>49.4</v>
      </c>
      <c r="T6952" s="1">
        <v>232.55</v>
      </c>
      <c r="U6952" t="s">
        <v>24</v>
      </c>
      <c r="V6952">
        <f>IF(Table1[[#This Row],[Churn]]="Yes",1,0)</f>
        <v>0</v>
      </c>
      <c r="W6952" t="str">
        <f t="shared" si="108"/>
        <v>New (0-12 Months)</v>
      </c>
    </row>
    <row r="6953" spans="1:23" x14ac:dyDescent="0.25">
      <c r="A6953" t="s">
        <v>6987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 s="1">
        <v>19.899999999999999</v>
      </c>
      <c r="T6953" s="1">
        <v>1022.6</v>
      </c>
      <c r="U6953" t="s">
        <v>24</v>
      </c>
      <c r="V6953">
        <f>IF(Table1[[#This Row],[Churn]]="Yes",1,0)</f>
        <v>0</v>
      </c>
      <c r="W6953" t="str">
        <f t="shared" si="108"/>
        <v>Loyal (49-72 Months)</v>
      </c>
    </row>
    <row r="6954" spans="1:23" x14ac:dyDescent="0.25">
      <c r="A6954" t="s">
        <v>6988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 s="1">
        <v>107.4</v>
      </c>
      <c r="T6954" s="1">
        <v>5121.3</v>
      </c>
      <c r="U6954" t="s">
        <v>23</v>
      </c>
      <c r="V6954">
        <f>IF(Table1[[#This Row],[Churn]]="Yes",1,0)</f>
        <v>1</v>
      </c>
      <c r="W6954" t="str">
        <f t="shared" si="108"/>
        <v>Established (25-48 Months)</v>
      </c>
    </row>
    <row r="6955" spans="1:23" x14ac:dyDescent="0.25">
      <c r="A6955" t="s">
        <v>6989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 s="1">
        <v>82</v>
      </c>
      <c r="T6955" s="1">
        <v>1127.2</v>
      </c>
      <c r="U6955" t="s">
        <v>23</v>
      </c>
      <c r="V6955">
        <f>IF(Table1[[#This Row],[Churn]]="Yes",1,0)</f>
        <v>1</v>
      </c>
      <c r="W6955" t="str">
        <f t="shared" si="108"/>
        <v>Developing (13-24 Months)</v>
      </c>
    </row>
    <row r="6956" spans="1:23" x14ac:dyDescent="0.25">
      <c r="A6956" t="s">
        <v>6990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 s="1">
        <v>19.8</v>
      </c>
      <c r="T6956" s="1">
        <v>309.39999999999998</v>
      </c>
      <c r="U6956" t="s">
        <v>24</v>
      </c>
      <c r="V6956">
        <f>IF(Table1[[#This Row],[Churn]]="Yes",1,0)</f>
        <v>0</v>
      </c>
      <c r="W6956" t="str">
        <f t="shared" si="108"/>
        <v>Developing (13-24 Months)</v>
      </c>
    </row>
    <row r="6957" spans="1:23" x14ac:dyDescent="0.25">
      <c r="A6957" t="s">
        <v>6991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 s="1">
        <v>45.05</v>
      </c>
      <c r="T6957" s="1">
        <v>523.1</v>
      </c>
      <c r="U6957" t="s">
        <v>24</v>
      </c>
      <c r="V6957">
        <f>IF(Table1[[#This Row],[Churn]]="Yes",1,0)</f>
        <v>0</v>
      </c>
      <c r="W6957" t="str">
        <f t="shared" si="108"/>
        <v>New (0-12 Months)</v>
      </c>
    </row>
    <row r="6958" spans="1:23" x14ac:dyDescent="0.25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 s="1">
        <v>64.55</v>
      </c>
      <c r="T6958" s="1">
        <v>4250.1000000000004</v>
      </c>
      <c r="U6958" t="s">
        <v>24</v>
      </c>
      <c r="V6958">
        <f>IF(Table1[[#This Row],[Churn]]="Yes",1,0)</f>
        <v>0</v>
      </c>
      <c r="W6958" t="str">
        <f t="shared" si="108"/>
        <v>Loyal (49-72 Months)</v>
      </c>
    </row>
    <row r="6959" spans="1:23" x14ac:dyDescent="0.25">
      <c r="A6959" t="s">
        <v>6993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 s="1">
        <v>86.25</v>
      </c>
      <c r="T6959" s="1">
        <v>770.5</v>
      </c>
      <c r="U6959" t="s">
        <v>24</v>
      </c>
      <c r="V6959">
        <f>IF(Table1[[#This Row],[Churn]]="Yes",1,0)</f>
        <v>0</v>
      </c>
      <c r="W6959" t="str">
        <f t="shared" si="108"/>
        <v>New (0-12 Months)</v>
      </c>
    </row>
    <row r="6960" spans="1:23" x14ac:dyDescent="0.25">
      <c r="A6960" t="s">
        <v>6994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 s="1">
        <v>19.75</v>
      </c>
      <c r="T6960" s="1">
        <v>246.7</v>
      </c>
      <c r="U6960" t="s">
        <v>24</v>
      </c>
      <c r="V6960">
        <f>IF(Table1[[#This Row],[Churn]]="Yes",1,0)</f>
        <v>0</v>
      </c>
      <c r="W6960" t="str">
        <f t="shared" si="108"/>
        <v>Developing (13-24 Months)</v>
      </c>
    </row>
    <row r="6961" spans="1:23" x14ac:dyDescent="0.25">
      <c r="A6961" t="s">
        <v>6995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 s="1">
        <v>89.1</v>
      </c>
      <c r="T6961" s="1">
        <v>3342</v>
      </c>
      <c r="U6961" t="s">
        <v>24</v>
      </c>
      <c r="V6961">
        <f>IF(Table1[[#This Row],[Churn]]="Yes",1,0)</f>
        <v>0</v>
      </c>
      <c r="W6961" t="str">
        <f t="shared" si="108"/>
        <v>Established (25-48 Months)</v>
      </c>
    </row>
    <row r="6962" spans="1:23" x14ac:dyDescent="0.25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 s="1">
        <v>95.55</v>
      </c>
      <c r="T6962" s="1">
        <v>3930.6</v>
      </c>
      <c r="U6962" t="s">
        <v>24</v>
      </c>
      <c r="V6962">
        <f>IF(Table1[[#This Row],[Churn]]="Yes",1,0)</f>
        <v>0</v>
      </c>
      <c r="W6962" t="str">
        <f t="shared" si="108"/>
        <v>Established (25-48 Months)</v>
      </c>
    </row>
    <row r="6963" spans="1:23" x14ac:dyDescent="0.25">
      <c r="A6963" t="s">
        <v>6997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 s="1">
        <v>75.400000000000006</v>
      </c>
      <c r="T6963" s="1">
        <v>1747.85</v>
      </c>
      <c r="U6963" t="s">
        <v>23</v>
      </c>
      <c r="V6963">
        <f>IF(Table1[[#This Row],[Churn]]="Yes",1,0)</f>
        <v>1</v>
      </c>
      <c r="W6963" t="str">
        <f t="shared" si="108"/>
        <v>Developing (13-24 Months)</v>
      </c>
    </row>
    <row r="6964" spans="1:23" x14ac:dyDescent="0.25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 s="1">
        <v>101.25</v>
      </c>
      <c r="T6964" s="1">
        <v>2754.45</v>
      </c>
      <c r="U6964" t="s">
        <v>23</v>
      </c>
      <c r="V6964">
        <f>IF(Table1[[#This Row],[Churn]]="Yes",1,0)</f>
        <v>1</v>
      </c>
      <c r="W6964" t="str">
        <f t="shared" si="108"/>
        <v>Established (25-48 Months)</v>
      </c>
    </row>
    <row r="6965" spans="1:23" x14ac:dyDescent="0.25">
      <c r="A6965" t="s">
        <v>6999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 s="1">
        <v>102.6</v>
      </c>
      <c r="T6965" s="1">
        <v>897.75</v>
      </c>
      <c r="U6965" t="s">
        <v>24</v>
      </c>
      <c r="V6965">
        <f>IF(Table1[[#This Row],[Churn]]="Yes",1,0)</f>
        <v>0</v>
      </c>
      <c r="W6965" t="str">
        <f t="shared" si="108"/>
        <v>New (0-12 Months)</v>
      </c>
    </row>
    <row r="6966" spans="1:23" x14ac:dyDescent="0.25">
      <c r="A6966" t="s">
        <v>7000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 s="1">
        <v>56.3</v>
      </c>
      <c r="T6966" s="1">
        <v>2780.6</v>
      </c>
      <c r="U6966" t="s">
        <v>24</v>
      </c>
      <c r="V6966">
        <f>IF(Table1[[#This Row],[Churn]]="Yes",1,0)</f>
        <v>0</v>
      </c>
      <c r="W6966" t="str">
        <f t="shared" si="108"/>
        <v>Loyal (49-72 Months)</v>
      </c>
    </row>
    <row r="6967" spans="1:23" x14ac:dyDescent="0.25">
      <c r="A6967" t="s">
        <v>7001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 s="1">
        <v>94.2</v>
      </c>
      <c r="T6967" s="1">
        <v>5895.45</v>
      </c>
      <c r="U6967" t="s">
        <v>24</v>
      </c>
      <c r="V6967">
        <f>IF(Table1[[#This Row],[Churn]]="Yes",1,0)</f>
        <v>0</v>
      </c>
      <c r="W6967" t="str">
        <f t="shared" si="108"/>
        <v>Loyal (49-72 Months)</v>
      </c>
    </row>
    <row r="6968" spans="1:23" x14ac:dyDescent="0.25">
      <c r="A6968" t="s">
        <v>7002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 s="1">
        <v>43.05</v>
      </c>
      <c r="T6968" s="1">
        <v>2208.0500000000002</v>
      </c>
      <c r="U6968" t="s">
        <v>24</v>
      </c>
      <c r="V6968">
        <f>IF(Table1[[#This Row],[Churn]]="Yes",1,0)</f>
        <v>0</v>
      </c>
      <c r="W6968" t="str">
        <f t="shared" si="108"/>
        <v>Loyal (49-72 Months)</v>
      </c>
    </row>
    <row r="6969" spans="1:23" x14ac:dyDescent="0.25">
      <c r="A6969" t="s">
        <v>7003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 s="1">
        <v>89.5</v>
      </c>
      <c r="T6969" s="1">
        <v>2196.15</v>
      </c>
      <c r="U6969" t="s">
        <v>23</v>
      </c>
      <c r="V6969">
        <f>IF(Table1[[#This Row],[Churn]]="Yes",1,0)</f>
        <v>1</v>
      </c>
      <c r="W6969" t="str">
        <f t="shared" si="108"/>
        <v>Established (25-48 Months)</v>
      </c>
    </row>
    <row r="6970" spans="1:23" x14ac:dyDescent="0.25">
      <c r="A6970" t="s">
        <v>7004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 s="1">
        <v>74.400000000000006</v>
      </c>
      <c r="T6970" s="1">
        <v>1692.6</v>
      </c>
      <c r="U6970" t="s">
        <v>23</v>
      </c>
      <c r="V6970">
        <f>IF(Table1[[#This Row],[Churn]]="Yes",1,0)</f>
        <v>1</v>
      </c>
      <c r="W6970" t="str">
        <f t="shared" si="108"/>
        <v>Developing (13-24 Months)</v>
      </c>
    </row>
    <row r="6971" spans="1:23" x14ac:dyDescent="0.25">
      <c r="A6971" t="s">
        <v>7005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 s="1">
        <v>20.5</v>
      </c>
      <c r="T6971" s="1">
        <v>20.5</v>
      </c>
      <c r="U6971" t="s">
        <v>23</v>
      </c>
      <c r="V6971">
        <f>IF(Table1[[#This Row],[Churn]]="Yes",1,0)</f>
        <v>1</v>
      </c>
      <c r="W6971" t="str">
        <f t="shared" si="108"/>
        <v>New (0-12 Months)</v>
      </c>
    </row>
    <row r="6972" spans="1:23" x14ac:dyDescent="0.25">
      <c r="A6972" t="s">
        <v>7006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 s="1">
        <v>74.349999999999994</v>
      </c>
      <c r="T6972" s="1">
        <v>265.35000000000002</v>
      </c>
      <c r="U6972" t="s">
        <v>23</v>
      </c>
      <c r="V6972">
        <f>IF(Table1[[#This Row],[Churn]]="Yes",1,0)</f>
        <v>1</v>
      </c>
      <c r="W6972" t="str">
        <f t="shared" si="108"/>
        <v>New (0-12 Months)</v>
      </c>
    </row>
    <row r="6973" spans="1:23" x14ac:dyDescent="0.25">
      <c r="A6973" t="s">
        <v>7007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 s="1">
        <v>99.75</v>
      </c>
      <c r="T6973" s="1">
        <v>1836.25</v>
      </c>
      <c r="U6973" t="s">
        <v>23</v>
      </c>
      <c r="V6973">
        <f>IF(Table1[[#This Row],[Churn]]="Yes",1,0)</f>
        <v>1</v>
      </c>
      <c r="W6973" t="str">
        <f t="shared" si="108"/>
        <v>Developing (13-24 Months)</v>
      </c>
    </row>
    <row r="6974" spans="1:23" x14ac:dyDescent="0.25">
      <c r="A6974" t="s">
        <v>7008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 s="1">
        <v>111.95</v>
      </c>
      <c r="T6974" s="1">
        <v>6418.9</v>
      </c>
      <c r="U6974" t="s">
        <v>23</v>
      </c>
      <c r="V6974">
        <f>IF(Table1[[#This Row],[Churn]]="Yes",1,0)</f>
        <v>1</v>
      </c>
      <c r="W6974" t="str">
        <f t="shared" si="108"/>
        <v>Loyal (49-72 Months)</v>
      </c>
    </row>
    <row r="6975" spans="1:23" x14ac:dyDescent="0.25">
      <c r="A6975" t="s">
        <v>7009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 s="1">
        <v>94</v>
      </c>
      <c r="T6975" s="1">
        <v>4871.45</v>
      </c>
      <c r="U6975" t="s">
        <v>24</v>
      </c>
      <c r="V6975">
        <f>IF(Table1[[#This Row],[Churn]]="Yes",1,0)</f>
        <v>0</v>
      </c>
      <c r="W6975" t="str">
        <f t="shared" si="108"/>
        <v>Loyal (49-72 Months)</v>
      </c>
    </row>
    <row r="6976" spans="1:23" x14ac:dyDescent="0.25">
      <c r="A6976" t="s">
        <v>7010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 s="1">
        <v>98.85</v>
      </c>
      <c r="T6976" s="1">
        <v>4947.55</v>
      </c>
      <c r="U6976" t="s">
        <v>24</v>
      </c>
      <c r="V6976">
        <f>IF(Table1[[#This Row],[Churn]]="Yes",1,0)</f>
        <v>0</v>
      </c>
      <c r="W6976" t="str">
        <f t="shared" si="108"/>
        <v>Loyal (49-72 Months)</v>
      </c>
    </row>
    <row r="6977" spans="1:23" x14ac:dyDescent="0.25">
      <c r="A6977" t="s">
        <v>7011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 s="1">
        <v>64.349999999999994</v>
      </c>
      <c r="T6977" s="1">
        <v>1558.65</v>
      </c>
      <c r="U6977" t="s">
        <v>24</v>
      </c>
      <c r="V6977">
        <f>IF(Table1[[#This Row],[Churn]]="Yes",1,0)</f>
        <v>0</v>
      </c>
      <c r="W6977" t="str">
        <f t="shared" si="108"/>
        <v>Developing (13-24 Months)</v>
      </c>
    </row>
    <row r="6978" spans="1:23" x14ac:dyDescent="0.25">
      <c r="A6978" t="s">
        <v>7012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 s="1">
        <v>72</v>
      </c>
      <c r="T6978" s="1">
        <v>4284.2</v>
      </c>
      <c r="U6978" t="s">
        <v>24</v>
      </c>
      <c r="V6978">
        <f>IF(Table1[[#This Row],[Churn]]="Yes",1,0)</f>
        <v>0</v>
      </c>
      <c r="W6978" t="str">
        <f t="shared" ref="W6978:W7041" si="109">IF(F6978&lt;=12,"New (0-12 Months)",IF(F6978&lt;=24,"Developing (13-24 Months)",IF(F6978&lt;=48,"Established (25-48 Months)","Loyal (49-72 Months)")))</f>
        <v>Loyal (49-72 Months)</v>
      </c>
    </row>
    <row r="6979" spans="1:23" x14ac:dyDescent="0.25">
      <c r="A6979" t="s">
        <v>7013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 s="1">
        <v>49.7</v>
      </c>
      <c r="T6979" s="1">
        <v>1218.25</v>
      </c>
      <c r="U6979" t="s">
        <v>24</v>
      </c>
      <c r="V6979">
        <f>IF(Table1[[#This Row],[Churn]]="Yes",1,0)</f>
        <v>0</v>
      </c>
      <c r="W6979" t="str">
        <f t="shared" si="109"/>
        <v>Developing (13-24 Months)</v>
      </c>
    </row>
    <row r="6980" spans="1:23" x14ac:dyDescent="0.25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 s="1">
        <v>80.7</v>
      </c>
      <c r="T6980" s="1">
        <v>5617.95</v>
      </c>
      <c r="U6980" t="s">
        <v>24</v>
      </c>
      <c r="V6980">
        <f>IF(Table1[[#This Row],[Churn]]="Yes",1,0)</f>
        <v>0</v>
      </c>
      <c r="W6980" t="str">
        <f t="shared" si="109"/>
        <v>Loyal (49-72 Months)</v>
      </c>
    </row>
    <row r="6981" spans="1:23" x14ac:dyDescent="0.25">
      <c r="A6981" t="s">
        <v>7015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 s="1">
        <v>24.2</v>
      </c>
      <c r="T6981" s="1">
        <v>24.2</v>
      </c>
      <c r="U6981" t="s">
        <v>24</v>
      </c>
      <c r="V6981">
        <f>IF(Table1[[#This Row],[Churn]]="Yes",1,0)</f>
        <v>0</v>
      </c>
      <c r="W6981" t="str">
        <f t="shared" si="109"/>
        <v>New (0-12 Months)</v>
      </c>
    </row>
    <row r="6982" spans="1:23" x14ac:dyDescent="0.25">
      <c r="A6982" t="s">
        <v>7016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 s="1">
        <v>39</v>
      </c>
      <c r="T6982" s="1">
        <v>679.85</v>
      </c>
      <c r="U6982" t="s">
        <v>23</v>
      </c>
      <c r="V6982">
        <f>IF(Table1[[#This Row],[Churn]]="Yes",1,0)</f>
        <v>1</v>
      </c>
      <c r="W6982" t="str">
        <f t="shared" si="109"/>
        <v>Developing (13-24 Months)</v>
      </c>
    </row>
    <row r="6983" spans="1:23" x14ac:dyDescent="0.25">
      <c r="A6983" t="s">
        <v>7017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 s="1">
        <v>65.45</v>
      </c>
      <c r="T6983" s="1">
        <v>554.45000000000005</v>
      </c>
      <c r="U6983" t="s">
        <v>24</v>
      </c>
      <c r="V6983">
        <f>IF(Table1[[#This Row],[Churn]]="Yes",1,0)</f>
        <v>0</v>
      </c>
      <c r="W6983" t="str">
        <f t="shared" si="109"/>
        <v>New (0-12 Months)</v>
      </c>
    </row>
    <row r="6984" spans="1:23" x14ac:dyDescent="0.25">
      <c r="A6984" t="s">
        <v>7018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 s="1">
        <v>74.349999999999994</v>
      </c>
      <c r="T6984" s="1">
        <v>5237.3999999999996</v>
      </c>
      <c r="U6984" t="s">
        <v>24</v>
      </c>
      <c r="V6984">
        <f>IF(Table1[[#This Row],[Churn]]="Yes",1,0)</f>
        <v>0</v>
      </c>
      <c r="W6984" t="str">
        <f t="shared" si="109"/>
        <v>Loyal (49-72 Months)</v>
      </c>
    </row>
    <row r="6985" spans="1:23" x14ac:dyDescent="0.25">
      <c r="A6985" t="s">
        <v>7019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 s="1">
        <v>83.2</v>
      </c>
      <c r="T6985" s="1">
        <v>2032.3</v>
      </c>
      <c r="U6985" t="s">
        <v>24</v>
      </c>
      <c r="V6985">
        <f>IF(Table1[[#This Row],[Churn]]="Yes",1,0)</f>
        <v>0</v>
      </c>
      <c r="W6985" t="str">
        <f t="shared" si="109"/>
        <v>Developing (13-24 Months)</v>
      </c>
    </row>
    <row r="6986" spans="1:23" x14ac:dyDescent="0.25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 s="1">
        <v>25</v>
      </c>
      <c r="T6986" s="1">
        <v>789.2</v>
      </c>
      <c r="U6986" t="s">
        <v>24</v>
      </c>
      <c r="V6986">
        <f>IF(Table1[[#This Row],[Churn]]="Yes",1,0)</f>
        <v>0</v>
      </c>
      <c r="W6986" t="str">
        <f t="shared" si="109"/>
        <v>Established (25-48 Months)</v>
      </c>
    </row>
    <row r="6987" spans="1:23" x14ac:dyDescent="0.25">
      <c r="A6987" t="s">
        <v>7021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 s="1">
        <v>40.200000000000003</v>
      </c>
      <c r="T6987" s="1">
        <v>1525.35</v>
      </c>
      <c r="U6987" t="s">
        <v>24</v>
      </c>
      <c r="V6987">
        <f>IF(Table1[[#This Row],[Churn]]="Yes",1,0)</f>
        <v>0</v>
      </c>
      <c r="W6987" t="str">
        <f t="shared" si="109"/>
        <v>Established (25-48 Months)</v>
      </c>
    </row>
    <row r="6988" spans="1:23" x14ac:dyDescent="0.25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 s="1">
        <v>94.1</v>
      </c>
      <c r="T6988" s="1">
        <v>2804.45</v>
      </c>
      <c r="U6988" t="s">
        <v>23</v>
      </c>
      <c r="V6988">
        <f>IF(Table1[[#This Row],[Churn]]="Yes",1,0)</f>
        <v>1</v>
      </c>
      <c r="W6988" t="str">
        <f t="shared" si="109"/>
        <v>Established (25-48 Months)</v>
      </c>
    </row>
    <row r="6989" spans="1:23" x14ac:dyDescent="0.25">
      <c r="A6989" t="s">
        <v>7023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 s="1">
        <v>108.35</v>
      </c>
      <c r="T6989" s="1">
        <v>3726.15</v>
      </c>
      <c r="U6989" t="s">
        <v>24</v>
      </c>
      <c r="V6989">
        <f>IF(Table1[[#This Row],[Churn]]="Yes",1,0)</f>
        <v>0</v>
      </c>
      <c r="W6989" t="str">
        <f t="shared" si="109"/>
        <v>Established (25-48 Months)</v>
      </c>
    </row>
    <row r="6990" spans="1:23" x14ac:dyDescent="0.25">
      <c r="A6990" t="s">
        <v>7024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 s="1">
        <v>69.5</v>
      </c>
      <c r="T6990" s="1">
        <v>1652.1</v>
      </c>
      <c r="U6990" t="s">
        <v>24</v>
      </c>
      <c r="V6990">
        <f>IF(Table1[[#This Row],[Churn]]="Yes",1,0)</f>
        <v>0</v>
      </c>
      <c r="W6990" t="str">
        <f t="shared" si="109"/>
        <v>Developing (13-24 Months)</v>
      </c>
    </row>
    <row r="6991" spans="1:23" x14ac:dyDescent="0.25">
      <c r="A6991" t="s">
        <v>7025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 s="1">
        <v>76</v>
      </c>
      <c r="T6991" s="1">
        <v>1588.75</v>
      </c>
      <c r="U6991" t="s">
        <v>24</v>
      </c>
      <c r="V6991">
        <f>IF(Table1[[#This Row],[Churn]]="Yes",1,0)</f>
        <v>0</v>
      </c>
      <c r="W6991" t="str">
        <f t="shared" si="109"/>
        <v>Developing (13-24 Months)</v>
      </c>
    </row>
    <row r="6992" spans="1:23" x14ac:dyDescent="0.25">
      <c r="A6992" t="s">
        <v>7026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 s="1">
        <v>93.6</v>
      </c>
      <c r="T6992" s="1">
        <v>3366.05</v>
      </c>
      <c r="U6992" t="s">
        <v>24</v>
      </c>
      <c r="V6992">
        <f>IF(Table1[[#This Row],[Churn]]="Yes",1,0)</f>
        <v>0</v>
      </c>
      <c r="W6992" t="str">
        <f t="shared" si="109"/>
        <v>Established (25-48 Months)</v>
      </c>
    </row>
    <row r="6993" spans="1:23" x14ac:dyDescent="0.25">
      <c r="A6993" t="s">
        <v>7027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 s="1">
        <v>95.65</v>
      </c>
      <c r="T6993" s="1">
        <v>778.1</v>
      </c>
      <c r="U6993" t="s">
        <v>23</v>
      </c>
      <c r="V6993">
        <f>IF(Table1[[#This Row],[Churn]]="Yes",1,0)</f>
        <v>1</v>
      </c>
      <c r="W6993" t="str">
        <f t="shared" si="109"/>
        <v>New (0-12 Months)</v>
      </c>
    </row>
    <row r="6994" spans="1:23" x14ac:dyDescent="0.25">
      <c r="A6994" t="s">
        <v>7028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 s="1">
        <v>100.55</v>
      </c>
      <c r="T6994" s="1">
        <v>7113.75</v>
      </c>
      <c r="U6994" t="s">
        <v>24</v>
      </c>
      <c r="V6994">
        <f>IF(Table1[[#This Row],[Churn]]="Yes",1,0)</f>
        <v>0</v>
      </c>
      <c r="W6994" t="str">
        <f t="shared" si="109"/>
        <v>Loyal (49-72 Months)</v>
      </c>
    </row>
    <row r="6995" spans="1:23" x14ac:dyDescent="0.25">
      <c r="A6995" t="s">
        <v>7029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 s="1">
        <v>88.05</v>
      </c>
      <c r="T6995" s="1">
        <v>4367.3500000000004</v>
      </c>
      <c r="U6995" t="s">
        <v>23</v>
      </c>
      <c r="V6995">
        <f>IF(Table1[[#This Row],[Churn]]="Yes",1,0)</f>
        <v>1</v>
      </c>
      <c r="W6995" t="str">
        <f t="shared" si="109"/>
        <v>Loyal (49-72 Months)</v>
      </c>
    </row>
    <row r="6996" spans="1:23" x14ac:dyDescent="0.25">
      <c r="A6996" t="s">
        <v>7030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 s="1">
        <v>24.45</v>
      </c>
      <c r="T6996" s="1">
        <v>993.15</v>
      </c>
      <c r="U6996" t="s">
        <v>24</v>
      </c>
      <c r="V6996">
        <f>IF(Table1[[#This Row],[Churn]]="Yes",1,0)</f>
        <v>0</v>
      </c>
      <c r="W6996" t="str">
        <f t="shared" si="109"/>
        <v>Established (25-48 Months)</v>
      </c>
    </row>
    <row r="6997" spans="1:23" x14ac:dyDescent="0.25">
      <c r="A6997" t="s">
        <v>7031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 s="1">
        <v>89.55</v>
      </c>
      <c r="T6997" s="1">
        <v>5012.3500000000004</v>
      </c>
      <c r="U6997" t="s">
        <v>24</v>
      </c>
      <c r="V6997">
        <f>IF(Table1[[#This Row],[Churn]]="Yes",1,0)</f>
        <v>0</v>
      </c>
      <c r="W6997" t="str">
        <f t="shared" si="109"/>
        <v>Loyal (49-72 Months)</v>
      </c>
    </row>
    <row r="6998" spans="1:23" x14ac:dyDescent="0.25">
      <c r="A6998" t="s">
        <v>7032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 s="1">
        <v>66.5</v>
      </c>
      <c r="T6998" s="1">
        <v>2728.6</v>
      </c>
      <c r="U6998" t="s">
        <v>23</v>
      </c>
      <c r="V6998">
        <f>IF(Table1[[#This Row],[Churn]]="Yes",1,0)</f>
        <v>1</v>
      </c>
      <c r="W6998" t="str">
        <f t="shared" si="109"/>
        <v>Established (25-48 Months)</v>
      </c>
    </row>
    <row r="6999" spans="1:23" x14ac:dyDescent="0.25">
      <c r="A6999" t="s">
        <v>7033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 s="1">
        <v>76.099999999999994</v>
      </c>
      <c r="T6999" s="1">
        <v>2093.4</v>
      </c>
      <c r="U6999" t="s">
        <v>24</v>
      </c>
      <c r="V6999">
        <f>IF(Table1[[#This Row],[Churn]]="Yes",1,0)</f>
        <v>0</v>
      </c>
      <c r="W6999" t="str">
        <f t="shared" si="109"/>
        <v>Established (25-48 Months)</v>
      </c>
    </row>
    <row r="7000" spans="1:23" x14ac:dyDescent="0.25">
      <c r="A7000" t="s">
        <v>7034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 s="1">
        <v>80.5</v>
      </c>
      <c r="T7000" s="1">
        <v>1011.8</v>
      </c>
      <c r="U7000" t="s">
        <v>24</v>
      </c>
      <c r="V7000">
        <f>IF(Table1[[#This Row],[Churn]]="Yes",1,0)</f>
        <v>0</v>
      </c>
      <c r="W7000" t="str">
        <f t="shared" si="109"/>
        <v>Developing (13-24 Months)</v>
      </c>
    </row>
    <row r="7001" spans="1:23" x14ac:dyDescent="0.25">
      <c r="A7001" t="s">
        <v>7035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 s="1">
        <v>35.450000000000003</v>
      </c>
      <c r="T7001" s="1">
        <v>106.85</v>
      </c>
      <c r="U7001" t="s">
        <v>23</v>
      </c>
      <c r="V7001">
        <f>IF(Table1[[#This Row],[Churn]]="Yes",1,0)</f>
        <v>1</v>
      </c>
      <c r="W7001" t="str">
        <f t="shared" si="109"/>
        <v>New (0-12 Months)</v>
      </c>
    </row>
    <row r="7002" spans="1:23" x14ac:dyDescent="0.25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 s="1">
        <v>20.55</v>
      </c>
      <c r="T7002" s="1">
        <v>1343.4</v>
      </c>
      <c r="U7002" t="s">
        <v>24</v>
      </c>
      <c r="V7002">
        <f>IF(Table1[[#This Row],[Churn]]="Yes",1,0)</f>
        <v>0</v>
      </c>
      <c r="W7002" t="str">
        <f t="shared" si="109"/>
        <v>Loyal (49-72 Months)</v>
      </c>
    </row>
    <row r="7003" spans="1:23" x14ac:dyDescent="0.25">
      <c r="A7003" t="s">
        <v>7037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 s="1">
        <v>49.9</v>
      </c>
      <c r="T7003" s="1">
        <v>130.1</v>
      </c>
      <c r="U7003" t="s">
        <v>23</v>
      </c>
      <c r="V7003">
        <f>IF(Table1[[#This Row],[Churn]]="Yes",1,0)</f>
        <v>1</v>
      </c>
      <c r="W7003" t="str">
        <f t="shared" si="109"/>
        <v>New (0-12 Months)</v>
      </c>
    </row>
    <row r="7004" spans="1:23" x14ac:dyDescent="0.25">
      <c r="A7004" t="s">
        <v>7038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 s="1">
        <v>105.4</v>
      </c>
      <c r="T7004" s="1">
        <v>6794.75</v>
      </c>
      <c r="U7004" t="s">
        <v>24</v>
      </c>
      <c r="V7004">
        <f>IF(Table1[[#This Row],[Churn]]="Yes",1,0)</f>
        <v>0</v>
      </c>
      <c r="W7004" t="str">
        <f t="shared" si="109"/>
        <v>Loyal (49-72 Months)</v>
      </c>
    </row>
    <row r="7005" spans="1:23" x14ac:dyDescent="0.25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 s="1">
        <v>35.75</v>
      </c>
      <c r="T7005" s="1">
        <v>1022.5</v>
      </c>
      <c r="U7005" t="s">
        <v>24</v>
      </c>
      <c r="V7005">
        <f>IF(Table1[[#This Row],[Churn]]="Yes",1,0)</f>
        <v>0</v>
      </c>
      <c r="W7005" t="str">
        <f t="shared" si="109"/>
        <v>Established (25-48 Months)</v>
      </c>
    </row>
    <row r="7006" spans="1:23" x14ac:dyDescent="0.25">
      <c r="A7006" t="s">
        <v>7040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 s="1">
        <v>95.1</v>
      </c>
      <c r="T7006" s="1">
        <v>3691.2</v>
      </c>
      <c r="U7006" t="s">
        <v>24</v>
      </c>
      <c r="V7006">
        <f>IF(Table1[[#This Row],[Churn]]="Yes",1,0)</f>
        <v>0</v>
      </c>
      <c r="W7006" t="str">
        <f t="shared" si="109"/>
        <v>Established (25-48 Months)</v>
      </c>
    </row>
    <row r="7007" spans="1:23" x14ac:dyDescent="0.25">
      <c r="A7007" t="s">
        <v>7041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 s="1">
        <v>19.3</v>
      </c>
      <c r="T7007" s="1">
        <v>486.2</v>
      </c>
      <c r="U7007" t="s">
        <v>24</v>
      </c>
      <c r="V7007">
        <f>IF(Table1[[#This Row],[Churn]]="Yes",1,0)</f>
        <v>0</v>
      </c>
      <c r="W7007" t="str">
        <f t="shared" si="109"/>
        <v>Developing (13-24 Months)</v>
      </c>
    </row>
    <row r="7008" spans="1:23" x14ac:dyDescent="0.25">
      <c r="A7008" t="s">
        <v>7042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 s="1">
        <v>104.5</v>
      </c>
      <c r="T7008" s="1">
        <v>4036.85</v>
      </c>
      <c r="U7008" t="s">
        <v>23</v>
      </c>
      <c r="V7008">
        <f>IF(Table1[[#This Row],[Churn]]="Yes",1,0)</f>
        <v>1</v>
      </c>
      <c r="W7008" t="str">
        <f t="shared" si="109"/>
        <v>Established (25-48 Months)</v>
      </c>
    </row>
    <row r="7009" spans="1:23" x14ac:dyDescent="0.25">
      <c r="A7009" t="s">
        <v>7043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 s="1">
        <v>63.1</v>
      </c>
      <c r="T7009" s="1">
        <v>4685.55</v>
      </c>
      <c r="U7009" t="s">
        <v>24</v>
      </c>
      <c r="V7009">
        <f>IF(Table1[[#This Row],[Churn]]="Yes",1,0)</f>
        <v>0</v>
      </c>
      <c r="W7009" t="str">
        <f t="shared" si="109"/>
        <v>Loyal (49-72 Months)</v>
      </c>
    </row>
    <row r="7010" spans="1:23" x14ac:dyDescent="0.25">
      <c r="A7010" t="s">
        <v>7044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 s="1">
        <v>75.05</v>
      </c>
      <c r="T7010" s="1">
        <v>256.25</v>
      </c>
      <c r="U7010" t="s">
        <v>23</v>
      </c>
      <c r="V7010">
        <f>IF(Table1[[#This Row],[Churn]]="Yes",1,0)</f>
        <v>1</v>
      </c>
      <c r="W7010" t="str">
        <f t="shared" si="109"/>
        <v>New (0-12 Months)</v>
      </c>
    </row>
    <row r="7011" spans="1:23" x14ac:dyDescent="0.25">
      <c r="A7011" t="s">
        <v>7045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 s="1">
        <v>81</v>
      </c>
      <c r="T7011" s="1">
        <v>1917.1</v>
      </c>
      <c r="U7011" t="s">
        <v>23</v>
      </c>
      <c r="V7011">
        <f>IF(Table1[[#This Row],[Churn]]="Yes",1,0)</f>
        <v>1</v>
      </c>
      <c r="W7011" t="str">
        <f t="shared" si="109"/>
        <v>Developing (13-24 Months)</v>
      </c>
    </row>
    <row r="7012" spans="1:23" x14ac:dyDescent="0.25">
      <c r="A7012" t="s">
        <v>7046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 s="1">
        <v>74.45</v>
      </c>
      <c r="T7012" s="1">
        <v>74.45</v>
      </c>
      <c r="U7012" t="s">
        <v>23</v>
      </c>
      <c r="V7012">
        <f>IF(Table1[[#This Row],[Churn]]="Yes",1,0)</f>
        <v>1</v>
      </c>
      <c r="W7012" t="str">
        <f t="shared" si="109"/>
        <v>New (0-12 Months)</v>
      </c>
    </row>
    <row r="7013" spans="1:23" x14ac:dyDescent="0.25">
      <c r="A7013" t="s">
        <v>7047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 s="1">
        <v>60.4</v>
      </c>
      <c r="T7013" s="1">
        <v>272.14999999999998</v>
      </c>
      <c r="U7013" t="s">
        <v>23</v>
      </c>
      <c r="V7013">
        <f>IF(Table1[[#This Row],[Churn]]="Yes",1,0)</f>
        <v>1</v>
      </c>
      <c r="W7013" t="str">
        <f t="shared" si="109"/>
        <v>New (0-12 Months)</v>
      </c>
    </row>
    <row r="7014" spans="1:23" x14ac:dyDescent="0.25">
      <c r="A7014" t="s">
        <v>7048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 s="1">
        <v>84.95</v>
      </c>
      <c r="T7014" s="1">
        <v>5150.55</v>
      </c>
      <c r="U7014" t="s">
        <v>24</v>
      </c>
      <c r="V7014">
        <f>IF(Table1[[#This Row],[Churn]]="Yes",1,0)</f>
        <v>0</v>
      </c>
      <c r="W7014" t="str">
        <f t="shared" si="109"/>
        <v>Loyal (49-72 Months)</v>
      </c>
    </row>
    <row r="7015" spans="1:23" x14ac:dyDescent="0.25">
      <c r="A7015" t="s">
        <v>7049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 s="1">
        <v>93.4</v>
      </c>
      <c r="T7015" s="1">
        <v>3756.4</v>
      </c>
      <c r="U7015" t="s">
        <v>24</v>
      </c>
      <c r="V7015">
        <f>IF(Table1[[#This Row],[Churn]]="Yes",1,0)</f>
        <v>0</v>
      </c>
      <c r="W7015" t="str">
        <f t="shared" si="109"/>
        <v>Established (25-48 Months)</v>
      </c>
    </row>
    <row r="7016" spans="1:23" x14ac:dyDescent="0.25">
      <c r="A7016" t="s">
        <v>7050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 s="1">
        <v>89.2</v>
      </c>
      <c r="T7016" s="1">
        <v>3645.75</v>
      </c>
      <c r="U7016" t="s">
        <v>24</v>
      </c>
      <c r="V7016">
        <f>IF(Table1[[#This Row],[Churn]]="Yes",1,0)</f>
        <v>0</v>
      </c>
      <c r="W7016" t="str">
        <f t="shared" si="109"/>
        <v>Established (25-48 Months)</v>
      </c>
    </row>
    <row r="7017" spans="1:23" x14ac:dyDescent="0.25">
      <c r="A7017" t="s">
        <v>7051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 s="1">
        <v>85.2</v>
      </c>
      <c r="T7017" s="1">
        <v>2874.45</v>
      </c>
      <c r="U7017" t="s">
        <v>24</v>
      </c>
      <c r="V7017">
        <f>IF(Table1[[#This Row],[Churn]]="Yes",1,0)</f>
        <v>0</v>
      </c>
      <c r="W7017" t="str">
        <f t="shared" si="109"/>
        <v>Established (25-48 Months)</v>
      </c>
    </row>
    <row r="7018" spans="1:23" x14ac:dyDescent="0.25">
      <c r="A7018" t="s">
        <v>7052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 s="1">
        <v>49.95</v>
      </c>
      <c r="T7018" s="1">
        <v>49.95</v>
      </c>
      <c r="U7018" t="s">
        <v>24</v>
      </c>
      <c r="V7018">
        <f>IF(Table1[[#This Row],[Churn]]="Yes",1,0)</f>
        <v>0</v>
      </c>
      <c r="W7018" t="str">
        <f t="shared" si="109"/>
        <v>New (0-12 Months)</v>
      </c>
    </row>
    <row r="7019" spans="1:23" x14ac:dyDescent="0.25">
      <c r="A7019" t="s">
        <v>7053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 s="1">
        <v>20.65</v>
      </c>
      <c r="T7019" s="1">
        <v>1020.75</v>
      </c>
      <c r="U7019" t="s">
        <v>24</v>
      </c>
      <c r="V7019">
        <f>IF(Table1[[#This Row],[Churn]]="Yes",1,0)</f>
        <v>0</v>
      </c>
      <c r="W7019" t="str">
        <f t="shared" si="109"/>
        <v>Loyal (49-72 Months)</v>
      </c>
    </row>
    <row r="7020" spans="1:23" x14ac:dyDescent="0.25">
      <c r="A7020" t="s">
        <v>7054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 s="1">
        <v>70.650000000000006</v>
      </c>
      <c r="T7020" s="1">
        <v>70.650000000000006</v>
      </c>
      <c r="U7020" t="s">
        <v>23</v>
      </c>
      <c r="V7020">
        <f>IF(Table1[[#This Row],[Churn]]="Yes",1,0)</f>
        <v>1</v>
      </c>
      <c r="W7020" t="str">
        <f t="shared" si="109"/>
        <v>New (0-12 Months)</v>
      </c>
    </row>
    <row r="7021" spans="1:23" x14ac:dyDescent="0.25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 s="1">
        <v>20.149999999999999</v>
      </c>
      <c r="T7021" s="1">
        <v>826</v>
      </c>
      <c r="U7021" t="s">
        <v>24</v>
      </c>
      <c r="V7021">
        <f>IF(Table1[[#This Row],[Churn]]="Yes",1,0)</f>
        <v>0</v>
      </c>
      <c r="W7021" t="str">
        <f t="shared" si="109"/>
        <v>Established (25-48 Months)</v>
      </c>
    </row>
    <row r="7022" spans="1:23" x14ac:dyDescent="0.25">
      <c r="A7022" t="s">
        <v>7056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 s="1">
        <v>19.2</v>
      </c>
      <c r="T7022" s="1">
        <v>239</v>
      </c>
      <c r="U7022" t="s">
        <v>24</v>
      </c>
      <c r="V7022">
        <f>IF(Table1[[#This Row],[Churn]]="Yes",1,0)</f>
        <v>0</v>
      </c>
      <c r="W7022" t="str">
        <f t="shared" si="109"/>
        <v>New (0-12 Months)</v>
      </c>
    </row>
    <row r="7023" spans="1:23" x14ac:dyDescent="0.25">
      <c r="A7023" t="s">
        <v>7057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 s="1">
        <v>59.8</v>
      </c>
      <c r="T7023" s="1">
        <v>727.8</v>
      </c>
      <c r="U7023" t="s">
        <v>23</v>
      </c>
      <c r="V7023">
        <f>IF(Table1[[#This Row],[Churn]]="Yes",1,0)</f>
        <v>1</v>
      </c>
      <c r="W7023" t="str">
        <f t="shared" si="109"/>
        <v>New (0-12 Months)</v>
      </c>
    </row>
    <row r="7024" spans="1:23" x14ac:dyDescent="0.25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 s="1">
        <v>104.95</v>
      </c>
      <c r="T7024" s="1">
        <v>7544.3</v>
      </c>
      <c r="U7024" t="s">
        <v>24</v>
      </c>
      <c r="V7024">
        <f>IF(Table1[[#This Row],[Churn]]="Yes",1,0)</f>
        <v>0</v>
      </c>
      <c r="W7024" t="str">
        <f t="shared" si="109"/>
        <v>Loyal (49-72 Months)</v>
      </c>
    </row>
    <row r="7025" spans="1:23" x14ac:dyDescent="0.25">
      <c r="A7025" t="s">
        <v>7059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 s="1">
        <v>103.5</v>
      </c>
      <c r="T7025" s="1">
        <v>6479.4</v>
      </c>
      <c r="U7025" t="s">
        <v>24</v>
      </c>
      <c r="V7025">
        <f>IF(Table1[[#This Row],[Churn]]="Yes",1,0)</f>
        <v>0</v>
      </c>
      <c r="W7025" t="str">
        <f t="shared" si="109"/>
        <v>Loyal (49-72 Months)</v>
      </c>
    </row>
    <row r="7026" spans="1:23" x14ac:dyDescent="0.25">
      <c r="A7026" t="s">
        <v>7060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 s="1">
        <v>84.8</v>
      </c>
      <c r="T7026" s="1">
        <v>3626.35</v>
      </c>
      <c r="U7026" t="s">
        <v>24</v>
      </c>
      <c r="V7026">
        <f>IF(Table1[[#This Row],[Churn]]="Yes",1,0)</f>
        <v>0</v>
      </c>
      <c r="W7026" t="str">
        <f t="shared" si="109"/>
        <v>Established (25-48 Months)</v>
      </c>
    </row>
    <row r="7027" spans="1:23" x14ac:dyDescent="0.25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 s="1">
        <v>95.05</v>
      </c>
      <c r="T7027" s="1">
        <v>1679.4</v>
      </c>
      <c r="U7027" t="s">
        <v>24</v>
      </c>
      <c r="V7027">
        <f>IF(Table1[[#This Row],[Churn]]="Yes",1,0)</f>
        <v>0</v>
      </c>
      <c r="W7027" t="str">
        <f t="shared" si="109"/>
        <v>Developing (13-24 Months)</v>
      </c>
    </row>
    <row r="7028" spans="1:23" x14ac:dyDescent="0.25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 s="1">
        <v>44.2</v>
      </c>
      <c r="T7028" s="1">
        <v>403.35</v>
      </c>
      <c r="U7028" t="s">
        <v>23</v>
      </c>
      <c r="V7028">
        <f>IF(Table1[[#This Row],[Churn]]="Yes",1,0)</f>
        <v>1</v>
      </c>
      <c r="W7028" t="str">
        <f t="shared" si="109"/>
        <v>New (0-12 Months)</v>
      </c>
    </row>
    <row r="7029" spans="1:23" x14ac:dyDescent="0.25">
      <c r="A7029" t="s">
        <v>7063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 s="1">
        <v>73.349999999999994</v>
      </c>
      <c r="T7029" s="1">
        <v>931.55</v>
      </c>
      <c r="U7029" t="s">
        <v>24</v>
      </c>
      <c r="V7029">
        <f>IF(Table1[[#This Row],[Churn]]="Yes",1,0)</f>
        <v>0</v>
      </c>
      <c r="W7029" t="str">
        <f t="shared" si="109"/>
        <v>Developing (13-24 Months)</v>
      </c>
    </row>
    <row r="7030" spans="1:23" x14ac:dyDescent="0.25">
      <c r="A7030" t="s">
        <v>7064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 s="1">
        <v>64.099999999999994</v>
      </c>
      <c r="T7030" s="1">
        <v>4326.25</v>
      </c>
      <c r="U7030" t="s">
        <v>24</v>
      </c>
      <c r="V7030">
        <f>IF(Table1[[#This Row],[Churn]]="Yes",1,0)</f>
        <v>0</v>
      </c>
      <c r="W7030" t="str">
        <f t="shared" si="109"/>
        <v>Loyal (49-72 Months)</v>
      </c>
    </row>
    <row r="7031" spans="1:23" x14ac:dyDescent="0.25">
      <c r="A7031" t="s">
        <v>7065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 s="1">
        <v>44.4</v>
      </c>
      <c r="T7031" s="1">
        <v>263.05</v>
      </c>
      <c r="U7031" t="s">
        <v>24</v>
      </c>
      <c r="V7031">
        <f>IF(Table1[[#This Row],[Churn]]="Yes",1,0)</f>
        <v>0</v>
      </c>
      <c r="W7031" t="str">
        <f t="shared" si="109"/>
        <v>New (0-12 Months)</v>
      </c>
    </row>
    <row r="7032" spans="1:23" x14ac:dyDescent="0.25">
      <c r="A7032" t="s">
        <v>7066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 s="1">
        <v>20.05</v>
      </c>
      <c r="T7032" s="1">
        <v>39.25</v>
      </c>
      <c r="U7032" t="s">
        <v>24</v>
      </c>
      <c r="V7032">
        <f>IF(Table1[[#This Row],[Churn]]="Yes",1,0)</f>
        <v>0</v>
      </c>
      <c r="W7032" t="str">
        <f t="shared" si="109"/>
        <v>New (0-12 Months)</v>
      </c>
    </row>
    <row r="7033" spans="1:23" x14ac:dyDescent="0.25">
      <c r="A7033" t="s">
        <v>7067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 s="1">
        <v>60</v>
      </c>
      <c r="T7033" s="1">
        <v>3316.1</v>
      </c>
      <c r="U7033" t="s">
        <v>24</v>
      </c>
      <c r="V7033">
        <f>IF(Table1[[#This Row],[Churn]]="Yes",1,0)</f>
        <v>0</v>
      </c>
      <c r="W7033" t="str">
        <f t="shared" si="109"/>
        <v>Loyal (49-72 Months)</v>
      </c>
    </row>
    <row r="7034" spans="1:23" x14ac:dyDescent="0.25">
      <c r="A7034" t="s">
        <v>7068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 s="1">
        <v>75.75</v>
      </c>
      <c r="T7034" s="1">
        <v>75.75</v>
      </c>
      <c r="U7034" t="s">
        <v>23</v>
      </c>
      <c r="V7034">
        <f>IF(Table1[[#This Row],[Churn]]="Yes",1,0)</f>
        <v>1</v>
      </c>
      <c r="W7034" t="str">
        <f t="shared" si="109"/>
        <v>New (0-12 Months)</v>
      </c>
    </row>
    <row r="7035" spans="1:23" x14ac:dyDescent="0.25">
      <c r="A7035" t="s">
        <v>7069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 s="1">
        <v>69.5</v>
      </c>
      <c r="T7035" s="1">
        <v>2625.25</v>
      </c>
      <c r="U7035" t="s">
        <v>24</v>
      </c>
      <c r="V7035">
        <f>IF(Table1[[#This Row],[Churn]]="Yes",1,0)</f>
        <v>0</v>
      </c>
      <c r="W7035" t="str">
        <f t="shared" si="109"/>
        <v>Established (25-48 Months)</v>
      </c>
    </row>
    <row r="7036" spans="1:23" x14ac:dyDescent="0.25">
      <c r="A7036" t="s">
        <v>7070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 s="1">
        <v>102.95</v>
      </c>
      <c r="T7036" s="1">
        <v>6886.25</v>
      </c>
      <c r="U7036" t="s">
        <v>23</v>
      </c>
      <c r="V7036">
        <f>IF(Table1[[#This Row],[Churn]]="Yes",1,0)</f>
        <v>1</v>
      </c>
      <c r="W7036" t="str">
        <f t="shared" si="109"/>
        <v>Loyal (49-72 Months)</v>
      </c>
    </row>
    <row r="7037" spans="1:23" x14ac:dyDescent="0.25">
      <c r="A7037" t="s">
        <v>7071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 s="1">
        <v>78.7</v>
      </c>
      <c r="T7037" s="1">
        <v>1495.1</v>
      </c>
      <c r="U7037" t="s">
        <v>24</v>
      </c>
      <c r="V7037">
        <f>IF(Table1[[#This Row],[Churn]]="Yes",1,0)</f>
        <v>0</v>
      </c>
      <c r="W7037" t="str">
        <f t="shared" si="109"/>
        <v>Developing (13-24 Months)</v>
      </c>
    </row>
    <row r="7038" spans="1:23" x14ac:dyDescent="0.25">
      <c r="A7038" t="s">
        <v>7072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 s="1">
        <v>60.65</v>
      </c>
      <c r="T7038" s="1">
        <v>743.3</v>
      </c>
      <c r="U7038" t="s">
        <v>24</v>
      </c>
      <c r="V7038">
        <f>IF(Table1[[#This Row],[Churn]]="Yes",1,0)</f>
        <v>0</v>
      </c>
      <c r="W7038" t="str">
        <f t="shared" si="109"/>
        <v>New (0-12 Months)</v>
      </c>
    </row>
    <row r="7039" spans="1:23" x14ac:dyDescent="0.25">
      <c r="A7039" t="s">
        <v>7073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 s="1">
        <v>21.15</v>
      </c>
      <c r="T7039" s="1">
        <v>1419.4</v>
      </c>
      <c r="U7039" t="s">
        <v>24</v>
      </c>
      <c r="V7039">
        <f>IF(Table1[[#This Row],[Churn]]="Yes",1,0)</f>
        <v>0</v>
      </c>
      <c r="W7039" t="str">
        <f t="shared" si="109"/>
        <v>Loyal (49-72 Months)</v>
      </c>
    </row>
    <row r="7040" spans="1:23" x14ac:dyDescent="0.25">
      <c r="A7040" t="s">
        <v>7074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 s="1">
        <v>84.8</v>
      </c>
      <c r="T7040" s="1">
        <v>1990.5</v>
      </c>
      <c r="U7040" t="s">
        <v>24</v>
      </c>
      <c r="V7040">
        <f>IF(Table1[[#This Row],[Churn]]="Yes",1,0)</f>
        <v>0</v>
      </c>
      <c r="W7040" t="str">
        <f t="shared" si="109"/>
        <v>Developing (13-24 Months)</v>
      </c>
    </row>
    <row r="7041" spans="1:23" x14ac:dyDescent="0.25">
      <c r="A7041" t="s">
        <v>7075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 s="1">
        <v>103.2</v>
      </c>
      <c r="T7041" s="1">
        <v>7362.9</v>
      </c>
      <c r="U7041" t="s">
        <v>24</v>
      </c>
      <c r="V7041">
        <f>IF(Table1[[#This Row],[Churn]]="Yes",1,0)</f>
        <v>0</v>
      </c>
      <c r="W7041" t="str">
        <f t="shared" si="109"/>
        <v>Loyal (49-72 Months)</v>
      </c>
    </row>
    <row r="7042" spans="1:23" x14ac:dyDescent="0.25">
      <c r="A7042" t="s">
        <v>7076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 s="1">
        <v>29.6</v>
      </c>
      <c r="T7042" s="1">
        <v>346.45</v>
      </c>
      <c r="U7042" t="s">
        <v>24</v>
      </c>
      <c r="V7042">
        <f>IF(Table1[[#This Row],[Churn]]="Yes",1,0)</f>
        <v>0</v>
      </c>
      <c r="W7042" t="str">
        <f t="shared" ref="W7042:W7044" si="110">IF(F7042&lt;=12,"New (0-12 Months)",IF(F7042&lt;=24,"Developing (13-24 Months)",IF(F7042&lt;=48,"Established (25-48 Months)","Loyal (49-72 Months)")))</f>
        <v>New (0-12 Months)</v>
      </c>
    </row>
    <row r="7043" spans="1:23" x14ac:dyDescent="0.25">
      <c r="A7043" t="s">
        <v>7077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 s="1">
        <v>74.400000000000006</v>
      </c>
      <c r="T7043" s="1">
        <v>306.60000000000002</v>
      </c>
      <c r="U7043" t="s">
        <v>23</v>
      </c>
      <c r="V7043">
        <f>IF(Table1[[#This Row],[Churn]]="Yes",1,0)</f>
        <v>1</v>
      </c>
      <c r="W7043" t="str">
        <f t="shared" si="110"/>
        <v>New (0-12 Months)</v>
      </c>
    </row>
    <row r="7044" spans="1:23" x14ac:dyDescent="0.25">
      <c r="A7044" t="s">
        <v>7078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 s="1">
        <v>105.65</v>
      </c>
      <c r="T7044" s="1">
        <v>6844.5</v>
      </c>
      <c r="U7044" t="s">
        <v>24</v>
      </c>
      <c r="V7044">
        <f>IF(Table1[[#This Row],[Churn]]="Yes",1,0)</f>
        <v>0</v>
      </c>
      <c r="W7044" t="str">
        <f t="shared" si="110"/>
        <v>Loyal (49-72 Months)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6B97F-99C0-44A3-8ADA-A759591A3F95}">
  <sheetPr>
    <tabColor theme="4" tint="0.59999389629810485"/>
  </sheetPr>
  <dimension ref="A2:R91"/>
  <sheetViews>
    <sheetView topLeftCell="A82" workbookViewId="0">
      <selection activeCell="A85" sqref="A85:C88"/>
    </sheetView>
  </sheetViews>
  <sheetFormatPr defaultRowHeight="15" x14ac:dyDescent="0.25"/>
  <cols>
    <col min="1" max="1" width="11.28515625" customWidth="1"/>
    <col min="2" max="2" width="16" customWidth="1"/>
    <col min="3" max="5" width="18.42578125" customWidth="1"/>
    <col min="6" max="6" width="24.28515625" customWidth="1"/>
    <col min="7" max="7" width="9.140625" customWidth="1"/>
    <col min="9" max="9" width="17" customWidth="1"/>
    <col min="10" max="16" width="9.140625" customWidth="1"/>
  </cols>
  <sheetData>
    <row r="2" spans="1:9" x14ac:dyDescent="0.25">
      <c r="A2" s="2" t="s">
        <v>7098</v>
      </c>
      <c r="B2" t="s">
        <v>7081</v>
      </c>
      <c r="C2" t="s">
        <v>7079</v>
      </c>
      <c r="E2" s="8"/>
      <c r="F2" s="9"/>
    </row>
    <row r="3" spans="1:9" x14ac:dyDescent="0.25">
      <c r="A3" s="3" t="s">
        <v>22</v>
      </c>
      <c r="B3">
        <v>3488</v>
      </c>
      <c r="C3">
        <v>939</v>
      </c>
      <c r="E3" s="3"/>
      <c r="F3" s="4"/>
      <c r="H3" s="4"/>
    </row>
    <row r="4" spans="1:9" x14ac:dyDescent="0.25">
      <c r="A4" s="3" t="s">
        <v>30</v>
      </c>
      <c r="B4">
        <v>3555</v>
      </c>
      <c r="C4">
        <v>930</v>
      </c>
      <c r="E4" s="3"/>
      <c r="F4" s="4"/>
      <c r="H4" s="4"/>
    </row>
    <row r="5" spans="1:9" x14ac:dyDescent="0.25">
      <c r="A5" s="3" t="s">
        <v>7080</v>
      </c>
      <c r="B5">
        <v>7043</v>
      </c>
      <c r="C5">
        <v>1869</v>
      </c>
      <c r="F5" s="4"/>
    </row>
    <row r="7" spans="1:9" x14ac:dyDescent="0.25">
      <c r="A7" s="12" t="s">
        <v>7082</v>
      </c>
      <c r="B7" s="12"/>
      <c r="C7" s="12"/>
      <c r="D7" s="12"/>
      <c r="E7" s="12"/>
      <c r="F7" s="12"/>
      <c r="G7" s="12"/>
      <c r="H7" s="12"/>
      <c r="I7" s="12"/>
    </row>
    <row r="15" spans="1:9" x14ac:dyDescent="0.25">
      <c r="A15" s="2" t="s">
        <v>7083</v>
      </c>
      <c r="B15" t="s">
        <v>7079</v>
      </c>
      <c r="C15" t="s">
        <v>7084</v>
      </c>
      <c r="F15" s="5" t="s">
        <v>7085</v>
      </c>
    </row>
    <row r="16" spans="1:9" x14ac:dyDescent="0.25">
      <c r="A16" s="3">
        <v>0</v>
      </c>
      <c r="B16">
        <v>1393</v>
      </c>
      <c r="C16">
        <v>5901</v>
      </c>
      <c r="F16" s="4">
        <f>GETPIVOTDATA("Sum of Chum_Flags",$A$15,"SeniorCitizen",0)/GETPIVOTDATA("Count of Chum_Flags2",$A$15,"SeniorCitizen",0)</f>
        <v>0.23606168446026096</v>
      </c>
    </row>
    <row r="17" spans="1:14" x14ac:dyDescent="0.25">
      <c r="A17" s="3">
        <v>1</v>
      </c>
      <c r="B17">
        <v>476</v>
      </c>
      <c r="C17">
        <v>1142</v>
      </c>
      <c r="F17" s="4">
        <f>GETPIVOTDATA("Sum of Chum_Flags",$A$15,"SeniorCitizen",1)/GETPIVOTDATA("Count of Chum_Flags2",$A$15,"SeniorCitizen",1)</f>
        <v>0.41681260945709281</v>
      </c>
    </row>
    <row r="18" spans="1:14" x14ac:dyDescent="0.25">
      <c r="A18" s="3" t="s">
        <v>7080</v>
      </c>
      <c r="B18">
        <v>1869</v>
      </c>
      <c r="C18">
        <v>7043</v>
      </c>
    </row>
    <row r="20" spans="1:14" x14ac:dyDescent="0.25">
      <c r="A20" s="12" t="s">
        <v>7086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  <row r="30" spans="1:14" x14ac:dyDescent="0.25">
      <c r="A30" s="2" t="s">
        <v>15</v>
      </c>
      <c r="B30" t="s">
        <v>7079</v>
      </c>
      <c r="C30" t="s">
        <v>7084</v>
      </c>
    </row>
    <row r="31" spans="1:14" x14ac:dyDescent="0.25">
      <c r="A31" s="3" t="s">
        <v>27</v>
      </c>
      <c r="B31">
        <v>1655</v>
      </c>
      <c r="C31">
        <v>3875</v>
      </c>
    </row>
    <row r="32" spans="1:14" x14ac:dyDescent="0.25">
      <c r="A32" s="3" t="s">
        <v>31</v>
      </c>
      <c r="B32">
        <v>166</v>
      </c>
      <c r="C32">
        <v>1473</v>
      </c>
    </row>
    <row r="33" spans="1:16" x14ac:dyDescent="0.25">
      <c r="A33" s="3" t="s">
        <v>47</v>
      </c>
      <c r="B33">
        <v>48</v>
      </c>
      <c r="C33">
        <v>1695</v>
      </c>
    </row>
    <row r="34" spans="1:16" x14ac:dyDescent="0.25">
      <c r="A34" s="3" t="s">
        <v>7080</v>
      </c>
      <c r="B34">
        <v>1869</v>
      </c>
      <c r="C34">
        <v>7043</v>
      </c>
    </row>
    <row r="36" spans="1:16" ht="18.75" customHeight="1" x14ac:dyDescent="0.25">
      <c r="A36" s="11" t="s">
        <v>7087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44" spans="1:16" x14ac:dyDescent="0.25">
      <c r="A44" s="2" t="s">
        <v>8</v>
      </c>
      <c r="B44" t="s">
        <v>7079</v>
      </c>
      <c r="C44" t="s">
        <v>7084</v>
      </c>
      <c r="F44" s="5" t="s">
        <v>7085</v>
      </c>
    </row>
    <row r="45" spans="1:16" x14ac:dyDescent="0.25">
      <c r="A45" s="3" t="s">
        <v>26</v>
      </c>
      <c r="B45">
        <v>459</v>
      </c>
      <c r="C45">
        <v>2421</v>
      </c>
      <c r="F45" s="4">
        <f>GETPIVOTDATA("Sum of Chum_Flags",$A$44,"InternetService","DSL")/GETPIVOTDATA("Count of Chum_Flags2",$A$44,"InternetService","DSL")</f>
        <v>0.1895910780669145</v>
      </c>
    </row>
    <row r="46" spans="1:16" x14ac:dyDescent="0.25">
      <c r="A46" s="3" t="s">
        <v>37</v>
      </c>
      <c r="B46">
        <v>1297</v>
      </c>
      <c r="C46">
        <v>3096</v>
      </c>
      <c r="F46" s="4">
        <f>GETPIVOTDATA("Sum of Chum_Flags",$A$44,"InternetService","Fiber optic")/GETPIVOTDATA("Count of Chum_Flags2",$A$44,"InternetService","Fiber optic")</f>
        <v>0.41892764857881137</v>
      </c>
    </row>
    <row r="47" spans="1:16" x14ac:dyDescent="0.25">
      <c r="A47" s="3" t="s">
        <v>24</v>
      </c>
      <c r="B47">
        <v>113</v>
      </c>
      <c r="C47">
        <v>1526</v>
      </c>
      <c r="F47" s="4">
        <f>GETPIVOTDATA("Sum of Chum_Flags",$A$44,"InternetService","No")/GETPIVOTDATA("Count of Chum_Flags2",$A$44,"InternetService","No")</f>
        <v>7.4049803407601575E-2</v>
      </c>
    </row>
    <row r="48" spans="1:16" x14ac:dyDescent="0.25">
      <c r="A48" s="3" t="s">
        <v>7080</v>
      </c>
      <c r="B48">
        <v>1869</v>
      </c>
      <c r="C48">
        <v>7043</v>
      </c>
    </row>
    <row r="50" spans="1:18" x14ac:dyDescent="0.25">
      <c r="A50" s="11" t="s">
        <v>7088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</row>
    <row r="62" spans="1:18" x14ac:dyDescent="0.25">
      <c r="A62" s="2" t="s">
        <v>17</v>
      </c>
      <c r="B62" t="s">
        <v>7079</v>
      </c>
      <c r="C62" t="s">
        <v>7084</v>
      </c>
      <c r="F62" s="5" t="s">
        <v>7085</v>
      </c>
    </row>
    <row r="63" spans="1:18" x14ac:dyDescent="0.25">
      <c r="A63" s="3" t="s">
        <v>35</v>
      </c>
      <c r="B63">
        <v>258</v>
      </c>
      <c r="C63">
        <v>1544</v>
      </c>
      <c r="F63" s="4">
        <f>GETPIVOTDATA("Sum of Chum_Flags",$A$62,"PaymentMethod","Bank transfer (automatic)")/GETPIVOTDATA("Count of Chum_Flags2",$A$62,"PaymentMethod","Bank transfer (automatic)")</f>
        <v>0.16709844559585493</v>
      </c>
    </row>
    <row r="64" spans="1:18" x14ac:dyDescent="0.25">
      <c r="A64" s="3" t="s">
        <v>40</v>
      </c>
      <c r="B64">
        <v>232</v>
      </c>
      <c r="C64">
        <v>1522</v>
      </c>
      <c r="F64" s="4">
        <f>GETPIVOTDATA("Sum of Chum_Flags",$A$62,"PaymentMethod","Credit card (automatic)")/GETPIVOTDATA("Count of Chum_Flags2",$A$62,"PaymentMethod","Credit card (automatic)")</f>
        <v>0.15243101182654403</v>
      </c>
    </row>
    <row r="65" spans="1:16" x14ac:dyDescent="0.25">
      <c r="A65" s="3" t="s">
        <v>28</v>
      </c>
      <c r="B65">
        <v>1071</v>
      </c>
      <c r="C65">
        <v>2365</v>
      </c>
      <c r="F65" s="4">
        <f>GETPIVOTDATA("Sum of Chum_Flags",$A$62,"PaymentMethod","Electronic check")/GETPIVOTDATA("Count of Chum_Flags2",$A$62,"PaymentMethod","Electronic check")</f>
        <v>0.45285412262156449</v>
      </c>
    </row>
    <row r="66" spans="1:16" x14ac:dyDescent="0.25">
      <c r="A66" s="3" t="s">
        <v>32</v>
      </c>
      <c r="B66">
        <v>308</v>
      </c>
      <c r="C66">
        <v>1612</v>
      </c>
      <c r="F66" s="4">
        <f>GETPIVOTDATA("Sum of Chum_Flags",$A$62,"PaymentMethod","Mailed check")/GETPIVOTDATA("Count of Chum_Flags2",$A$62,"PaymentMethod","Mailed check")</f>
        <v>0.19106699751861042</v>
      </c>
    </row>
    <row r="67" spans="1:16" x14ac:dyDescent="0.25">
      <c r="A67" s="3" t="s">
        <v>7080</v>
      </c>
      <c r="B67">
        <v>1869</v>
      </c>
      <c r="C67">
        <v>7043</v>
      </c>
    </row>
    <row r="69" spans="1:16" x14ac:dyDescent="0.25">
      <c r="A69" s="11" t="s">
        <v>7089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</row>
    <row r="84" spans="1:12" x14ac:dyDescent="0.25">
      <c r="A84" s="2" t="s">
        <v>7097</v>
      </c>
      <c r="B84" t="s">
        <v>7079</v>
      </c>
      <c r="C84" t="s">
        <v>7084</v>
      </c>
      <c r="F84" s="5" t="s">
        <v>7085</v>
      </c>
    </row>
    <row r="85" spans="1:12" x14ac:dyDescent="0.25">
      <c r="A85" s="3" t="s">
        <v>7094</v>
      </c>
      <c r="B85">
        <v>1037</v>
      </c>
      <c r="C85">
        <v>2186</v>
      </c>
      <c r="F85" s="4">
        <f>GETPIVOTDATA("Sum of Chum_Flags",$A$84,"Tenure_Group","New (0-12 Months)")/GETPIVOTDATA("Count of Chum_Flags2",$A$84,"Tenure_Group","New (0-12 Months)")</f>
        <v>0.47438243366880145</v>
      </c>
    </row>
    <row r="86" spans="1:12" x14ac:dyDescent="0.25">
      <c r="A86" s="3" t="s">
        <v>7091</v>
      </c>
      <c r="B86">
        <v>294</v>
      </c>
      <c r="C86">
        <v>1024</v>
      </c>
      <c r="F86" s="4">
        <f>GETPIVOTDATA("Sum of Chum_Flags",$A$84,"Tenure_Group","Developing (13-24 Months)")/GETPIVOTDATA("Count of Chum_Flags2",$A$84,"Tenure_Group","Developing (13-24 Months)")</f>
        <v>0.287109375</v>
      </c>
    </row>
    <row r="87" spans="1:12" x14ac:dyDescent="0.25">
      <c r="A87" s="3" t="s">
        <v>7092</v>
      </c>
      <c r="B87">
        <v>325</v>
      </c>
      <c r="C87">
        <v>1594</v>
      </c>
      <c r="F87" s="4">
        <f>GETPIVOTDATA("Sum of Chum_Flags",$A$84,"Tenure_Group","Established (25-48 Months)")/GETPIVOTDATA("Count of Chum_Flags2",$A$84,"Tenure_Group","Established (25-48 Months)")</f>
        <v>0.20388958594730239</v>
      </c>
    </row>
    <row r="88" spans="1:12" x14ac:dyDescent="0.25">
      <c r="A88" s="3" t="s">
        <v>7093</v>
      </c>
      <c r="B88">
        <v>213</v>
      </c>
      <c r="C88">
        <v>2239</v>
      </c>
      <c r="F88" s="4">
        <f>GETPIVOTDATA("Sum of Chum_Flags",$A$84,"Tenure_Group","Loyal (49-72 Months)")/GETPIVOTDATA("Count of Chum_Flags2",$A$84,"Tenure_Group","Loyal (49-72 Months)")</f>
        <v>9.5131755247878522E-2</v>
      </c>
    </row>
    <row r="89" spans="1:12" x14ac:dyDescent="0.25">
      <c r="A89" s="3" t="s">
        <v>7080</v>
      </c>
      <c r="B89">
        <v>1869</v>
      </c>
      <c r="C89">
        <v>7043</v>
      </c>
    </row>
    <row r="91" spans="1:12" x14ac:dyDescent="0.25">
      <c r="A91" s="11" t="s">
        <v>7095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</row>
  </sheetData>
  <mergeCells count="6">
    <mergeCell ref="A7:I7"/>
    <mergeCell ref="A91:L91"/>
    <mergeCell ref="A20:N20"/>
    <mergeCell ref="A36:P36"/>
    <mergeCell ref="A50:R50"/>
    <mergeCell ref="A69:P6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D03E1-337D-4266-8B41-7199B0ACB9B8}">
  <sheetPr>
    <tabColor theme="4" tint="0.59999389629810485"/>
  </sheetPr>
  <dimension ref="A1:K17"/>
  <sheetViews>
    <sheetView workbookViewId="0">
      <selection activeCell="J11" sqref="J11"/>
    </sheetView>
  </sheetViews>
  <sheetFormatPr defaultRowHeight="15" x14ac:dyDescent="0.25"/>
  <cols>
    <col min="1" max="1" width="16.42578125" customWidth="1"/>
    <col min="2" max="2" width="25.28515625" customWidth="1"/>
    <col min="3" max="3" width="5" customWidth="1"/>
    <col min="4" max="4" width="6.28515625" customWidth="1"/>
    <col min="5" max="5" width="7.140625" style="16" customWidth="1"/>
    <col min="11" max="11" width="10.140625" customWidth="1"/>
  </cols>
  <sheetData>
    <row r="1" spans="1:11" x14ac:dyDescent="0.25">
      <c r="A1" s="10" t="s">
        <v>7099</v>
      </c>
      <c r="B1" s="10" t="s">
        <v>7096</v>
      </c>
      <c r="C1" s="10" t="s">
        <v>7100</v>
      </c>
      <c r="D1" s="10" t="s">
        <v>7101</v>
      </c>
      <c r="E1" s="14" t="s">
        <v>7102</v>
      </c>
      <c r="J1" s="18" t="s">
        <v>7111</v>
      </c>
      <c r="K1" s="18" t="s">
        <v>7112</v>
      </c>
    </row>
    <row r="2" spans="1:11" x14ac:dyDescent="0.25">
      <c r="A2" s="6" t="s">
        <v>15</v>
      </c>
      <c r="B2" s="6" t="str">
        <f>Analysis!A31</f>
        <v>Month-to-month</v>
      </c>
      <c r="C2" s="6">
        <f>Analysis!B31</f>
        <v>1655</v>
      </c>
      <c r="D2" s="6">
        <f>Analysis!C31</f>
        <v>3875</v>
      </c>
      <c r="E2" s="15">
        <f>C2/D2</f>
        <v>0.42709677419354841</v>
      </c>
      <c r="I2" s="19" t="s">
        <v>7109</v>
      </c>
      <c r="J2" s="17">
        <f>SUM(C2:C4)</f>
        <v>1869</v>
      </c>
      <c r="K2" s="7">
        <f>J2/$J$4</f>
        <v>0.26536987079369589</v>
      </c>
    </row>
    <row r="3" spans="1:11" x14ac:dyDescent="0.25">
      <c r="A3" s="6" t="s">
        <v>15</v>
      </c>
      <c r="B3" s="6" t="str">
        <f>Analysis!A32</f>
        <v>One year</v>
      </c>
      <c r="C3" s="6">
        <f>Analysis!B32</f>
        <v>166</v>
      </c>
      <c r="D3" s="6">
        <f>Analysis!C32</f>
        <v>1473</v>
      </c>
      <c r="E3" s="15">
        <f>C3/D3</f>
        <v>0.11269517990495587</v>
      </c>
      <c r="I3" s="19" t="s">
        <v>7110</v>
      </c>
      <c r="J3" s="17">
        <f>SUM(D2:D4)-SUM(C2:C4)</f>
        <v>5174</v>
      </c>
      <c r="K3" s="7">
        <f>J3/$J$4</f>
        <v>0.73463012920630411</v>
      </c>
    </row>
    <row r="4" spans="1:11" x14ac:dyDescent="0.25">
      <c r="A4" s="6" t="s">
        <v>15</v>
      </c>
      <c r="B4" s="6" t="str">
        <f>Analysis!A33</f>
        <v>Two year</v>
      </c>
      <c r="C4" s="6">
        <f>Analysis!B33</f>
        <v>48</v>
      </c>
      <c r="D4" s="6">
        <f>Analysis!C33</f>
        <v>1695</v>
      </c>
      <c r="E4" s="15">
        <f>C4/D4</f>
        <v>2.831858407079646E-2</v>
      </c>
      <c r="I4" s="19" t="s">
        <v>7113</v>
      </c>
      <c r="J4" s="17">
        <f>J2+J3</f>
        <v>7043</v>
      </c>
      <c r="K4" s="7">
        <f>J4/$J$4</f>
        <v>1</v>
      </c>
    </row>
    <row r="5" spans="1:11" x14ac:dyDescent="0.25">
      <c r="A5" s="6" t="s">
        <v>7105</v>
      </c>
      <c r="B5" s="6" t="str">
        <f>Analysis!A45</f>
        <v>DSL</v>
      </c>
      <c r="C5" s="6">
        <f>Analysis!B45</f>
        <v>459</v>
      </c>
      <c r="D5" s="6">
        <f>Analysis!C45</f>
        <v>2421</v>
      </c>
      <c r="E5" s="15">
        <f>C5/D5</f>
        <v>0.1895910780669145</v>
      </c>
    </row>
    <row r="6" spans="1:11" x14ac:dyDescent="0.25">
      <c r="A6" s="6" t="s">
        <v>7105</v>
      </c>
      <c r="B6" s="6" t="str">
        <f>Analysis!A46</f>
        <v>Fiber optic</v>
      </c>
      <c r="C6" s="6">
        <f>Analysis!B46</f>
        <v>1297</v>
      </c>
      <c r="D6" s="6">
        <f>Analysis!C46</f>
        <v>3096</v>
      </c>
      <c r="E6" s="15">
        <f>C6/D6</f>
        <v>0.41892764857881137</v>
      </c>
    </row>
    <row r="7" spans="1:11" x14ac:dyDescent="0.25">
      <c r="A7" s="6" t="s">
        <v>7105</v>
      </c>
      <c r="B7" s="6" t="str">
        <f>Analysis!A47</f>
        <v>No</v>
      </c>
      <c r="C7" s="6">
        <f>Analysis!B47</f>
        <v>113</v>
      </c>
      <c r="D7" s="6">
        <f>Analysis!C47</f>
        <v>1526</v>
      </c>
      <c r="E7" s="15">
        <f>C7/D7</f>
        <v>7.4049803407601575E-2</v>
      </c>
    </row>
    <row r="8" spans="1:11" x14ac:dyDescent="0.25">
      <c r="A8" s="6" t="s">
        <v>7106</v>
      </c>
      <c r="B8" s="6" t="str">
        <f>Analysis!A63</f>
        <v>Bank transfer (automatic)</v>
      </c>
      <c r="C8" s="6">
        <f>Analysis!B63</f>
        <v>258</v>
      </c>
      <c r="D8" s="6">
        <f>Analysis!C63</f>
        <v>1544</v>
      </c>
      <c r="E8" s="15">
        <f>C8/D8</f>
        <v>0.16709844559585493</v>
      </c>
    </row>
    <row r="9" spans="1:11" x14ac:dyDescent="0.25">
      <c r="A9" s="6" t="s">
        <v>7106</v>
      </c>
      <c r="B9" s="6" t="str">
        <f>Analysis!A64</f>
        <v>Credit card (automatic)</v>
      </c>
      <c r="C9" s="6">
        <f>Analysis!B64</f>
        <v>232</v>
      </c>
      <c r="D9" s="6">
        <f>Analysis!C64</f>
        <v>1522</v>
      </c>
      <c r="E9" s="15">
        <f>C9/D9</f>
        <v>0.15243101182654403</v>
      </c>
    </row>
    <row r="10" spans="1:11" x14ac:dyDescent="0.25">
      <c r="A10" s="6" t="s">
        <v>7106</v>
      </c>
      <c r="B10" s="6" t="str">
        <f>Analysis!A65</f>
        <v>Electronic check</v>
      </c>
      <c r="C10" s="6">
        <f>Analysis!B65</f>
        <v>1071</v>
      </c>
      <c r="D10" s="6">
        <f>Analysis!C65</f>
        <v>2365</v>
      </c>
      <c r="E10" s="15">
        <f>C10/D10</f>
        <v>0.45285412262156449</v>
      </c>
    </row>
    <row r="11" spans="1:11" x14ac:dyDescent="0.25">
      <c r="A11" s="6" t="s">
        <v>7106</v>
      </c>
      <c r="B11" s="6" t="str">
        <f>Analysis!A66</f>
        <v>Mailed check</v>
      </c>
      <c r="C11" s="6">
        <f>Analysis!B66</f>
        <v>308</v>
      </c>
      <c r="D11" s="6">
        <f>Analysis!C66</f>
        <v>1612</v>
      </c>
      <c r="E11" s="15">
        <f>C11/D11</f>
        <v>0.19106699751861042</v>
      </c>
    </row>
    <row r="12" spans="1:11" x14ac:dyDescent="0.25">
      <c r="A12" s="6" t="s">
        <v>7103</v>
      </c>
      <c r="B12" s="6" t="s">
        <v>7104</v>
      </c>
      <c r="C12" s="6">
        <f>Analysis!B17</f>
        <v>476</v>
      </c>
      <c r="D12" s="6">
        <f>Analysis!C17</f>
        <v>1142</v>
      </c>
      <c r="E12" s="15">
        <f>C12/D12</f>
        <v>0.41681260945709281</v>
      </c>
    </row>
    <row r="13" spans="1:11" x14ac:dyDescent="0.25">
      <c r="A13" s="6" t="s">
        <v>7103</v>
      </c>
      <c r="B13" s="6" t="s">
        <v>7103</v>
      </c>
      <c r="C13" s="6">
        <f>Analysis!B16</f>
        <v>1393</v>
      </c>
      <c r="D13" s="6">
        <f>Analysis!C16</f>
        <v>5901</v>
      </c>
      <c r="E13" s="13">
        <f>C13/D13</f>
        <v>0.23606168446026096</v>
      </c>
    </row>
    <row r="14" spans="1:11" x14ac:dyDescent="0.25">
      <c r="A14" s="6" t="s">
        <v>7107</v>
      </c>
      <c r="B14" s="6" t="str">
        <f>Analysis!A85</f>
        <v>New (0-12 Months)</v>
      </c>
      <c r="C14" s="6">
        <f>Analysis!B85</f>
        <v>1037</v>
      </c>
      <c r="D14" s="6">
        <f>Analysis!C85</f>
        <v>2186</v>
      </c>
      <c r="E14" s="15">
        <f>C14/D14</f>
        <v>0.47438243366880145</v>
      </c>
    </row>
    <row r="15" spans="1:11" x14ac:dyDescent="0.25">
      <c r="A15" s="6" t="s">
        <v>7107</v>
      </c>
      <c r="B15" s="6" t="str">
        <f>Analysis!A86</f>
        <v>Developing (13-24 Months)</v>
      </c>
      <c r="C15" s="6">
        <f>Analysis!B86</f>
        <v>294</v>
      </c>
      <c r="D15" s="6">
        <f>Analysis!C86</f>
        <v>1024</v>
      </c>
      <c r="E15" s="15">
        <f>C15/D15</f>
        <v>0.287109375</v>
      </c>
    </row>
    <row r="16" spans="1:11" x14ac:dyDescent="0.25">
      <c r="A16" s="6" t="s">
        <v>7107</v>
      </c>
      <c r="B16" s="6" t="str">
        <f>Analysis!A87</f>
        <v>Established (25-48 Months)</v>
      </c>
      <c r="C16" s="6">
        <f>Analysis!B87</f>
        <v>325</v>
      </c>
      <c r="D16" s="6">
        <f>Analysis!C87</f>
        <v>1594</v>
      </c>
      <c r="E16" s="15">
        <f>C16/D16</f>
        <v>0.20388958594730239</v>
      </c>
    </row>
    <row r="17" spans="1:5" x14ac:dyDescent="0.25">
      <c r="A17" s="6" t="s">
        <v>7107</v>
      </c>
      <c r="B17" s="6" t="str">
        <f>Analysis!A88</f>
        <v>Loyal (49-72 Months)</v>
      </c>
      <c r="C17" s="6">
        <f>Analysis!B88</f>
        <v>213</v>
      </c>
      <c r="D17" s="6">
        <f>Analysis!C88</f>
        <v>2239</v>
      </c>
      <c r="E17" s="15">
        <f>C17/D17</f>
        <v>9.5131755247878522E-2</v>
      </c>
    </row>
  </sheetData>
  <sortState xmlns:xlrd2="http://schemas.microsoft.com/office/spreadsheetml/2017/richdata2" ref="B16:B18">
    <sortCondition ref="B15:B1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38BFD-6573-4523-AD1C-7A4B48843CAE}">
  <sheetPr>
    <tabColor rgb="FF92D050"/>
  </sheetPr>
  <dimension ref="A1"/>
  <sheetViews>
    <sheetView showGridLines="0" showRowColHeaders="0" tabSelected="1" workbookViewId="0">
      <selection sqref="A1:T27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Telco_Cusomer_Churn</vt:lpstr>
      <vt:lpstr>Analysis</vt:lpstr>
      <vt:lpstr>Summary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ISMAIL</dc:creator>
  <cp:lastModifiedBy>mohammed ismail</cp:lastModifiedBy>
  <dcterms:created xsi:type="dcterms:W3CDTF">2026-04-05T21:47:16Z</dcterms:created>
  <dcterms:modified xsi:type="dcterms:W3CDTF">2026-04-06T23:42:23Z</dcterms:modified>
</cp:coreProperties>
</file>