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raghavpratihar</author>
  </authors>
  <commentList>
    <comment ref="A3" authorId="0">
      <text>
        <r>
          <rPr>
            <b/>
            <sz val="9"/>
            <rFont val="Times New Roman"/>
            <charset val="0"/>
          </rPr>
          <t>raghavpratihar:</t>
        </r>
        <r>
          <rPr>
            <sz val="9"/>
            <rFont val="Times New Roman"/>
            <charset val="0"/>
          </rPr>
          <t xml:space="preserve">
review
</t>
        </r>
      </text>
    </comment>
    <comment ref="A11" authorId="0">
      <text>
        <r>
          <rPr>
            <sz val="9"/>
            <rFont val="Times New Roman"/>
            <charset val="0"/>
          </rPr>
          <t xml:space="preserve">review
</t>
        </r>
      </text>
    </comment>
  </commentList>
</comments>
</file>

<file path=xl/sharedStrings.xml><?xml version="1.0" encoding="utf-8"?>
<sst xmlns="http://schemas.openxmlformats.org/spreadsheetml/2006/main" count="33" uniqueCount="33">
  <si>
    <t>company</t>
  </si>
  <si>
    <t>cuurent assests</t>
  </si>
  <si>
    <t>current liabilites</t>
  </si>
  <si>
    <t>ratio</t>
  </si>
  <si>
    <t>working capital</t>
  </si>
  <si>
    <t>total assests</t>
  </si>
  <si>
    <t>total liabiliteis</t>
  </si>
  <si>
    <t>non current liablilites</t>
  </si>
  <si>
    <t>long term debt</t>
  </si>
  <si>
    <t>book value</t>
  </si>
  <si>
    <t>total shares</t>
  </si>
  <si>
    <t>book value per share</t>
  </si>
  <si>
    <t>dividend</t>
  </si>
  <si>
    <t>yield</t>
  </si>
  <si>
    <t>3yr avg eps</t>
  </si>
  <si>
    <t>earning power</t>
  </si>
  <si>
    <t>cmp</t>
  </si>
  <si>
    <t>15 times avg earnings</t>
  </si>
  <si>
    <t>book value limit</t>
  </si>
  <si>
    <t>two third of book value</t>
  </si>
  <si>
    <t>graham no</t>
  </si>
  <si>
    <t>BPCL</t>
  </si>
  <si>
    <t>DRREDDY</t>
  </si>
  <si>
    <t>COALINDIA</t>
  </si>
  <si>
    <t>TATASTEEL</t>
  </si>
  <si>
    <t>2,45,634.06</t>
  </si>
  <si>
    <t>ONGC</t>
  </si>
  <si>
    <t>ONGC consolidated</t>
  </si>
  <si>
    <t>Sigachi</t>
  </si>
  <si>
    <t>sigachi consolidated</t>
  </si>
  <si>
    <t>RAJESHEXPO standalone</t>
  </si>
  <si>
    <t>RAJESHEXPO consolidated</t>
  </si>
  <si>
    <t>emkay standalone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</si>
</sst>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#,##0.00_);[Red]\(#,##0.00\)"/>
    <numFmt numFmtId="43" formatCode="_-* #,##0.00_-;\-* #,##0.00_-;_-* &quot;-&quot;??_-;_-@_-"/>
    <numFmt numFmtId="44" formatCode="_-&quot;£&quot;* #,##0.00_-;\-&quot;£&quot;* #,##0.00_-;_-&quot;£&quot;* &quot;-&quot;??_-;_-@_-"/>
    <numFmt numFmtId="178" formatCode="0.00_ "/>
    <numFmt numFmtId="179" formatCode="#,##0.00_ "/>
    <numFmt numFmtId="41" formatCode="_-* #,##0_-;\-* #,##0_-;_-* &quot;-&quot;_-;_-@_-"/>
    <numFmt numFmtId="180" formatCode="&quot;£&quot;#,##0.00_);[Red]\(&quot;£&quot;#,##0.00\)"/>
    <numFmt numFmtId="42" formatCode="_-&quot;£&quot;* #,##0_-;\-&quot;£&quot;* #,##0_-;_-&quot;£&quot;* &quot;-&quot;_-;_-@_-"/>
  </numFmts>
  <fonts count="26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9"/>
      <color rgb="FFD4D4D4"/>
      <name val="Calibri"/>
      <charset val="134"/>
      <scheme val="minor"/>
    </font>
    <font>
      <b/>
      <sz val="10.5"/>
      <color rgb="FF33333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6F8FB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D1D1D1"/>
      </top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2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6" borderId="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4" fontId="1" fillId="0" borderId="0" xfId="0" applyNumberFormat="1" applyFont="1">
      <alignment vertical="center"/>
    </xf>
    <xf numFmtId="4" fontId="1" fillId="2" borderId="0" xfId="0" applyNumberFormat="1" applyFont="1" applyFill="1">
      <alignment vertical="center"/>
    </xf>
    <xf numFmtId="3" fontId="1" fillId="0" borderId="0" xfId="0" applyNumberFormat="1" applyFont="1" applyFill="1">
      <alignment vertical="center"/>
    </xf>
    <xf numFmtId="4" fontId="1" fillId="0" borderId="0" xfId="0" applyNumberFormat="1" applyFont="1" applyFill="1">
      <alignment vertical="center"/>
    </xf>
    <xf numFmtId="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7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79" fontId="1" fillId="0" borderId="0" xfId="0" applyNumberFormat="1" applyFont="1" applyFill="1">
      <alignment vertical="center"/>
    </xf>
    <xf numFmtId="180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76" fontId="1" fillId="0" borderId="0" xfId="0" applyNumberFormat="1" applyFont="1" applyFill="1">
      <alignment vertical="center"/>
    </xf>
    <xf numFmtId="0" fontId="4" fillId="7" borderId="1" xfId="0" applyFont="1" applyFill="1" applyBorder="1" applyAlignment="1">
      <alignment horizontal="right" vertical="top" wrapText="1"/>
    </xf>
    <xf numFmtId="179" fontId="1" fillId="3" borderId="0" xfId="0" applyNumberFormat="1" applyFont="1" applyFill="1">
      <alignment vertical="center"/>
    </xf>
    <xf numFmtId="178" fontId="1" fillId="0" borderId="0" xfId="0" applyNumberFormat="1" applyFont="1">
      <alignment vertical="center"/>
    </xf>
    <xf numFmtId="178" fontId="1" fillId="0" borderId="0" xfId="0" applyNumberFormat="1" applyFont="1" applyFill="1">
      <alignment vertical="center"/>
    </xf>
    <xf numFmtId="0" fontId="3" fillId="0" borderId="2" xfId="0" applyFont="1" applyBorder="1" applyAlignment="1">
      <alignment horizontal="right" vertical="center" wrapText="1"/>
    </xf>
    <xf numFmtId="0" fontId="1" fillId="4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right" vertical="center" wrapText="1"/>
    </xf>
    <xf numFmtId="0" fontId="1" fillId="6" borderId="2" xfId="0" applyFont="1" applyFill="1" applyBorder="1" applyAlignment="1">
      <alignment horizontal="right" vertical="center" wrapText="1"/>
    </xf>
    <xf numFmtId="0" fontId="1" fillId="6" borderId="3" xfId="0" applyFont="1" applyFill="1" applyBorder="1">
      <alignment vertical="center"/>
    </xf>
    <xf numFmtId="178" fontId="1" fillId="6" borderId="0" xfId="0" applyNumberFormat="1" applyFon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"/>
  <sheetViews>
    <sheetView tabSelected="1" workbookViewId="0">
      <selection activeCell="N12" sqref="N12"/>
    </sheetView>
  </sheetViews>
  <sheetFormatPr defaultColWidth="9" defaultRowHeight="14.8"/>
  <cols>
    <col min="1" max="1" width="19.6875" style="2" customWidth="1"/>
    <col min="2" max="2" width="14.375" style="2" customWidth="1"/>
    <col min="3" max="3" width="14.25" style="2" customWidth="1"/>
    <col min="4" max="4" width="5" style="3" customWidth="1"/>
    <col min="5" max="5" width="13.75" style="1" customWidth="1"/>
    <col min="6" max="6" width="11.5625" style="2" customWidth="1"/>
    <col min="7" max="8" width="12.3125" style="2" customWidth="1"/>
    <col min="9" max="9" width="12.3125" style="4" customWidth="1"/>
    <col min="10" max="10" width="12.3125" style="2"/>
    <col min="11" max="12" width="10.6875" style="2" customWidth="1"/>
    <col min="13" max="13" width="8.25" style="2" customWidth="1"/>
    <col min="14" max="14" width="8.25" style="5" customWidth="1"/>
    <col min="15" max="15" width="12.3125" style="6"/>
    <col min="16" max="16" width="13.5" style="2"/>
    <col min="17" max="17" width="8.25" style="7" customWidth="1"/>
    <col min="18" max="18" width="13.5" style="1"/>
    <col min="19" max="20" width="10.3125" style="1"/>
    <col min="21" max="21" width="10.5625" style="7"/>
    <col min="22" max="16384" width="9" style="2"/>
  </cols>
  <sheetData>
    <row r="1" spans="1:21">
      <c r="A1" s="2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6" t="s">
        <v>14</v>
      </c>
      <c r="P1" s="2" t="s">
        <v>15</v>
      </c>
      <c r="Q1" s="7" t="s">
        <v>16</v>
      </c>
      <c r="R1" s="1" t="s">
        <v>17</v>
      </c>
      <c r="S1" s="1" t="s">
        <v>18</v>
      </c>
      <c r="T1" s="1" t="s">
        <v>19</v>
      </c>
      <c r="U1" s="7" t="s">
        <v>20</v>
      </c>
    </row>
    <row r="2" spans="1:21">
      <c r="A2" s="2" t="s">
        <v>21</v>
      </c>
      <c r="B2" s="8">
        <v>63843.85</v>
      </c>
      <c r="C2" s="8">
        <v>72233.3</v>
      </c>
      <c r="D2" s="9">
        <f t="shared" ref="D2:D11" si="0">B2/C2</f>
        <v>0.883856199287586</v>
      </c>
      <c r="E2" s="11">
        <f t="shared" ref="E2:E11" si="1">B2-C2</f>
        <v>-8389.45</v>
      </c>
      <c r="F2" s="16">
        <v>172992.97</v>
      </c>
      <c r="G2" s="17">
        <v>98318.17</v>
      </c>
      <c r="H2" s="17">
        <f t="shared" ref="H2:H11" si="2">G2-C2</f>
        <v>26084.87</v>
      </c>
      <c r="I2" s="23">
        <f>E2-H2</f>
        <v>-34474.32</v>
      </c>
      <c r="J2" s="24">
        <f>F2-G2</f>
        <v>74674.8</v>
      </c>
      <c r="K2" s="2">
        <v>220</v>
      </c>
      <c r="L2" s="24">
        <f t="shared" ref="L2:L11" si="3">J2/K2</f>
        <v>339.430909090909</v>
      </c>
      <c r="M2" s="2">
        <v>10.5</v>
      </c>
      <c r="N2" s="27">
        <f t="shared" ref="N2:N11" si="4">M2*100/Q2</f>
        <v>3.4240991358226</v>
      </c>
      <c r="O2" s="6">
        <v>63.666667</v>
      </c>
      <c r="P2" s="2">
        <f t="shared" ref="P2:P11" si="5">100/O2</f>
        <v>1.57068062004879</v>
      </c>
      <c r="Q2" s="29">
        <v>306.65</v>
      </c>
      <c r="R2" s="1">
        <f t="shared" ref="R2:R11" si="6">15*O2</f>
        <v>955.000005</v>
      </c>
      <c r="S2" s="25">
        <f t="shared" ref="S2:S11" si="7">1.5*L2</f>
        <v>509.146363636364</v>
      </c>
      <c r="T2" s="25">
        <f t="shared" ref="T2:T11" si="8">L2*2/3</f>
        <v>226.287272727273</v>
      </c>
      <c r="U2" s="31">
        <f t="shared" ref="U2:U11" si="9">SQRT(22.5*O2*L2)</f>
        <v>697.305370564761</v>
      </c>
    </row>
    <row r="3" s="1" customFormat="1" spans="1:21">
      <c r="A3" s="1" t="s">
        <v>22</v>
      </c>
      <c r="B3" s="10">
        <v>178159</v>
      </c>
      <c r="C3" s="10">
        <v>55381</v>
      </c>
      <c r="D3" s="9">
        <f t="shared" si="0"/>
        <v>3.21696971885665</v>
      </c>
      <c r="E3" s="11">
        <f t="shared" si="1"/>
        <v>122778</v>
      </c>
      <c r="F3" s="10">
        <v>303593</v>
      </c>
      <c r="G3" s="10">
        <v>61185</v>
      </c>
      <c r="H3" s="18">
        <f t="shared" si="2"/>
        <v>5804</v>
      </c>
      <c r="I3" s="23">
        <f>E3-H3</f>
        <v>116974</v>
      </c>
      <c r="J3" s="25">
        <f>F3-G3</f>
        <v>242408</v>
      </c>
      <c r="K3" s="1">
        <v>166.8</v>
      </c>
      <c r="L3" s="25">
        <f t="shared" si="3"/>
        <v>1453.28537170264</v>
      </c>
      <c r="M3" s="1">
        <v>40</v>
      </c>
      <c r="N3" s="27">
        <f t="shared" si="4"/>
        <v>3.21078824851501</v>
      </c>
      <c r="O3" s="6">
        <v>246.086667</v>
      </c>
      <c r="P3" s="1">
        <f t="shared" si="5"/>
        <v>0.406360902112588</v>
      </c>
      <c r="Q3" s="30">
        <v>1245.8</v>
      </c>
      <c r="R3" s="1">
        <f t="shared" si="6"/>
        <v>3691.300005</v>
      </c>
      <c r="S3" s="25">
        <f t="shared" si="7"/>
        <v>2179.92805755396</v>
      </c>
      <c r="T3" s="25">
        <f t="shared" si="8"/>
        <v>968.856914468425</v>
      </c>
      <c r="U3" s="31">
        <f t="shared" si="9"/>
        <v>2836.68264875515</v>
      </c>
    </row>
    <row r="4" s="1" customFormat="1" spans="1:21">
      <c r="A4" s="1" t="s">
        <v>23</v>
      </c>
      <c r="B4" s="11">
        <v>3972.72</v>
      </c>
      <c r="C4" s="1">
        <v>523.16</v>
      </c>
      <c r="D4" s="9">
        <f t="shared" si="0"/>
        <v>7.59369982414558</v>
      </c>
      <c r="E4" s="11">
        <f t="shared" si="1"/>
        <v>3449.56</v>
      </c>
      <c r="F4" s="11">
        <v>24044.43</v>
      </c>
      <c r="G4" s="11">
        <v>6718.7</v>
      </c>
      <c r="H4" s="18">
        <f t="shared" si="2"/>
        <v>6195.54</v>
      </c>
      <c r="I4" s="23">
        <f>E4-H4</f>
        <v>-2745.98</v>
      </c>
      <c r="J4" s="25">
        <f>F4-G4</f>
        <v>17325.73</v>
      </c>
      <c r="K4" s="1">
        <v>616.27</v>
      </c>
      <c r="L4" s="25">
        <f t="shared" si="3"/>
        <v>28.1138624304282</v>
      </c>
      <c r="M4" s="1">
        <v>26</v>
      </c>
      <c r="N4" s="27">
        <f t="shared" si="4"/>
        <v>6.37880274779195</v>
      </c>
      <c r="O4" s="6">
        <v>44.853333</v>
      </c>
      <c r="P4" s="1">
        <f t="shared" si="5"/>
        <v>2.22948872049263</v>
      </c>
      <c r="Q4" s="7">
        <v>407.6</v>
      </c>
      <c r="R4" s="1">
        <f t="shared" si="6"/>
        <v>672.799995</v>
      </c>
      <c r="S4" s="25">
        <f t="shared" si="7"/>
        <v>42.1707936456423</v>
      </c>
      <c r="T4" s="25">
        <f t="shared" si="8"/>
        <v>18.7425749536188</v>
      </c>
      <c r="U4" s="31">
        <f t="shared" si="9"/>
        <v>168.441413417052</v>
      </c>
    </row>
    <row r="5" spans="1:21">
      <c r="A5" s="2" t="s">
        <v>24</v>
      </c>
      <c r="B5" s="8">
        <v>36765.14</v>
      </c>
      <c r="C5" s="8">
        <v>50640.4</v>
      </c>
      <c r="D5" s="9">
        <f t="shared" si="0"/>
        <v>0.726004138987844</v>
      </c>
      <c r="E5" s="11">
        <f t="shared" si="1"/>
        <v>-13875.26</v>
      </c>
      <c r="F5" s="19" t="s">
        <v>25</v>
      </c>
      <c r="G5" s="20">
        <v>107940</v>
      </c>
      <c r="H5" s="18">
        <f t="shared" si="2"/>
        <v>57299.6</v>
      </c>
      <c r="I5" s="23">
        <f>E5-H5</f>
        <v>-71174.86</v>
      </c>
      <c r="J5" s="25">
        <v>137694</v>
      </c>
      <c r="K5" s="2">
        <v>1341</v>
      </c>
      <c r="L5" s="25">
        <f t="shared" si="3"/>
        <v>102.680089485459</v>
      </c>
      <c r="M5" s="2">
        <v>3.6</v>
      </c>
      <c r="N5" s="27">
        <f t="shared" si="4"/>
        <v>2.5771350848307</v>
      </c>
      <c r="O5" s="6">
        <v>111.966667</v>
      </c>
      <c r="P5" s="1">
        <f t="shared" si="5"/>
        <v>0.893122950601003</v>
      </c>
      <c r="Q5" s="29">
        <v>139.69</v>
      </c>
      <c r="R5" s="1">
        <f t="shared" si="6"/>
        <v>1679.500005</v>
      </c>
      <c r="S5" s="25">
        <f t="shared" si="7"/>
        <v>154.020134228188</v>
      </c>
      <c r="T5" s="25">
        <f t="shared" si="8"/>
        <v>68.4533929903057</v>
      </c>
      <c r="U5" s="31">
        <f t="shared" si="9"/>
        <v>508.602807902534</v>
      </c>
    </row>
    <row r="6" spans="1:21">
      <c r="A6" s="2" t="s">
        <v>26</v>
      </c>
      <c r="B6" s="8">
        <v>657416.07</v>
      </c>
      <c r="C6" s="8">
        <v>415685.04</v>
      </c>
      <c r="D6" s="9">
        <f t="shared" si="0"/>
        <v>1.58152448786706</v>
      </c>
      <c r="E6" s="11">
        <f t="shared" si="1"/>
        <v>241731.03</v>
      </c>
      <c r="F6" s="8">
        <v>4460208.9</v>
      </c>
      <c r="G6" s="8">
        <v>1400443.78</v>
      </c>
      <c r="H6" s="18">
        <f t="shared" si="2"/>
        <v>984758.74</v>
      </c>
      <c r="I6" s="23">
        <f>E6-H6</f>
        <v>-743027.71</v>
      </c>
      <c r="J6" s="25">
        <f t="shared" ref="J6:J11" si="10">F6-G6</f>
        <v>3059765.12</v>
      </c>
      <c r="K6" s="2">
        <v>12580</v>
      </c>
      <c r="L6" s="25">
        <f t="shared" si="3"/>
        <v>243.224572337043</v>
      </c>
      <c r="M6" s="2">
        <v>12.5</v>
      </c>
      <c r="N6" s="27">
        <f t="shared" si="4"/>
        <v>4.97809637594584</v>
      </c>
      <c r="O6" s="28">
        <v>26.74</v>
      </c>
      <c r="P6" s="1">
        <f t="shared" si="5"/>
        <v>3.7397157816006</v>
      </c>
      <c r="Q6" s="29">
        <v>251.1</v>
      </c>
      <c r="R6" s="1">
        <f t="shared" si="6"/>
        <v>401.1</v>
      </c>
      <c r="S6" s="25">
        <f t="shared" si="7"/>
        <v>364.836858505564</v>
      </c>
      <c r="T6" s="25">
        <f t="shared" si="8"/>
        <v>162.149714891362</v>
      </c>
      <c r="U6" s="31">
        <f t="shared" si="9"/>
        <v>382.538970493964</v>
      </c>
    </row>
    <row r="7" spans="1:21">
      <c r="A7" s="2" t="s">
        <v>27</v>
      </c>
      <c r="B7" s="12">
        <v>1332626.4</v>
      </c>
      <c r="C7" s="12">
        <v>1938249.58</v>
      </c>
      <c r="D7" s="9">
        <f t="shared" si="0"/>
        <v>0.687541178262502</v>
      </c>
      <c r="E7" s="11">
        <f t="shared" si="1"/>
        <v>-605623.18</v>
      </c>
      <c r="F7" s="12">
        <v>7101929.68</v>
      </c>
      <c r="G7" s="12">
        <v>3451024.21</v>
      </c>
      <c r="H7" s="21">
        <f t="shared" si="2"/>
        <v>1512774.63</v>
      </c>
      <c r="I7" s="23">
        <v>-907151</v>
      </c>
      <c r="J7" s="25">
        <f t="shared" si="10"/>
        <v>3650905.47</v>
      </c>
      <c r="K7" s="2">
        <v>30000</v>
      </c>
      <c r="L7" s="25">
        <f t="shared" si="3"/>
        <v>121.696849</v>
      </c>
      <c r="M7" s="2">
        <v>12.5</v>
      </c>
      <c r="N7" s="27">
        <f t="shared" si="4"/>
        <v>4.97809637594584</v>
      </c>
      <c r="O7" s="28">
        <v>26.74</v>
      </c>
      <c r="P7" s="1">
        <f t="shared" si="5"/>
        <v>3.7397157816006</v>
      </c>
      <c r="Q7" s="29">
        <v>251.1</v>
      </c>
      <c r="R7" s="1">
        <f t="shared" si="6"/>
        <v>401.1</v>
      </c>
      <c r="S7" s="25">
        <f t="shared" si="7"/>
        <v>182.5452735</v>
      </c>
      <c r="T7" s="25">
        <f t="shared" si="8"/>
        <v>81.1312326666667</v>
      </c>
      <c r="U7" s="31">
        <f t="shared" si="9"/>
        <v>270.589928121595</v>
      </c>
    </row>
    <row r="8" spans="1:21">
      <c r="A8" s="13" t="s">
        <v>28</v>
      </c>
      <c r="B8" s="12">
        <v>24768.73</v>
      </c>
      <c r="C8" s="12">
        <v>14109.2</v>
      </c>
      <c r="D8" s="9">
        <f t="shared" si="0"/>
        <v>1.75550208374677</v>
      </c>
      <c r="E8" s="11">
        <f t="shared" si="1"/>
        <v>10659.53</v>
      </c>
      <c r="F8" s="12">
        <v>60860.8</v>
      </c>
      <c r="G8" s="2">
        <v>19834.33</v>
      </c>
      <c r="H8" s="21">
        <f t="shared" si="2"/>
        <v>5725.13</v>
      </c>
      <c r="I8" s="23">
        <f>E8-H8</f>
        <v>4934.4</v>
      </c>
      <c r="J8" s="25">
        <f t="shared" si="10"/>
        <v>41026.47</v>
      </c>
      <c r="K8" s="12">
        <v>3281.95</v>
      </c>
      <c r="L8" s="25">
        <f t="shared" si="3"/>
        <v>12.5006383400113</v>
      </c>
      <c r="M8" s="2">
        <v>0.1</v>
      </c>
      <c r="N8" s="27">
        <f t="shared" si="4"/>
        <v>0.185185185185185</v>
      </c>
      <c r="O8" s="26">
        <v>4.99</v>
      </c>
      <c r="P8" s="1">
        <f t="shared" si="5"/>
        <v>20.0400801603206</v>
      </c>
      <c r="Q8" s="7">
        <v>54</v>
      </c>
      <c r="R8" s="1">
        <f t="shared" si="6"/>
        <v>74.85</v>
      </c>
      <c r="S8" s="25">
        <f t="shared" si="7"/>
        <v>18.7509575100169</v>
      </c>
      <c r="T8" s="25">
        <f t="shared" si="8"/>
        <v>8.33375889334085</v>
      </c>
      <c r="U8" s="31">
        <f t="shared" si="9"/>
        <v>37.4634377710424</v>
      </c>
    </row>
    <row r="9" spans="1:21">
      <c r="A9" s="2" t="s">
        <v>29</v>
      </c>
      <c r="B9" s="12">
        <v>31326.32</v>
      </c>
      <c r="C9" s="12">
        <v>18782.33</v>
      </c>
      <c r="D9" s="9">
        <f t="shared" si="0"/>
        <v>1.66786122914463</v>
      </c>
      <c r="E9" s="11">
        <f t="shared" si="1"/>
        <v>12543.99</v>
      </c>
      <c r="F9" s="12">
        <v>69415.65</v>
      </c>
      <c r="G9" s="2">
        <v>25312.65</v>
      </c>
      <c r="H9" s="21">
        <f t="shared" si="2"/>
        <v>6530.32</v>
      </c>
      <c r="I9" s="23">
        <f>E9-H9</f>
        <v>6013.67</v>
      </c>
      <c r="J9" s="25">
        <f t="shared" si="10"/>
        <v>44103</v>
      </c>
      <c r="K9" s="12">
        <v>3281.95</v>
      </c>
      <c r="L9" s="25">
        <f t="shared" si="3"/>
        <v>13.4380475022471</v>
      </c>
      <c r="M9" s="2">
        <v>0.1</v>
      </c>
      <c r="N9" s="27">
        <f t="shared" si="4"/>
        <v>0.185185185185185</v>
      </c>
      <c r="O9" s="6">
        <v>5.39</v>
      </c>
      <c r="P9" s="1">
        <f t="shared" si="5"/>
        <v>18.5528756957328</v>
      </c>
      <c r="Q9" s="7">
        <v>54</v>
      </c>
      <c r="R9" s="1">
        <f t="shared" si="6"/>
        <v>80.85</v>
      </c>
      <c r="S9" s="25">
        <f t="shared" si="7"/>
        <v>20.1570712533707</v>
      </c>
      <c r="T9" s="25">
        <f t="shared" si="8"/>
        <v>8.95869833483143</v>
      </c>
      <c r="U9" s="31">
        <f t="shared" si="9"/>
        <v>40.3695332006084</v>
      </c>
    </row>
    <row r="10" spans="1:21">
      <c r="A10" s="14" t="s">
        <v>30</v>
      </c>
      <c r="B10" s="12">
        <v>440954</v>
      </c>
      <c r="C10" s="2">
        <v>206293</v>
      </c>
      <c r="D10" s="9">
        <f t="shared" si="0"/>
        <v>2.13751314877383</v>
      </c>
      <c r="E10" s="11">
        <f t="shared" si="1"/>
        <v>234661</v>
      </c>
      <c r="F10" s="12">
        <v>710802.13</v>
      </c>
      <c r="G10" s="2">
        <v>207313</v>
      </c>
      <c r="H10" s="21">
        <f t="shared" si="2"/>
        <v>1020</v>
      </c>
      <c r="I10" s="23">
        <f>E10-H10</f>
        <v>233641</v>
      </c>
      <c r="J10" s="25">
        <f t="shared" si="10"/>
        <v>503489.13</v>
      </c>
      <c r="K10" s="2">
        <v>2952.6</v>
      </c>
      <c r="L10" s="25">
        <f t="shared" si="3"/>
        <v>170.523989026621</v>
      </c>
      <c r="M10" s="2">
        <v>1</v>
      </c>
      <c r="N10" s="5">
        <f t="shared" si="4"/>
        <v>0.423728813559322</v>
      </c>
      <c r="O10" s="14"/>
      <c r="P10" s="1" t="e">
        <f t="shared" si="5"/>
        <v>#DIV/0!</v>
      </c>
      <c r="Q10" s="7">
        <v>236</v>
      </c>
      <c r="R10" s="1">
        <f t="shared" si="6"/>
        <v>0</v>
      </c>
      <c r="S10" s="25">
        <f t="shared" si="7"/>
        <v>255.785983539931</v>
      </c>
      <c r="T10" s="25">
        <f t="shared" si="8"/>
        <v>113.68265935108</v>
      </c>
      <c r="U10" s="31">
        <f t="shared" si="9"/>
        <v>0</v>
      </c>
    </row>
    <row r="11" ht="15.55" spans="1:21">
      <c r="A11" s="14" t="s">
        <v>31</v>
      </c>
      <c r="B11" s="2">
        <v>1864057</v>
      </c>
      <c r="C11" s="2">
        <v>670526</v>
      </c>
      <c r="D11" s="9">
        <f t="shared" si="0"/>
        <v>2.77999212558499</v>
      </c>
      <c r="E11" s="11">
        <f t="shared" si="1"/>
        <v>1193531</v>
      </c>
      <c r="F11" s="12">
        <v>2207179.17</v>
      </c>
      <c r="G11" s="2">
        <v>682492</v>
      </c>
      <c r="H11" s="21">
        <f t="shared" si="2"/>
        <v>11966</v>
      </c>
      <c r="I11" s="23">
        <f>E11-H11</f>
        <v>1181565</v>
      </c>
      <c r="J11" s="25">
        <f t="shared" si="10"/>
        <v>1524687.17</v>
      </c>
      <c r="K11" s="2">
        <v>2953.6</v>
      </c>
      <c r="L11" s="25">
        <f t="shared" si="3"/>
        <v>516.21315343987</v>
      </c>
      <c r="M11" s="2">
        <v>1</v>
      </c>
      <c r="N11" s="5">
        <f>M11*100/Q11</f>
        <v>0.423728813559322</v>
      </c>
      <c r="O11" s="14">
        <v>31.363333</v>
      </c>
      <c r="P11" s="1">
        <f t="shared" si="5"/>
        <v>3.1884366371393</v>
      </c>
      <c r="Q11" s="7">
        <v>236</v>
      </c>
      <c r="R11" s="1">
        <f t="shared" si="6"/>
        <v>470.449995</v>
      </c>
      <c r="S11" s="25">
        <f t="shared" si="7"/>
        <v>774.319730159805</v>
      </c>
      <c r="T11" s="25">
        <f t="shared" si="8"/>
        <v>344.142102293247</v>
      </c>
      <c r="U11" s="31">
        <f t="shared" si="9"/>
        <v>603.555062261996</v>
      </c>
    </row>
    <row r="12" ht="15.55" spans="1:18">
      <c r="A12" s="2" t="s">
        <v>32</v>
      </c>
      <c r="B12" s="15">
        <v>68.52</v>
      </c>
      <c r="C12" s="15">
        <v>37.95</v>
      </c>
      <c r="D12" s="9">
        <f>B12/C12</f>
        <v>1.80553359683794</v>
      </c>
      <c r="E12" s="11">
        <f>B12-C12</f>
        <v>30.57</v>
      </c>
      <c r="F12" s="22">
        <v>337.44</v>
      </c>
      <c r="G12" s="2">
        <v>38.54</v>
      </c>
      <c r="H12" s="21">
        <f>G12-C12</f>
        <v>0.589999999999996</v>
      </c>
      <c r="I12" s="23">
        <f>E12-H12</f>
        <v>29.98</v>
      </c>
      <c r="J12" s="25">
        <f>F12-G12</f>
        <v>298.9</v>
      </c>
      <c r="M12" s="2">
        <v>0</v>
      </c>
      <c r="N12" s="5">
        <f>M12*100/Q12</f>
        <v>0</v>
      </c>
      <c r="O12" s="6">
        <v>47</v>
      </c>
      <c r="P12" s="1">
        <f>100/O12</f>
        <v>2.12765957446808</v>
      </c>
      <c r="Q12" s="7">
        <v>493</v>
      </c>
      <c r="R12" s="1">
        <f>15*O12</f>
        <v>705</v>
      </c>
    </row>
    <row r="13" spans="12:12">
      <c r="L13" s="26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raghavpratihar</dc:creator>
  <cp:lastModifiedBy>raghavpratihar</cp:lastModifiedBy>
  <dcterms:created xsi:type="dcterms:W3CDTF">2024-11-14T22:37:00Z</dcterms:created>
  <dcterms:modified xsi:type="dcterms:W3CDTF">2024-12-07T18:09:55Z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1033-5.7.2.8094</vt:lpwstr>
  </property>
</Properties>
</file>