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Chart2" sheetId="3" r:id="rId5"/>
  </sheets>
  <definedNames/>
  <calcPr/>
</workbook>
</file>

<file path=xl/sharedStrings.xml><?xml version="1.0" encoding="utf-8"?>
<sst xmlns="http://schemas.openxmlformats.org/spreadsheetml/2006/main" count="253" uniqueCount="102">
  <si>
    <t>Project Title</t>
  </si>
  <si>
    <t>Lead Agency</t>
  </si>
  <si>
    <t>Lead Department</t>
  </si>
  <si>
    <t>State</t>
  </si>
  <si>
    <t>NOI Date</t>
  </si>
  <si>
    <t>Draft NOA</t>
  </si>
  <si>
    <t>Final NOA</t>
  </si>
  <si>
    <t>D</t>
  </si>
  <si>
    <t>M</t>
  </si>
  <si>
    <t>Text_Reuse_Score</t>
  </si>
  <si>
    <t>Pearson</t>
  </si>
  <si>
    <t>R</t>
  </si>
  <si>
    <t>SUMMARY OUTPUT</t>
  </si>
  <si>
    <t>Atlantic Coast Pipeline and Supply Header Project</t>
  </si>
  <si>
    <t>FERC</t>
  </si>
  <si>
    <t>VA - NC - PA - WV</t>
  </si>
  <si>
    <t>Algonquin Incremental Market Project</t>
  </si>
  <si>
    <t>CT</t>
  </si>
  <si>
    <t>MAE</t>
  </si>
  <si>
    <t>Amending the Atlantic Large Whale Take Reduction Plan Vertical Line Rule</t>
  </si>
  <si>
    <t>NOAA</t>
  </si>
  <si>
    <t>DOC</t>
  </si>
  <si>
    <t>CT - DE - FL - GA - ME - MD - MA - NH - NJ - NY - NC - RI - SC</t>
  </si>
  <si>
    <t>Amendment 18 to the Northeast Multispecies Fishery Management Plan</t>
  </si>
  <si>
    <t>Bull Run Fossil Plant Landfill</t>
  </si>
  <si>
    <t>TVA</t>
  </si>
  <si>
    <t>MA - CT - DE - ME - NH - NJ - NY - RI</t>
  </si>
  <si>
    <t>TN</t>
  </si>
  <si>
    <t>Regression Statistics</t>
  </si>
  <si>
    <t>Analyze Impacts of NOAA's National Marine Fisheries Service Proposed 4(d) Determination under Limit 6 for Five Early Winter Steelhead Hatchery Programs in Puget Sound</t>
  </si>
  <si>
    <t>WA</t>
  </si>
  <si>
    <t>Antelope Grazing Allotments AMP</t>
  </si>
  <si>
    <t>USFS</t>
  </si>
  <si>
    <t>USDA</t>
  </si>
  <si>
    <t>OR</t>
  </si>
  <si>
    <t>Charleston Harbor Post 45</t>
  </si>
  <si>
    <t>USACE</t>
  </si>
  <si>
    <t>Multiple R</t>
  </si>
  <si>
    <t>DOD</t>
  </si>
  <si>
    <t>SC</t>
  </si>
  <si>
    <t>Antietam National Battlefield Monocacy National Battlefield Manassas National Battlefield Park Final White-tailed Deer Management Plan</t>
  </si>
  <si>
    <t>NPS</t>
  </si>
  <si>
    <t>DOI</t>
  </si>
  <si>
    <t>MD</t>
  </si>
  <si>
    <t>Clear Creek Integrated Restoration Project</t>
  </si>
  <si>
    <t>ID</t>
  </si>
  <si>
    <t>R Square</t>
  </si>
  <si>
    <t>Coast Corridor Improvements</t>
  </si>
  <si>
    <t>FRA</t>
  </si>
  <si>
    <t>DOT</t>
  </si>
  <si>
    <t>CA</t>
  </si>
  <si>
    <t>Adjusted R Square</t>
  </si>
  <si>
    <t>Big Thicket National Preserve Final General Management Plan</t>
  </si>
  <si>
    <t>TX</t>
  </si>
  <si>
    <t>Standard Error</t>
  </si>
  <si>
    <t>Observations</t>
  </si>
  <si>
    <t>FutureGen 2.0 Project</t>
  </si>
  <si>
    <t>DOE</t>
  </si>
  <si>
    <t>IL</t>
  </si>
  <si>
    <t>Gore Creek Restoration</t>
  </si>
  <si>
    <t>CO</t>
  </si>
  <si>
    <t>California Pacific Electricity Company 625 and 650 Electrical Line Upgrade Project</t>
  </si>
  <si>
    <t>Gulf Regional Airspace Strategic Initiative Landscape Initiative</t>
  </si>
  <si>
    <t>USAF</t>
  </si>
  <si>
    <t>Camp Tatiyee Land Exchange</t>
  </si>
  <si>
    <t>AZ</t>
  </si>
  <si>
    <t>FL - GA - MS - AL</t>
  </si>
  <si>
    <t>ANOVA</t>
  </si>
  <si>
    <t>Cape Lookout National Seashore Off-Road Vehicle Management Plan</t>
  </si>
  <si>
    <t>NC</t>
  </si>
  <si>
    <t>Haile Gold Mine Project</t>
  </si>
  <si>
    <t>df</t>
  </si>
  <si>
    <t>SS</t>
  </si>
  <si>
    <t>MS</t>
  </si>
  <si>
    <t>F</t>
  </si>
  <si>
    <t>Hooper Springs Transmission Project</t>
  </si>
  <si>
    <t>BPA</t>
  </si>
  <si>
    <t>Significance F</t>
  </si>
  <si>
    <t>Regression</t>
  </si>
  <si>
    <t>Residual</t>
  </si>
  <si>
    <t>Interstate 87 (I-87) Exit 4 Access Improvements</t>
  </si>
  <si>
    <t>FHWA</t>
  </si>
  <si>
    <t>NY</t>
  </si>
  <si>
    <t>Total</t>
  </si>
  <si>
    <t>KC-46A Formal Training Unit (FTU) and First Main Operating Base (MOB 1) Beddown</t>
  </si>
  <si>
    <t>KS - ND - OK - WA</t>
  </si>
  <si>
    <t>Lost Creek-Boulder Creek Landscape Restoration Project</t>
  </si>
  <si>
    <t>Coefficients</t>
  </si>
  <si>
    <t>t Stat</t>
  </si>
  <si>
    <t>P-value</t>
  </si>
  <si>
    <t>Lower 95%</t>
  </si>
  <si>
    <t>Upper 95%</t>
  </si>
  <si>
    <t>Intercept</t>
  </si>
  <si>
    <t>X Variable 1</t>
  </si>
  <si>
    <t>Monroe Mountain Aspen Ecosystems Restoration Project</t>
  </si>
  <si>
    <t>UT</t>
  </si>
  <si>
    <t>San Luis Transmission Project</t>
  </si>
  <si>
    <t>WAPA</t>
  </si>
  <si>
    <t>Southern Edwards Plateau Habitat Conservation Plan</t>
  </si>
  <si>
    <t>USFWS</t>
  </si>
  <si>
    <t>Stonewall Vegetation Project</t>
  </si>
  <si>
    <t>MT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</si>
</sst>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/yy"/>
    <numFmt numFmtId="165" formatCode="0.0000000"/>
    <numFmt numFmtId="166" formatCode="m/d/yyyy"/>
    <numFmt numFmtId="167" formatCode="0.000"/>
    <numFmt numFmtId="168" formatCode="0.0000"/>
    <numFmt numFmtId="169" formatCode="0.00000"/>
  </numFmts>
  <fonts count="7">
    <font>
      <sz val="10.0"/>
      <color rgb="FF000000"/>
      <name val="Arial"/>
    </font>
    <font>
      <sz val="12.0"/>
      <color rgb="FF000000"/>
      <name val="Calibri"/>
    </font>
    <font/>
    <font>
      <b/>
      <sz val="12.0"/>
      <color rgb="FF000000"/>
      <name val="Calibri"/>
    </font>
    <font>
      <b/>
      <sz val="12.0"/>
      <color rgb="FF980000"/>
    </font>
    <font>
      <b/>
      <color rgb="FF980000"/>
    </font>
    <font>
      <i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</fills>
  <borders count="3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4" numFmtId="165" xfId="0" applyAlignment="1" applyFont="1" applyNumberFormat="1">
      <alignment horizontal="center"/>
    </xf>
    <xf borderId="0" fillId="0" fontId="1" numFmtId="166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2" xfId="0" applyAlignment="1" applyFont="1" applyNumberFormat="1">
      <alignment horizontal="center" readingOrder="0" shrinkToFit="0" vertical="bottom" wrapText="0"/>
    </xf>
    <xf borderId="0" fillId="0" fontId="1" numFmtId="167" xfId="0" applyAlignment="1" applyFont="1" applyNumberFormat="1">
      <alignment horizontal="center" readingOrder="0" shrinkToFit="0" vertical="bottom" wrapText="0"/>
    </xf>
    <xf borderId="0" fillId="0" fontId="1" numFmtId="168" xfId="0" applyAlignment="1" applyFont="1" applyNumberFormat="1">
      <alignment horizontal="center" readingOrder="0" shrinkToFit="0" vertical="bottom" wrapText="0"/>
    </xf>
    <xf borderId="0" fillId="0" fontId="1" numFmtId="169" xfId="0" applyAlignment="1" applyFont="1" applyNumberFormat="1">
      <alignment horizontal="center" readingOrder="0"/>
    </xf>
    <xf borderId="0" fillId="0" fontId="5" numFmtId="0" xfId="0" applyAlignment="1" applyFont="1">
      <alignment horizontal="center"/>
    </xf>
    <xf borderId="0" fillId="0" fontId="1" numFmtId="169" xfId="0" applyAlignment="1" applyFont="1" applyNumberFormat="1">
      <alignment horizontal="center" readingOrder="0" shrinkToFit="0" wrapText="0"/>
    </xf>
    <xf borderId="1" fillId="0" fontId="6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1" numFmtId="169" xfId="0" applyAlignment="1" applyFont="1" applyNumberFormat="1">
      <alignment horizontal="center" readingOrder="0" shrinkToFit="0" vertical="bottom" wrapText="0"/>
    </xf>
    <xf borderId="2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0" fillId="0" fontId="6" numFmtId="0" xfId="0" applyAlignment="1" applyFont="1">
      <alignment horizontal="center" readingOrder="0"/>
    </xf>
    <xf borderId="2" fillId="0" fontId="2" numFmtId="0" xfId="0" applyBorder="1" applyFont="1"/>
    <xf borderId="0" fillId="2" fontId="1" numFmtId="2" xfId="0" applyAlignment="1" applyFill="1" applyFont="1" applyNumberFormat="1">
      <alignment horizontal="center" readingOrder="0" shrinkToFit="0" vertical="bottom" wrapText="0"/>
    </xf>
    <xf borderId="0" fillId="3" fontId="1" numFmtId="0" xfId="0" applyAlignment="1" applyFill="1" applyFont="1">
      <alignment readingOrder="0" shrinkToFit="0" vertical="bottom" wrapText="0"/>
    </xf>
    <xf borderId="0" fillId="3" fontId="1" numFmtId="164" xfId="0" applyAlignment="1" applyFont="1" applyNumberFormat="1">
      <alignment horizontal="right" readingOrder="0" shrinkToFit="0" vertical="bottom" wrapText="0"/>
    </xf>
    <xf borderId="0" fillId="3" fontId="1" numFmtId="166" xfId="0" applyAlignment="1" applyFont="1" applyNumberFormat="1">
      <alignment horizontal="right" readingOrder="0" shrinkToFit="0" vertical="bottom" wrapText="0"/>
    </xf>
    <xf borderId="0" fillId="3" fontId="1" numFmtId="0" xfId="0" applyAlignment="1" applyFont="1">
      <alignment horizontal="right" readingOrder="0" shrinkToFit="0" vertical="bottom" wrapText="0"/>
    </xf>
    <xf borderId="0" fillId="3" fontId="1" numFmtId="167" xfId="0" applyAlignment="1" applyFont="1" applyNumberFormat="1">
      <alignment horizontal="center" readingOrder="0" shrinkToFit="0" vertical="bottom" wrapText="0"/>
    </xf>
    <xf borderId="0" fillId="3" fontId="1" numFmtId="169" xfId="0" applyAlignment="1" applyFont="1" applyNumberFormat="1">
      <alignment horizontal="center" readingOrder="0" shrinkToFit="0" vertical="bottom" wrapText="0"/>
    </xf>
    <xf borderId="0" fillId="0" fontId="2" numFmtId="0" xfId="0" applyAlignment="1" applyFont="1">
      <alignment horizontal="right" readingOrder="0"/>
    </xf>
    <xf borderId="0" fillId="0" fontId="5" numFmtId="0" xfId="0" applyFont="1"/>
    <xf borderId="0" fillId="4" fontId="5" numFmtId="0" xfId="0" applyAlignment="1" applyFill="1" applyFont="1">
      <alignment horizontal="right" readingOrder="0"/>
    </xf>
    <xf borderId="0" fillId="4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Text_Reuse_Score vs. M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Sheet2!$J$1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Sheet2!$I$2:$I$28</c:f>
            </c:numRef>
          </c:xVal>
          <c:yVal>
            <c:numRef>
              <c:f>Sheet2!$J$2:$J$28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255873"/>
        <c:axId val="1262838783"/>
      </c:scatterChart>
      <c:valAx>
        <c:axId val="1452255873"/>
        <c:scaling>
          <c:orientation val="minMax"/>
          <c:max val="40.0"/>
          <c:min val="2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62838783"/>
      </c:valAx>
      <c:valAx>
        <c:axId val="1262838783"/>
        <c:scaling>
          <c:orientation val="minMax"/>
          <c:max val="1.1"/>
          <c:min val="0.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Text_Reuse_Score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52255873"/>
      </c:valAx>
    </c:plotArea>
    <c:legend>
      <c:legendPos val="r"/>
      <c:overlay val="0"/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6.29"/>
    <col customWidth="1" min="10" max="10" width="1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2"/>
      <c r="L1" s="2" t="s">
        <v>11</v>
      </c>
      <c r="M1" s="4" t="s">
        <v>12</v>
      </c>
    </row>
    <row r="2">
      <c r="A2" s="1" t="s">
        <v>13</v>
      </c>
      <c r="B2" s="1" t="s">
        <v>14</v>
      </c>
      <c r="C2" s="1" t="s">
        <v>14</v>
      </c>
      <c r="D2" s="1" t="s">
        <v>15</v>
      </c>
      <c r="E2" s="5">
        <v>42069.0</v>
      </c>
      <c r="F2" s="7">
        <v>42734.0</v>
      </c>
      <c r="G2" s="7">
        <v>42944.0</v>
      </c>
      <c r="H2" s="8">
        <v>210.0</v>
      </c>
      <c r="I2" s="9">
        <v>7.0</v>
      </c>
      <c r="J2" s="11">
        <v>0.583333333</v>
      </c>
      <c r="K2" s="13"/>
      <c r="L2" s="13">
        <f>CORREL(I2:I18,J2:J18)</f>
        <v>-0.480497591</v>
      </c>
    </row>
    <row r="3">
      <c r="A3" s="1" t="s">
        <v>24</v>
      </c>
      <c r="B3" s="1" t="s">
        <v>25</v>
      </c>
      <c r="C3" s="1" t="s">
        <v>25</v>
      </c>
      <c r="D3" s="1" t="s">
        <v>27</v>
      </c>
      <c r="E3" s="5">
        <v>42145.0</v>
      </c>
      <c r="F3" s="7">
        <v>42516.0</v>
      </c>
      <c r="G3" s="7">
        <v>42758.0</v>
      </c>
      <c r="H3" s="8">
        <v>242.0</v>
      </c>
      <c r="I3" s="9">
        <v>8.066666667</v>
      </c>
      <c r="J3" s="11">
        <v>0.992199525</v>
      </c>
      <c r="M3" s="15" t="s">
        <v>28</v>
      </c>
      <c r="N3" s="16"/>
      <c r="O3" s="17"/>
      <c r="P3" s="17"/>
      <c r="Q3" s="17"/>
      <c r="R3" s="17"/>
      <c r="S3" s="17"/>
      <c r="T3" s="17"/>
      <c r="U3" s="17"/>
    </row>
    <row r="4">
      <c r="A4" s="1" t="s">
        <v>35</v>
      </c>
      <c r="B4" s="1" t="s">
        <v>36</v>
      </c>
      <c r="C4" s="1" t="s">
        <v>38</v>
      </c>
      <c r="D4" s="1" t="s">
        <v>39</v>
      </c>
      <c r="E4" s="5">
        <v>40767.0</v>
      </c>
      <c r="F4" s="7">
        <v>41922.0</v>
      </c>
      <c r="G4" s="7">
        <v>42195.0</v>
      </c>
      <c r="H4" s="8">
        <v>273.0</v>
      </c>
      <c r="I4" s="9">
        <v>9.1</v>
      </c>
      <c r="J4" s="11">
        <v>0.736608456</v>
      </c>
      <c r="M4" s="4" t="s">
        <v>37</v>
      </c>
      <c r="N4" s="18">
        <v>0.5182356950234269</v>
      </c>
      <c r="O4" s="18"/>
      <c r="P4" s="18"/>
      <c r="Q4" s="18"/>
      <c r="R4" s="18"/>
      <c r="S4" s="18"/>
      <c r="T4" s="18"/>
      <c r="U4" s="18"/>
    </row>
    <row r="5">
      <c r="A5" s="1" t="s">
        <v>44</v>
      </c>
      <c r="B5" s="1" t="s">
        <v>32</v>
      </c>
      <c r="C5" s="1" t="s">
        <v>33</v>
      </c>
      <c r="D5" s="1" t="s">
        <v>45</v>
      </c>
      <c r="E5" s="5">
        <v>40914.0</v>
      </c>
      <c r="F5" s="7">
        <v>41383.0</v>
      </c>
      <c r="G5" s="7">
        <v>42272.0</v>
      </c>
      <c r="H5" s="8">
        <v>889.0</v>
      </c>
      <c r="I5" s="9">
        <v>29.63333333</v>
      </c>
      <c r="J5" s="11">
        <v>0.632178595</v>
      </c>
      <c r="M5" s="4" t="s">
        <v>46</v>
      </c>
      <c r="N5" s="18">
        <v>0.2685682355964144</v>
      </c>
      <c r="O5" s="18"/>
      <c r="P5" s="18"/>
      <c r="Q5" s="18"/>
      <c r="R5" s="18"/>
      <c r="S5" s="18"/>
      <c r="T5" s="18"/>
      <c r="U5" s="18"/>
    </row>
    <row r="6">
      <c r="A6" s="1" t="s">
        <v>47</v>
      </c>
      <c r="B6" s="1" t="s">
        <v>48</v>
      </c>
      <c r="C6" s="1" t="s">
        <v>49</v>
      </c>
      <c r="D6" s="1" t="s">
        <v>50</v>
      </c>
      <c r="E6" s="5">
        <v>41138.0</v>
      </c>
      <c r="F6" s="7">
        <v>41957.0</v>
      </c>
      <c r="G6" s="7">
        <v>42318.0</v>
      </c>
      <c r="H6" s="8">
        <v>361.0</v>
      </c>
      <c r="I6" s="9">
        <v>12.03333333</v>
      </c>
      <c r="J6" s="11">
        <v>0.999931253</v>
      </c>
      <c r="M6" s="4" t="s">
        <v>51</v>
      </c>
      <c r="N6" s="18">
        <v>0.1954250591560558</v>
      </c>
      <c r="O6" s="18"/>
      <c r="P6" s="18"/>
      <c r="Q6" s="18"/>
      <c r="R6" s="18"/>
      <c r="S6" s="18"/>
      <c r="T6" s="18"/>
      <c r="U6" s="18"/>
    </row>
    <row r="7">
      <c r="A7" s="1" t="s">
        <v>56</v>
      </c>
      <c r="B7" s="1" t="s">
        <v>57</v>
      </c>
      <c r="C7" s="1" t="s">
        <v>57</v>
      </c>
      <c r="D7" s="1" t="s">
        <v>58</v>
      </c>
      <c r="E7" s="5">
        <v>40686.0</v>
      </c>
      <c r="F7" s="7">
        <v>41397.0</v>
      </c>
      <c r="G7" s="7">
        <v>41579.0</v>
      </c>
      <c r="H7" s="8">
        <v>182.0</v>
      </c>
      <c r="I7" s="9">
        <v>6.066666667</v>
      </c>
      <c r="J7" s="11">
        <v>0.905585881</v>
      </c>
      <c r="M7" s="4" t="s">
        <v>54</v>
      </c>
      <c r="N7" s="18">
        <v>6.801115284577226</v>
      </c>
      <c r="O7" s="18"/>
      <c r="P7" s="18"/>
      <c r="Q7" s="18"/>
      <c r="R7" s="18"/>
      <c r="S7" s="18"/>
      <c r="T7" s="18"/>
      <c r="U7" s="18"/>
    </row>
    <row r="8">
      <c r="A8" s="1" t="s">
        <v>59</v>
      </c>
      <c r="B8" s="1" t="s">
        <v>32</v>
      </c>
      <c r="C8" s="1" t="s">
        <v>33</v>
      </c>
      <c r="D8" s="1" t="s">
        <v>60</v>
      </c>
      <c r="E8" s="5">
        <v>41010.0</v>
      </c>
      <c r="F8" s="7">
        <v>41474.0</v>
      </c>
      <c r="G8" s="7">
        <v>41852.0</v>
      </c>
      <c r="H8" s="8">
        <v>378.0</v>
      </c>
      <c r="I8" s="9">
        <v>12.6</v>
      </c>
      <c r="J8" s="11">
        <v>0.969499855</v>
      </c>
      <c r="M8" s="20" t="s">
        <v>55</v>
      </c>
      <c r="N8" s="21">
        <v>12.0</v>
      </c>
      <c r="O8" s="18"/>
      <c r="P8" s="18"/>
      <c r="Q8" s="18"/>
      <c r="R8" s="18"/>
      <c r="S8" s="18"/>
      <c r="T8" s="18"/>
      <c r="U8" s="18"/>
    </row>
    <row r="9">
      <c r="A9" s="1" t="s">
        <v>62</v>
      </c>
      <c r="B9" s="1" t="s">
        <v>63</v>
      </c>
      <c r="C9" s="1" t="s">
        <v>38</v>
      </c>
      <c r="D9" s="1" t="s">
        <v>66</v>
      </c>
      <c r="E9" s="5">
        <v>41498.0</v>
      </c>
      <c r="F9" s="7">
        <v>41768.0</v>
      </c>
      <c r="G9" s="7">
        <v>42160.0</v>
      </c>
      <c r="H9" s="8">
        <v>392.0</v>
      </c>
      <c r="I9" s="9">
        <v>13.06666667</v>
      </c>
      <c r="J9" s="11">
        <v>0.625457979</v>
      </c>
    </row>
    <row r="10">
      <c r="A10" s="1" t="s">
        <v>70</v>
      </c>
      <c r="B10" s="1" t="s">
        <v>36</v>
      </c>
      <c r="C10" s="1" t="s">
        <v>38</v>
      </c>
      <c r="D10" s="1" t="s">
        <v>39</v>
      </c>
      <c r="E10" s="5">
        <v>40815.0</v>
      </c>
      <c r="F10" s="7">
        <v>41719.0</v>
      </c>
      <c r="G10" s="7">
        <v>41852.0</v>
      </c>
      <c r="H10" s="8">
        <v>133.0</v>
      </c>
      <c r="I10" s="9">
        <v>4.433333333</v>
      </c>
      <c r="J10" s="11">
        <v>0.9</v>
      </c>
      <c r="M10" s="4" t="s">
        <v>67</v>
      </c>
    </row>
    <row r="11">
      <c r="A11" s="1" t="s">
        <v>75</v>
      </c>
      <c r="B11" s="1" t="s">
        <v>76</v>
      </c>
      <c r="C11" s="1" t="s">
        <v>57</v>
      </c>
      <c r="D11" s="1" t="s">
        <v>45</v>
      </c>
      <c r="E11" s="5">
        <v>40367.0</v>
      </c>
      <c r="F11" s="7">
        <v>41341.0</v>
      </c>
      <c r="G11" s="7">
        <v>42027.0</v>
      </c>
      <c r="H11" s="8">
        <v>686.0</v>
      </c>
      <c r="I11" s="9">
        <v>22.86666667</v>
      </c>
      <c r="J11" s="11">
        <v>0.564997068</v>
      </c>
      <c r="M11" s="16"/>
      <c r="N11" s="15" t="s">
        <v>71</v>
      </c>
      <c r="O11" s="15" t="s">
        <v>72</v>
      </c>
      <c r="P11" s="15" t="s">
        <v>73</v>
      </c>
      <c r="Q11" s="15" t="s">
        <v>74</v>
      </c>
      <c r="R11" s="15" t="s">
        <v>77</v>
      </c>
      <c r="S11" s="22"/>
      <c r="T11" s="22"/>
      <c r="U11" s="22"/>
    </row>
    <row r="12">
      <c r="A12" s="1" t="s">
        <v>80</v>
      </c>
      <c r="B12" s="1" t="s">
        <v>81</v>
      </c>
      <c r="C12" s="1" t="s">
        <v>49</v>
      </c>
      <c r="D12" s="1" t="s">
        <v>82</v>
      </c>
      <c r="E12" s="5">
        <v>39279.0</v>
      </c>
      <c r="F12" s="7">
        <v>41684.0</v>
      </c>
      <c r="G12" s="7">
        <v>41936.0</v>
      </c>
      <c r="H12" s="8">
        <v>252.0</v>
      </c>
      <c r="I12" s="9">
        <v>8.4</v>
      </c>
      <c r="J12" s="11">
        <v>0.966386031</v>
      </c>
      <c r="M12" s="4" t="s">
        <v>78</v>
      </c>
      <c r="N12" s="18">
        <v>1.0</v>
      </c>
      <c r="O12" s="18">
        <v>169.84043844909854</v>
      </c>
      <c r="P12" s="18">
        <v>169.84043844909854</v>
      </c>
      <c r="Q12" s="18">
        <v>3.6718153171185657</v>
      </c>
      <c r="R12" s="18">
        <v>0.08433712733313681</v>
      </c>
    </row>
    <row r="13">
      <c r="A13" s="1" t="s">
        <v>84</v>
      </c>
      <c r="B13" s="1" t="s">
        <v>63</v>
      </c>
      <c r="C13" s="1" t="s">
        <v>38</v>
      </c>
      <c r="D13" s="1" t="s">
        <v>85</v>
      </c>
      <c r="E13" s="5">
        <v>41359.0</v>
      </c>
      <c r="F13" s="7">
        <v>41572.0</v>
      </c>
      <c r="G13" s="7">
        <v>41719.0</v>
      </c>
      <c r="H13" s="8">
        <v>147.0</v>
      </c>
      <c r="I13" s="9">
        <v>4.9</v>
      </c>
      <c r="J13" s="11">
        <v>0.853916457</v>
      </c>
      <c r="M13" s="4" t="s">
        <v>79</v>
      </c>
      <c r="N13" s="18">
        <v>10.0</v>
      </c>
      <c r="O13" s="18">
        <v>462.5516911410996</v>
      </c>
      <c r="P13" s="18">
        <v>46.25516911410996</v>
      </c>
    </row>
    <row r="14">
      <c r="A14" s="1" t="s">
        <v>86</v>
      </c>
      <c r="B14" s="1" t="s">
        <v>32</v>
      </c>
      <c r="C14" s="1" t="s">
        <v>33</v>
      </c>
      <c r="D14" s="1" t="s">
        <v>45</v>
      </c>
      <c r="E14" s="5">
        <v>41330.0</v>
      </c>
      <c r="F14" s="7">
        <v>41579.0</v>
      </c>
      <c r="G14" s="7">
        <v>41733.0</v>
      </c>
      <c r="H14" s="8">
        <v>154.0</v>
      </c>
      <c r="I14" s="24">
        <v>5.133333333</v>
      </c>
      <c r="J14" s="11">
        <v>0.778538072</v>
      </c>
      <c r="K14">
        <f t="shared" ref="K14:K18" si="1">J14*$N$18+$N$17</f>
        <v>12.25717179</v>
      </c>
      <c r="L14">
        <f t="shared" ref="L14:L18" si="2">abs(K14-I14)</f>
        <v>7.123838453</v>
      </c>
      <c r="M14" s="20" t="s">
        <v>83</v>
      </c>
      <c r="N14" s="21">
        <v>11.0</v>
      </c>
      <c r="O14" s="21">
        <v>632.3921295901981</v>
      </c>
      <c r="P14" s="23"/>
      <c r="Q14" s="23"/>
      <c r="R14" s="23"/>
    </row>
    <row r="15">
      <c r="A15" s="1" t="s">
        <v>94</v>
      </c>
      <c r="B15" s="1" t="s">
        <v>32</v>
      </c>
      <c r="C15" s="1" t="s">
        <v>33</v>
      </c>
      <c r="D15" s="1" t="s">
        <v>95</v>
      </c>
      <c r="E15" s="5">
        <v>41185.0</v>
      </c>
      <c r="F15" s="7">
        <v>42020.0</v>
      </c>
      <c r="G15" s="7">
        <v>42230.0</v>
      </c>
      <c r="H15" s="8">
        <v>210.0</v>
      </c>
      <c r="I15" s="24">
        <v>7.0</v>
      </c>
      <c r="J15" s="11">
        <v>0.934837483</v>
      </c>
      <c r="K15">
        <f t="shared" si="1"/>
        <v>8.660781085</v>
      </c>
      <c r="L15">
        <f t="shared" si="2"/>
        <v>1.660781085</v>
      </c>
    </row>
    <row r="16">
      <c r="A16" s="1" t="s">
        <v>96</v>
      </c>
      <c r="B16" s="1" t="s">
        <v>97</v>
      </c>
      <c r="C16" s="1" t="s">
        <v>57</v>
      </c>
      <c r="D16" s="1" t="s">
        <v>50</v>
      </c>
      <c r="E16" s="5">
        <v>41600.0</v>
      </c>
      <c r="F16" s="7">
        <v>42202.0</v>
      </c>
      <c r="G16" s="7">
        <v>42454.0</v>
      </c>
      <c r="H16" s="8">
        <v>252.0</v>
      </c>
      <c r="I16" s="24">
        <v>8.4</v>
      </c>
      <c r="J16" s="11">
        <v>0.962863315</v>
      </c>
      <c r="K16">
        <f t="shared" si="1"/>
        <v>8.015917224</v>
      </c>
      <c r="L16">
        <f t="shared" si="2"/>
        <v>0.3840827761</v>
      </c>
      <c r="M16" s="16"/>
      <c r="N16" s="15" t="s">
        <v>87</v>
      </c>
      <c r="O16" s="15" t="s">
        <v>54</v>
      </c>
      <c r="P16" s="15" t="s">
        <v>88</v>
      </c>
      <c r="Q16" s="15" t="s">
        <v>89</v>
      </c>
      <c r="R16" s="15" t="s">
        <v>90</v>
      </c>
      <c r="S16" s="15" t="s">
        <v>91</v>
      </c>
      <c r="T16" s="15" t="s">
        <v>90</v>
      </c>
      <c r="U16" s="15" t="s">
        <v>91</v>
      </c>
    </row>
    <row r="17">
      <c r="A17" s="1" t="s">
        <v>98</v>
      </c>
      <c r="B17" s="1" t="s">
        <v>99</v>
      </c>
      <c r="C17" s="1" t="s">
        <v>42</v>
      </c>
      <c r="D17" s="1" t="s">
        <v>53</v>
      </c>
      <c r="E17" s="5">
        <v>40660.0</v>
      </c>
      <c r="F17" s="7">
        <v>41992.0</v>
      </c>
      <c r="G17" s="7">
        <v>42356.0</v>
      </c>
      <c r="H17" s="8">
        <v>364.0</v>
      </c>
      <c r="I17" s="24">
        <v>12.13333333</v>
      </c>
      <c r="J17" s="11">
        <v>0.852244581</v>
      </c>
      <c r="K17">
        <f t="shared" si="1"/>
        <v>10.56121272</v>
      </c>
      <c r="L17">
        <f t="shared" si="2"/>
        <v>1.572120613</v>
      </c>
      <c r="M17" s="4" t="s">
        <v>92</v>
      </c>
      <c r="N17" s="18">
        <v>30.171040207475755</v>
      </c>
      <c r="O17" s="18">
        <v>9.932518569227595</v>
      </c>
      <c r="P17" s="18">
        <v>3.0376021949709795</v>
      </c>
      <c r="Q17" s="18">
        <v>0.012513686556501282</v>
      </c>
      <c r="R17" s="18">
        <v>8.040009779838563</v>
      </c>
      <c r="S17" s="18">
        <v>52.30207063511295</v>
      </c>
      <c r="T17" s="18">
        <v>8.040009779838563</v>
      </c>
      <c r="U17" s="18">
        <v>52.30207063511295</v>
      </c>
    </row>
    <row r="18">
      <c r="A18" s="1" t="s">
        <v>100</v>
      </c>
      <c r="B18" s="1" t="s">
        <v>32</v>
      </c>
      <c r="C18" s="1" t="s">
        <v>33</v>
      </c>
      <c r="D18" s="1" t="s">
        <v>101</v>
      </c>
      <c r="E18" s="5">
        <v>40191.0</v>
      </c>
      <c r="F18" s="7">
        <v>41397.0</v>
      </c>
      <c r="G18" s="7">
        <v>42237.0</v>
      </c>
      <c r="H18" s="8">
        <v>840.0</v>
      </c>
      <c r="I18" s="24">
        <v>28.0</v>
      </c>
      <c r="J18" s="11">
        <v>0.763052881</v>
      </c>
      <c r="K18">
        <f t="shared" si="1"/>
        <v>12.61348021</v>
      </c>
      <c r="L18">
        <f t="shared" si="2"/>
        <v>15.38651979</v>
      </c>
      <c r="M18" s="20" t="s">
        <v>93</v>
      </c>
      <c r="N18" s="21">
        <v>-23.0096241474688</v>
      </c>
      <c r="O18" s="21">
        <v>12.007956614869906</v>
      </c>
      <c r="P18" s="21">
        <v>-1.9161981414036018</v>
      </c>
      <c r="Q18" s="21">
        <v>0.08433712838193136</v>
      </c>
      <c r="R18" s="21">
        <v>-49.76501869973886</v>
      </c>
      <c r="S18" s="21">
        <v>3.7457704048012594</v>
      </c>
      <c r="T18" s="21">
        <v>-49.76501869973886</v>
      </c>
      <c r="U18" s="21">
        <v>3.7457704048012594</v>
      </c>
    </row>
    <row r="19">
      <c r="K19" s="31" t="s">
        <v>18</v>
      </c>
      <c r="L19" s="32">
        <f>AVERAGE(L14:L18)</f>
        <v>5.225468543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86"/>
    <col hidden="1" min="2" max="8" width="14.43"/>
    <col customWidth="1" min="10" max="10" width="17.43"/>
    <col customWidth="1" min="12" max="12" width="22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2" t="s">
        <v>10</v>
      </c>
      <c r="N1" s="6">
        <f>CORREL(I2:I28,J2:J28)</f>
        <v>-0.2352249692</v>
      </c>
    </row>
    <row r="2">
      <c r="A2" s="1" t="s">
        <v>16</v>
      </c>
      <c r="B2" s="1" t="s">
        <v>14</v>
      </c>
      <c r="C2" s="1" t="s">
        <v>14</v>
      </c>
      <c r="D2" s="1" t="s">
        <v>17</v>
      </c>
      <c r="E2" s="5">
        <v>41536.0</v>
      </c>
      <c r="F2" s="7">
        <v>41866.0</v>
      </c>
      <c r="G2" s="7">
        <v>42034.0</v>
      </c>
      <c r="H2" s="8">
        <v>168.0</v>
      </c>
      <c r="I2" s="10">
        <v>5.6</v>
      </c>
      <c r="J2" s="12">
        <v>0.894397469</v>
      </c>
      <c r="M2" s="2" t="s">
        <v>18</v>
      </c>
      <c r="N2" s="6">
        <f>L29</f>
        <v>7.173166839</v>
      </c>
    </row>
    <row r="3">
      <c r="A3" s="1" t="s">
        <v>19</v>
      </c>
      <c r="B3" s="1" t="s">
        <v>20</v>
      </c>
      <c r="C3" s="1" t="s">
        <v>21</v>
      </c>
      <c r="D3" s="1" t="s">
        <v>22</v>
      </c>
      <c r="E3" s="5">
        <v>40708.0</v>
      </c>
      <c r="F3" s="7">
        <v>41467.0</v>
      </c>
      <c r="G3" s="7">
        <v>41775.0</v>
      </c>
      <c r="H3" s="8">
        <v>308.0</v>
      </c>
      <c r="I3" s="10">
        <v>10.26666667</v>
      </c>
      <c r="J3" s="12">
        <v>0.943010188</v>
      </c>
      <c r="L3" s="4" t="s">
        <v>12</v>
      </c>
    </row>
    <row r="4">
      <c r="A4" s="1" t="s">
        <v>23</v>
      </c>
      <c r="B4" s="1" t="s">
        <v>20</v>
      </c>
      <c r="C4" s="1" t="s">
        <v>21</v>
      </c>
      <c r="D4" s="1" t="s">
        <v>26</v>
      </c>
      <c r="E4" s="5">
        <v>40898.0</v>
      </c>
      <c r="F4" s="7">
        <v>42202.0</v>
      </c>
      <c r="G4" s="7">
        <v>42657.0</v>
      </c>
      <c r="H4" s="8">
        <v>455.0</v>
      </c>
      <c r="I4" s="10">
        <v>15.16666667</v>
      </c>
      <c r="J4" s="14">
        <v>0.91394943</v>
      </c>
    </row>
    <row r="5">
      <c r="A5" s="1" t="s">
        <v>29</v>
      </c>
      <c r="B5" s="1" t="s">
        <v>20</v>
      </c>
      <c r="C5" s="1" t="s">
        <v>21</v>
      </c>
      <c r="D5" s="1" t="s">
        <v>30</v>
      </c>
      <c r="E5" s="5">
        <v>42199.0</v>
      </c>
      <c r="F5" s="7">
        <v>42321.0</v>
      </c>
      <c r="G5" s="7">
        <v>42440.0</v>
      </c>
      <c r="H5" s="8">
        <v>119.0</v>
      </c>
      <c r="I5" s="10">
        <v>3.966666667</v>
      </c>
      <c r="J5" s="14">
        <v>0.857249334</v>
      </c>
      <c r="L5" s="15" t="s">
        <v>28</v>
      </c>
      <c r="M5" s="16"/>
    </row>
    <row r="6">
      <c r="A6" s="1" t="s">
        <v>31</v>
      </c>
      <c r="B6" s="1" t="s">
        <v>32</v>
      </c>
      <c r="C6" s="1" t="s">
        <v>33</v>
      </c>
      <c r="D6" s="1" t="s">
        <v>34</v>
      </c>
      <c r="E6" s="5">
        <v>41949.0</v>
      </c>
      <c r="F6" s="7">
        <v>41992.0</v>
      </c>
      <c r="G6" s="7">
        <v>43063.0</v>
      </c>
      <c r="H6" s="8">
        <v>1071.0</v>
      </c>
      <c r="I6" s="10">
        <v>35.7</v>
      </c>
      <c r="J6" s="12">
        <v>0.796896139</v>
      </c>
      <c r="L6" s="4" t="s">
        <v>37</v>
      </c>
      <c r="M6" s="18">
        <v>0.20122100265329754</v>
      </c>
    </row>
    <row r="7">
      <c r="A7" s="1" t="s">
        <v>40</v>
      </c>
      <c r="B7" s="1" t="s">
        <v>41</v>
      </c>
      <c r="C7" s="1" t="s">
        <v>42</v>
      </c>
      <c r="D7" s="1" t="s">
        <v>43</v>
      </c>
      <c r="E7" s="5">
        <v>40743.0</v>
      </c>
      <c r="F7" s="7">
        <v>41481.0</v>
      </c>
      <c r="G7" s="7">
        <v>41852.0</v>
      </c>
      <c r="H7" s="8">
        <v>371.0</v>
      </c>
      <c r="I7" s="10">
        <v>12.36666667</v>
      </c>
      <c r="J7" s="14">
        <v>0.947433836</v>
      </c>
      <c r="L7" s="4" t="s">
        <v>46</v>
      </c>
      <c r="M7" s="18">
        <v>0.04048989190879837</v>
      </c>
    </row>
    <row r="8">
      <c r="A8" s="1" t="s">
        <v>13</v>
      </c>
      <c r="B8" s="1" t="s">
        <v>14</v>
      </c>
      <c r="C8" s="1" t="s">
        <v>14</v>
      </c>
      <c r="D8" s="1" t="s">
        <v>15</v>
      </c>
      <c r="E8" s="5">
        <v>42069.0</v>
      </c>
      <c r="F8" s="7">
        <v>42734.0</v>
      </c>
      <c r="G8" s="7">
        <v>42944.0</v>
      </c>
      <c r="H8" s="8">
        <v>210.0</v>
      </c>
      <c r="I8" s="10">
        <v>7.0</v>
      </c>
      <c r="J8" s="19">
        <v>0.583333333</v>
      </c>
      <c r="L8" s="4" t="s">
        <v>51</v>
      </c>
      <c r="M8" s="18">
        <v>-0.01001064009600161</v>
      </c>
    </row>
    <row r="9">
      <c r="A9" s="1" t="s">
        <v>52</v>
      </c>
      <c r="B9" s="1" t="s">
        <v>41</v>
      </c>
      <c r="C9" s="1" t="s">
        <v>42</v>
      </c>
      <c r="D9" s="1" t="s">
        <v>53</v>
      </c>
      <c r="E9" s="5">
        <v>39828.0</v>
      </c>
      <c r="F9" s="7">
        <v>41397.0</v>
      </c>
      <c r="G9" s="7">
        <v>41915.0</v>
      </c>
      <c r="H9" s="8">
        <v>518.0</v>
      </c>
      <c r="I9" s="10">
        <v>17.26666667</v>
      </c>
      <c r="J9" s="14">
        <v>0.957605305</v>
      </c>
      <c r="L9" s="4" t="s">
        <v>54</v>
      </c>
      <c r="M9" s="18">
        <v>9.069843956417216</v>
      </c>
    </row>
    <row r="10">
      <c r="A10" s="1" t="s">
        <v>24</v>
      </c>
      <c r="B10" s="1" t="s">
        <v>25</v>
      </c>
      <c r="C10" s="1" t="s">
        <v>25</v>
      </c>
      <c r="D10" s="1" t="s">
        <v>27</v>
      </c>
      <c r="E10" s="5">
        <v>42145.0</v>
      </c>
      <c r="F10" s="7">
        <v>42516.0</v>
      </c>
      <c r="G10" s="7">
        <v>42758.0</v>
      </c>
      <c r="H10" s="8">
        <v>242.0</v>
      </c>
      <c r="I10" s="10">
        <v>8.066666667</v>
      </c>
      <c r="J10" s="19">
        <v>0.992199525</v>
      </c>
      <c r="L10" s="20" t="s">
        <v>55</v>
      </c>
      <c r="M10" s="21">
        <v>21.0</v>
      </c>
    </row>
    <row r="11">
      <c r="A11" s="1" t="s">
        <v>61</v>
      </c>
      <c r="B11" s="1" t="s">
        <v>32</v>
      </c>
      <c r="C11" s="1" t="s">
        <v>33</v>
      </c>
      <c r="D11" s="1" t="s">
        <v>50</v>
      </c>
      <c r="E11" s="5">
        <v>41009.0</v>
      </c>
      <c r="F11" s="7">
        <v>41586.0</v>
      </c>
      <c r="G11" s="7">
        <v>41915.0</v>
      </c>
      <c r="H11" s="8">
        <v>329.0</v>
      </c>
      <c r="I11" s="10">
        <v>10.96666667</v>
      </c>
      <c r="J11" s="14">
        <v>0.370126667</v>
      </c>
    </row>
    <row r="12">
      <c r="A12" s="1" t="s">
        <v>64</v>
      </c>
      <c r="B12" s="1" t="s">
        <v>32</v>
      </c>
      <c r="C12" s="1" t="s">
        <v>33</v>
      </c>
      <c r="D12" s="1" t="s">
        <v>65</v>
      </c>
      <c r="E12" s="5">
        <v>40262.0</v>
      </c>
      <c r="F12" s="7">
        <v>42160.0</v>
      </c>
      <c r="G12" s="7">
        <v>42758.0</v>
      </c>
      <c r="H12" s="8">
        <v>598.0</v>
      </c>
      <c r="I12" s="10">
        <v>19.93333333</v>
      </c>
      <c r="J12" s="14">
        <v>0.499052888</v>
      </c>
      <c r="L12" s="4" t="s">
        <v>67</v>
      </c>
    </row>
    <row r="13">
      <c r="A13" s="1" t="s">
        <v>68</v>
      </c>
      <c r="B13" s="1" t="s">
        <v>41</v>
      </c>
      <c r="C13" s="1" t="s">
        <v>42</v>
      </c>
      <c r="D13" s="1" t="s">
        <v>69</v>
      </c>
      <c r="E13" s="5">
        <v>39301.0</v>
      </c>
      <c r="F13" s="7">
        <v>41782.0</v>
      </c>
      <c r="G13" s="7">
        <v>42713.0</v>
      </c>
      <c r="H13" s="8">
        <v>931.0</v>
      </c>
      <c r="I13" s="10">
        <v>31.03333333</v>
      </c>
      <c r="J13" s="14">
        <v>0.94382452</v>
      </c>
      <c r="L13" s="16"/>
      <c r="M13" s="15" t="s">
        <v>71</v>
      </c>
      <c r="N13" s="15" t="s">
        <v>72</v>
      </c>
      <c r="O13" s="15" t="s">
        <v>73</v>
      </c>
      <c r="P13" s="15" t="s">
        <v>74</v>
      </c>
      <c r="Q13" s="15" t="s">
        <v>77</v>
      </c>
    </row>
    <row r="14">
      <c r="A14" s="1" t="s">
        <v>35</v>
      </c>
      <c r="B14" s="1" t="s">
        <v>36</v>
      </c>
      <c r="C14" s="1" t="s">
        <v>38</v>
      </c>
      <c r="D14" s="1" t="s">
        <v>39</v>
      </c>
      <c r="E14" s="5">
        <v>40767.0</v>
      </c>
      <c r="F14" s="7">
        <v>41922.0</v>
      </c>
      <c r="G14" s="7">
        <v>42195.0</v>
      </c>
      <c r="H14" s="8">
        <v>273.0</v>
      </c>
      <c r="I14" s="10">
        <v>9.1</v>
      </c>
      <c r="J14" s="19">
        <v>0.736608456</v>
      </c>
      <c r="L14" s="4" t="s">
        <v>78</v>
      </c>
      <c r="M14" s="18">
        <v>1.0</v>
      </c>
      <c r="N14" s="18">
        <v>65.95539028441794</v>
      </c>
      <c r="O14" s="18">
        <v>65.95539028441794</v>
      </c>
      <c r="P14" s="18">
        <v>0.8017715913359054</v>
      </c>
      <c r="Q14" s="18">
        <v>0.38176835304290824</v>
      </c>
    </row>
    <row r="15">
      <c r="A15" s="1" t="s">
        <v>44</v>
      </c>
      <c r="B15" s="1" t="s">
        <v>32</v>
      </c>
      <c r="C15" s="1" t="s">
        <v>33</v>
      </c>
      <c r="D15" s="1" t="s">
        <v>45</v>
      </c>
      <c r="E15" s="5">
        <v>40914.0</v>
      </c>
      <c r="F15" s="7">
        <v>41383.0</v>
      </c>
      <c r="G15" s="7">
        <v>42272.0</v>
      </c>
      <c r="H15" s="8">
        <v>889.0</v>
      </c>
      <c r="I15" s="10">
        <v>29.63333333</v>
      </c>
      <c r="J15" s="19">
        <v>0.632178595</v>
      </c>
      <c r="L15" s="4" t="s">
        <v>79</v>
      </c>
      <c r="M15" s="18">
        <v>19.0</v>
      </c>
      <c r="N15" s="18">
        <v>1562.9793184814</v>
      </c>
      <c r="O15" s="18">
        <v>82.2620693937579</v>
      </c>
    </row>
    <row r="16">
      <c r="A16" s="1" t="s">
        <v>47</v>
      </c>
      <c r="B16" s="1" t="s">
        <v>48</v>
      </c>
      <c r="C16" s="1" t="s">
        <v>49</v>
      </c>
      <c r="D16" s="1" t="s">
        <v>50</v>
      </c>
      <c r="E16" s="5">
        <v>41138.0</v>
      </c>
      <c r="F16" s="7">
        <v>41957.0</v>
      </c>
      <c r="G16" s="7">
        <v>42318.0</v>
      </c>
      <c r="H16" s="8">
        <v>361.0</v>
      </c>
      <c r="I16" s="10">
        <v>12.03333333</v>
      </c>
      <c r="J16" s="19">
        <v>0.999931253</v>
      </c>
      <c r="L16" s="20" t="s">
        <v>83</v>
      </c>
      <c r="M16" s="21">
        <v>20.0</v>
      </c>
      <c r="N16" s="21">
        <v>1628.934708765818</v>
      </c>
      <c r="O16" s="23"/>
      <c r="P16" s="23"/>
      <c r="Q16" s="23"/>
    </row>
    <row r="17">
      <c r="A17" s="1" t="s">
        <v>56</v>
      </c>
      <c r="B17" s="1" t="s">
        <v>57</v>
      </c>
      <c r="C17" s="1" t="s">
        <v>57</v>
      </c>
      <c r="D17" s="1" t="s">
        <v>58</v>
      </c>
      <c r="E17" s="5">
        <v>40686.0</v>
      </c>
      <c r="F17" s="7">
        <v>41397.0</v>
      </c>
      <c r="G17" s="7">
        <v>41579.0</v>
      </c>
      <c r="H17" s="8">
        <v>182.0</v>
      </c>
      <c r="I17" s="10">
        <v>6.066666667</v>
      </c>
      <c r="J17" s="19">
        <v>0.905585881</v>
      </c>
    </row>
    <row r="18">
      <c r="A18" s="1" t="s">
        <v>59</v>
      </c>
      <c r="B18" s="1" t="s">
        <v>32</v>
      </c>
      <c r="C18" s="1" t="s">
        <v>33</v>
      </c>
      <c r="D18" s="1" t="s">
        <v>60</v>
      </c>
      <c r="E18" s="5">
        <v>41010.0</v>
      </c>
      <c r="F18" s="7">
        <v>41474.0</v>
      </c>
      <c r="G18" s="7">
        <v>41852.0</v>
      </c>
      <c r="H18" s="8">
        <v>378.0</v>
      </c>
      <c r="I18" s="10">
        <v>12.6</v>
      </c>
      <c r="J18" s="19">
        <v>0.969499855</v>
      </c>
      <c r="L18" s="16"/>
      <c r="M18" s="15" t="s">
        <v>87</v>
      </c>
      <c r="N18" s="15" t="s">
        <v>54</v>
      </c>
      <c r="O18" s="15" t="s">
        <v>88</v>
      </c>
      <c r="P18" s="15" t="s">
        <v>89</v>
      </c>
      <c r="Q18" s="15" t="s">
        <v>90</v>
      </c>
      <c r="R18" s="15" t="s">
        <v>91</v>
      </c>
      <c r="S18" s="15" t="s">
        <v>90</v>
      </c>
      <c r="T18" s="15" t="s">
        <v>91</v>
      </c>
    </row>
    <row r="19">
      <c r="A19" s="1" t="s">
        <v>62</v>
      </c>
      <c r="B19" s="1" t="s">
        <v>63</v>
      </c>
      <c r="C19" s="1" t="s">
        <v>38</v>
      </c>
      <c r="D19" s="1" t="s">
        <v>66</v>
      </c>
      <c r="E19" s="5">
        <v>41498.0</v>
      </c>
      <c r="F19" s="7">
        <v>41768.0</v>
      </c>
      <c r="G19" s="7">
        <v>42160.0</v>
      </c>
      <c r="H19" s="8">
        <v>392.0</v>
      </c>
      <c r="I19" s="10">
        <v>13.06666667</v>
      </c>
      <c r="J19" s="19">
        <v>0.625457979</v>
      </c>
      <c r="L19" s="4" t="s">
        <v>92</v>
      </c>
      <c r="M19" s="18">
        <v>21.899247656213277</v>
      </c>
      <c r="N19" s="18">
        <v>8.961609752912132</v>
      </c>
      <c r="O19" s="18">
        <v>2.443673431449855</v>
      </c>
      <c r="P19" s="18">
        <v>0.02447073095685163</v>
      </c>
      <c r="Q19" s="18">
        <v>3.1423831711960872</v>
      </c>
      <c r="R19" s="18">
        <v>40.656112141230466</v>
      </c>
      <c r="S19" s="18">
        <v>3.1423831711960872</v>
      </c>
      <c r="T19" s="18">
        <v>40.656112141230466</v>
      </c>
    </row>
    <row r="20">
      <c r="A20" s="1" t="s">
        <v>70</v>
      </c>
      <c r="B20" s="1" t="s">
        <v>36</v>
      </c>
      <c r="C20" s="1" t="s">
        <v>38</v>
      </c>
      <c r="D20" s="1" t="s">
        <v>39</v>
      </c>
      <c r="E20" s="5">
        <v>40815.0</v>
      </c>
      <c r="F20" s="7">
        <v>41719.0</v>
      </c>
      <c r="G20" s="7">
        <v>41852.0</v>
      </c>
      <c r="H20" s="8">
        <v>133.0</v>
      </c>
      <c r="I20" s="10">
        <v>4.433333333</v>
      </c>
      <c r="J20" s="19">
        <v>0.9</v>
      </c>
      <c r="L20" s="20" t="s">
        <v>93</v>
      </c>
      <c r="M20" s="21">
        <v>-9.667855186008126</v>
      </c>
      <c r="N20" s="21">
        <v>10.797042340821756</v>
      </c>
      <c r="O20" s="21">
        <v>-0.8954169929903518</v>
      </c>
      <c r="P20" s="21">
        <v>0.3817683513287625</v>
      </c>
      <c r="Q20" s="21">
        <v>-32.2663241675409</v>
      </c>
      <c r="R20" s="21">
        <v>12.930613795524653</v>
      </c>
      <c r="S20" s="21">
        <v>-32.2663241675409</v>
      </c>
      <c r="T20" s="21">
        <v>12.930613795524653</v>
      </c>
    </row>
    <row r="21">
      <c r="A21" s="1" t="s">
        <v>75</v>
      </c>
      <c r="B21" s="1" t="s">
        <v>76</v>
      </c>
      <c r="C21" s="1" t="s">
        <v>57</v>
      </c>
      <c r="D21" s="1" t="s">
        <v>45</v>
      </c>
      <c r="E21" s="5">
        <v>40367.0</v>
      </c>
      <c r="F21" s="7">
        <v>41341.0</v>
      </c>
      <c r="G21" s="7">
        <v>42027.0</v>
      </c>
      <c r="H21" s="8">
        <v>686.0</v>
      </c>
      <c r="I21" s="10">
        <v>22.86666667</v>
      </c>
      <c r="J21" s="19">
        <v>0.564997068</v>
      </c>
    </row>
    <row r="22">
      <c r="A22" s="1" t="s">
        <v>80</v>
      </c>
      <c r="B22" s="1" t="s">
        <v>81</v>
      </c>
      <c r="C22" s="1" t="s">
        <v>49</v>
      </c>
      <c r="D22" s="1" t="s">
        <v>82</v>
      </c>
      <c r="E22" s="5">
        <v>39279.0</v>
      </c>
      <c r="F22" s="7">
        <v>41684.0</v>
      </c>
      <c r="G22" s="7">
        <v>41936.0</v>
      </c>
      <c r="H22" s="8">
        <v>252.0</v>
      </c>
      <c r="I22" s="10">
        <v>8.4</v>
      </c>
      <c r="J22" s="19">
        <v>0.966386031</v>
      </c>
    </row>
    <row r="23">
      <c r="A23" s="25" t="s">
        <v>84</v>
      </c>
      <c r="B23" s="25" t="s">
        <v>63</v>
      </c>
      <c r="C23" s="25" t="s">
        <v>38</v>
      </c>
      <c r="D23" s="25" t="s">
        <v>85</v>
      </c>
      <c r="E23" s="26">
        <v>41359.0</v>
      </c>
      <c r="F23" s="27">
        <v>41572.0</v>
      </c>
      <c r="G23" s="27">
        <v>41719.0</v>
      </c>
      <c r="H23" s="28">
        <v>147.0</v>
      </c>
      <c r="I23" s="29">
        <v>4.9</v>
      </c>
      <c r="J23" s="30">
        <v>0.853916457</v>
      </c>
      <c r="K23">
        <f t="shared" ref="K23:K28" si="1">J23*$M$20+$M$19</f>
        <v>13.64370701</v>
      </c>
      <c r="L23">
        <f t="shared" ref="L23:L28" si="2">ABS(K23-I23)</f>
        <v>8.743707009</v>
      </c>
    </row>
    <row r="24">
      <c r="A24" s="25" t="s">
        <v>86</v>
      </c>
      <c r="B24" s="25" t="s">
        <v>32</v>
      </c>
      <c r="C24" s="25" t="s">
        <v>33</v>
      </c>
      <c r="D24" s="25" t="s">
        <v>45</v>
      </c>
      <c r="E24" s="26">
        <v>41330.0</v>
      </c>
      <c r="F24" s="27">
        <v>41579.0</v>
      </c>
      <c r="G24" s="27">
        <v>41733.0</v>
      </c>
      <c r="H24" s="28">
        <v>154.0</v>
      </c>
      <c r="I24" s="29">
        <v>5.133333333</v>
      </c>
      <c r="J24" s="30">
        <v>0.778538072</v>
      </c>
      <c r="K24">
        <f t="shared" si="1"/>
        <v>14.37245432</v>
      </c>
      <c r="L24">
        <f t="shared" si="2"/>
        <v>9.239120986</v>
      </c>
    </row>
    <row r="25">
      <c r="A25" s="25" t="s">
        <v>94</v>
      </c>
      <c r="B25" s="25" t="s">
        <v>32</v>
      </c>
      <c r="C25" s="25" t="s">
        <v>33</v>
      </c>
      <c r="D25" s="25" t="s">
        <v>95</v>
      </c>
      <c r="E25" s="26">
        <v>41185.0</v>
      </c>
      <c r="F25" s="27">
        <v>42020.0</v>
      </c>
      <c r="G25" s="27">
        <v>42230.0</v>
      </c>
      <c r="H25" s="28">
        <v>210.0</v>
      </c>
      <c r="I25" s="29">
        <v>7.0</v>
      </c>
      <c r="J25" s="30">
        <v>0.934837483</v>
      </c>
      <c r="K25">
        <f t="shared" si="1"/>
        <v>12.86137425</v>
      </c>
      <c r="L25">
        <f t="shared" si="2"/>
        <v>5.861374248</v>
      </c>
    </row>
    <row r="26">
      <c r="A26" s="25" t="s">
        <v>96</v>
      </c>
      <c r="B26" s="25" t="s">
        <v>97</v>
      </c>
      <c r="C26" s="25" t="s">
        <v>57</v>
      </c>
      <c r="D26" s="25" t="s">
        <v>50</v>
      </c>
      <c r="E26" s="26">
        <v>41600.0</v>
      </c>
      <c r="F26" s="27">
        <v>42202.0</v>
      </c>
      <c r="G26" s="27">
        <v>42454.0</v>
      </c>
      <c r="H26" s="28">
        <v>252.0</v>
      </c>
      <c r="I26" s="29">
        <v>8.4</v>
      </c>
      <c r="J26" s="30">
        <v>0.962863315</v>
      </c>
      <c r="K26">
        <f t="shared" si="1"/>
        <v>12.59042456</v>
      </c>
      <c r="L26">
        <f t="shared" si="2"/>
        <v>4.190424563</v>
      </c>
    </row>
    <row r="27">
      <c r="A27" s="25" t="s">
        <v>98</v>
      </c>
      <c r="B27" s="25" t="s">
        <v>99</v>
      </c>
      <c r="C27" s="25" t="s">
        <v>42</v>
      </c>
      <c r="D27" s="25" t="s">
        <v>53</v>
      </c>
      <c r="E27" s="26">
        <v>40660.0</v>
      </c>
      <c r="F27" s="27">
        <v>41992.0</v>
      </c>
      <c r="G27" s="27">
        <v>42356.0</v>
      </c>
      <c r="H27" s="28">
        <v>364.0</v>
      </c>
      <c r="I27" s="29">
        <v>12.13333333</v>
      </c>
      <c r="J27" s="30">
        <v>0.852244581</v>
      </c>
      <c r="K27">
        <f t="shared" si="1"/>
        <v>13.65987046</v>
      </c>
      <c r="L27">
        <f t="shared" si="2"/>
        <v>1.526537134</v>
      </c>
    </row>
    <row r="28">
      <c r="A28" s="25" t="s">
        <v>100</v>
      </c>
      <c r="B28" s="25" t="s">
        <v>32</v>
      </c>
      <c r="C28" s="25" t="s">
        <v>33</v>
      </c>
      <c r="D28" s="25" t="s">
        <v>101</v>
      </c>
      <c r="E28" s="26">
        <v>40191.0</v>
      </c>
      <c r="F28" s="27">
        <v>41397.0</v>
      </c>
      <c r="G28" s="27">
        <v>42237.0</v>
      </c>
      <c r="H28" s="28">
        <v>840.0</v>
      </c>
      <c r="I28" s="29">
        <v>28.0</v>
      </c>
      <c r="J28" s="30">
        <v>0.763052881</v>
      </c>
      <c r="K28">
        <f t="shared" si="1"/>
        <v>14.5221629</v>
      </c>
      <c r="L28">
        <f t="shared" si="2"/>
        <v>13.4778371</v>
      </c>
    </row>
    <row r="29">
      <c r="K29" s="33" t="s">
        <v>18</v>
      </c>
      <c r="L29" s="34">
        <f>AVERAGE(L23:L28)</f>
        <v>7.173166839</v>
      </c>
    </row>
  </sheetData>
  <drawing r:id="rId1"/>
</worksheet>
</file>