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Analy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<sst xmlns="http://schemas.openxmlformats.org/spreadsheetml/2006/main" count="36" uniqueCount="30">
  <si>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BV</t>
  </si>
  <si>
    <t xml:space="preserve">Dil. EPS</t>
  </si>
  <si>
    <t xml:space="preserve">Dividend</t>
  </si>
  <si>
    <t xml:space="preserve">Shareholder’s Equity</t>
  </si>
  <si>
    <t xml:space="preserve">Debt</t>
  </si>
  <si>
    <t xml:space="preserve">Long Term</t>
  </si>
  <si>
    <t xml:space="preserve">Short Term</t>
  </si>
  <si>
    <t xml:space="preserve">Total</t>
  </si>
  <si>
    <t xml:space="preserve">Liabilities</t>
  </si>
  <si>
    <t xml:space="preserve">Current</t>
  </si>
  <si>
    <t xml:space="preserve">Assets</t>
  </si>
  <si>
    <t xml:space="preserve">D/E</t>
  </si>
  <si>
    <t xml:space="preserve">Current Ratio</t>
  </si>
  <si>
    <t xml:space="preserve">EQUITY</t>
  </si>
  <si>
    <t xml:space="preserve">DIVIDEND</t>
  </si>
  <si>
    <t xml:space="preserve">BOOK VALUE</t>
  </si>
  <si>
    <t xml:space="preserve">EPS</t>
  </si>
  <si>
    <t xml:space="preserve">CURRENT RATIO</t>
  </si>
  <si>
    <t xml:space="preserve">D/E RATIO</t>
  </si>
  <si>
    <t xml:space="preserve">DEBT</t>
  </si>
  <si>
    <t xml:space="preserve">BV Growth</t>
  </si>
  <si>
    <t xml:space="preserve">Cur. BV</t>
  </si>
  <si>
    <t xml:space="preserve">Old BV</t>
  </si>
  <si>
    <t xml:space="preserve">Years b/w BV</t>
  </si>
  <si>
    <t xml:space="preserve">Avg BV change</t>
  </si>
  <si>
    <t xml:space="preserve">Avg. Dividends</t>
  </si>
  <si>
    <t xml:space="preserve">Future #Years</t>
  </si>
  <si>
    <t xml:space="preserve">10 Yr. Govt Bond</t>
  </si>
  <si>
    <t xml:space="preserve">FV</t>
  </si>
  <si>
    <t xml:space="preserve">Intrinsic Value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</si>
</sst>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&quot;₹ &quot;#,##0.00;[RED]&quot;₹ -&quot;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Sheet1!$B$7:$N$7</c:f>
              <c:numCache>
                <c:formatCode>General</c:formatCode>
                <c:ptCount val="13"/>
                <c:pt idx="0">
                  <c:v>37483.82</c:v>
                </c:pt>
                <c:pt idx="1">
                  <c:v>27617.94</c:v>
                </c:pt>
                <c:pt idx="2">
                  <c:v>23962.47</c:v>
                </c:pt>
                <c:pt idx="3">
                  <c:v>14144.08</c:v>
                </c:pt>
                <c:pt idx="4">
                  <c:v>12283.61</c:v>
                </c:pt>
                <c:pt idx="5">
                  <c:v>9464.49</c:v>
                </c:pt>
                <c:pt idx="6">
                  <c:v>7980.76</c:v>
                </c:pt>
                <c:pt idx="7">
                  <c:v>6833.39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6671"/>
        <c:axId val="37165242"/>
      </c:lineChart>
      <c:catAx>
        <c:axId val="446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165242"/>
        <c:crosses val="autoZero"/>
        <c:auto val="1"/>
        <c:lblAlgn val="ctr"/>
        <c:lblOffset val="100"/>
      </c:catAx>
      <c:valAx>
        <c:axId val="37165242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66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0.7</c:v>
                </c:pt>
                <c:pt idx="1">
                  <c:v>0.6</c:v>
                </c:pt>
                <c:pt idx="2">
                  <c:v>0.5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0.85</c:v>
                </c:pt>
                <c:pt idx="9">
                  <c:v>0.75</c:v>
                </c:pt>
                <c:pt idx="10">
                  <c:v>0.75</c:v>
                </c:pt>
                <c:pt idx="11">
                  <c:v>0.7</c:v>
                </c:pt>
                <c:pt idx="12">
                  <c:v>0.6</c:v>
                </c:pt>
                <c:pt idx="13">
                  <c:v>1.25</c:v>
                </c:pt>
                <c:pt idx="14">
                  <c:v>2.4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358032"/>
        <c:axId val="80685107"/>
      </c:lineChart>
      <c:catAx>
        <c:axId val="6135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685107"/>
        <c:crosses val="autoZero"/>
        <c:auto val="1"/>
        <c:lblAlgn val="ctr"/>
        <c:lblOffset val="100"/>
      </c:catAx>
      <c:valAx>
        <c:axId val="80685107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35803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196.7</c:v>
                </c:pt>
                <c:pt idx="1">
                  <c:v>150.02</c:v>
                </c:pt>
                <c:pt idx="2">
                  <c:v>130.63</c:v>
                </c:pt>
                <c:pt idx="3">
                  <c:v>183.13</c:v>
                </c:pt>
                <c:pt idx="4">
                  <c:v>159.46</c:v>
                </c:pt>
                <c:pt idx="5">
                  <c:v>126.77</c:v>
                </c:pt>
                <c:pt idx="6">
                  <c:v>107.75</c:v>
                </c:pt>
                <c:pt idx="7">
                  <c:v>92.74</c:v>
                </c:pt>
                <c:pt idx="8">
                  <c:v>130.4</c:v>
                </c:pt>
                <c:pt idx="9">
                  <c:v>112.98</c:v>
                </c:pt>
                <c:pt idx="10">
                  <c:v>104.26</c:v>
                </c:pt>
                <c:pt idx="11">
                  <c:v>50.95</c:v>
                </c:pt>
                <c:pt idx="12">
                  <c:v>27.95</c:v>
                </c:pt>
                <c:pt idx="13">
                  <c:v>61.38</c:v>
                </c:pt>
                <c:pt idx="14">
                  <c:v>101.85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616413"/>
        <c:axId val="67824051"/>
      </c:lineChart>
      <c:catAx>
        <c:axId val="136164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824051"/>
        <c:crosses val="autoZero"/>
        <c:auto val="1"/>
        <c:lblAlgn val="ctr"/>
        <c:lblOffset val="100"/>
      </c:catAx>
      <c:valAx>
        <c:axId val="67824051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61641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21.51</c:v>
                </c:pt>
                <c:pt idx="1">
                  <c:v>18.55</c:v>
                </c:pt>
                <c:pt idx="2">
                  <c:v>11.4</c:v>
                </c:pt>
                <c:pt idx="3">
                  <c:v>24.14</c:v>
                </c:pt>
                <c:pt idx="4">
                  <c:v>19.59</c:v>
                </c:pt>
                <c:pt idx="5">
                  <c:v>18.24</c:v>
                </c:pt>
                <c:pt idx="6">
                  <c:v>14.61</c:v>
                </c:pt>
                <c:pt idx="7">
                  <c:v>11.28</c:v>
                </c:pt>
                <c:pt idx="8">
                  <c:v>16</c:v>
                </c:pt>
                <c:pt idx="9">
                  <c:v>7.99</c:v>
                </c:pt>
                <c:pt idx="10">
                  <c:v>8.65</c:v>
                </c:pt>
                <c:pt idx="11">
                  <c:v>4.33</c:v>
                </c:pt>
                <c:pt idx="12">
                  <c:v>3.8</c:v>
                </c:pt>
                <c:pt idx="13">
                  <c:v>7.03</c:v>
                </c:pt>
                <c:pt idx="14">
                  <c:v>6.55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1073"/>
        <c:axId val="20758108"/>
      </c:lineChart>
      <c:catAx>
        <c:axId val="5310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758108"/>
        <c:crosses val="autoZero"/>
        <c:auto val="1"/>
        <c:lblAlgn val="ctr"/>
        <c:lblOffset val="100"/>
      </c:catAx>
      <c:valAx>
        <c:axId val="20758108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107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Sheet1!$B$23:$P$23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63983"/>
        <c:axId val="6648204"/>
      </c:lineChart>
      <c:catAx>
        <c:axId val="6163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48204"/>
        <c:crosses val="autoZero"/>
        <c:auto val="1"/>
        <c:lblAlgn val="ctr"/>
        <c:lblOffset val="100"/>
      </c:catAx>
      <c:valAx>
        <c:axId val="6648204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6398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Sheet1!$B$22:$P$22</c:f>
              <c:numCache>
                <c:formatCode>General</c:formatCode>
                <c:ptCount val="15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0422"/>
        <c:axId val="42968109"/>
      </c:lineChart>
      <c:catAx>
        <c:axId val="5804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968109"/>
        <c:crosses val="autoZero"/>
        <c:auto val="1"/>
        <c:lblAlgn val="ctr"/>
        <c:lblOffset val="100"/>
      </c:catAx>
      <c:valAx>
        <c:axId val="42968109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04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Sheet1!$B$12:$P$12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695593"/>
        <c:axId val="4895837"/>
      </c:lineChart>
      <c:catAx>
        <c:axId val="496955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95837"/>
        <c:crosses val="autoZero"/>
        <c:auto val="1"/>
        <c:lblAlgn val="ctr"/>
        <c:lblOffset val="100"/>
      </c:catAx>
      <c:valAx>
        <c:axId val="4895837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69559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410760</xdr:colOff>
      <xdr:row>25</xdr:row>
      <xdr:rowOff>29520</xdr:rowOff>
    </xdr:from>
    <xdr:to>
      <xdr:col>7</xdr:col>
      <xdr:colOff>254880</xdr:colOff>
      <xdr:row>45</xdr:row>
      <xdr:rowOff>2880</xdr:rowOff>
    </xdr:to>
    <xdr:graphicFrame>
      <xdr:nvGraphicFramePr>
        <xdr:cNvPr id="0" name="Chart 1"/>
        <xdr:cNvGraphicFramePr/>
      </xdr:nvGraphicFramePr>
      <xdr:xfrm>
        <a:off x="410760" y="4454640"/>
        <a:ext cx="6671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603000</xdr:colOff>
      <xdr:row>25</xdr:row>
      <xdr:rowOff>36720</xdr:rowOff>
    </xdr:from>
    <xdr:to>
      <xdr:col>16</xdr:col>
      <xdr:colOff>597960</xdr:colOff>
      <xdr:row>45</xdr:row>
      <xdr:rowOff>10800</xdr:rowOff>
    </xdr:to>
    <xdr:graphicFrame>
      <xdr:nvGraphicFramePr>
        <xdr:cNvPr id="1" name="Chart 2"/>
        <xdr:cNvGraphicFramePr/>
      </xdr:nvGraphicFramePr>
      <xdr:xfrm>
        <a:off x="7430400" y="4461840"/>
        <a:ext cx="57556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418320</xdr:colOff>
      <xdr:row>48</xdr:row>
      <xdr:rowOff>42840</xdr:rowOff>
    </xdr:from>
    <xdr:to>
      <xdr:col>7</xdr:col>
      <xdr:colOff>27720</xdr:colOff>
      <xdr:row>68</xdr:row>
      <xdr:rowOff>16560</xdr:rowOff>
    </xdr:to>
    <xdr:graphicFrame>
      <xdr:nvGraphicFramePr>
        <xdr:cNvPr id="2" name="Chart 3"/>
        <xdr:cNvGraphicFramePr/>
      </xdr:nvGraphicFramePr>
      <xdr:xfrm>
        <a:off x="418320" y="8221320"/>
        <a:ext cx="643680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513000</xdr:colOff>
      <xdr:row>48</xdr:row>
      <xdr:rowOff>77760</xdr:rowOff>
    </xdr:from>
    <xdr:to>
      <xdr:col>16</xdr:col>
      <xdr:colOff>508320</xdr:colOff>
      <xdr:row>68</xdr:row>
      <xdr:rowOff>51480</xdr:rowOff>
    </xdr:to>
    <xdr:graphicFrame>
      <xdr:nvGraphicFramePr>
        <xdr:cNvPr id="3" name="Chart 4"/>
        <xdr:cNvGraphicFramePr/>
      </xdr:nvGraphicFramePr>
      <xdr:xfrm>
        <a:off x="7340400" y="8256240"/>
        <a:ext cx="57560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426600</xdr:colOff>
      <xdr:row>71</xdr:row>
      <xdr:rowOff>160920</xdr:rowOff>
    </xdr:from>
    <xdr:to>
      <xdr:col>7</xdr:col>
      <xdr:colOff>36000</xdr:colOff>
      <xdr:row>91</xdr:row>
      <xdr:rowOff>135720</xdr:rowOff>
    </xdr:to>
    <xdr:graphicFrame>
      <xdr:nvGraphicFramePr>
        <xdr:cNvPr id="4" name="Chart 5"/>
        <xdr:cNvGraphicFramePr/>
      </xdr:nvGraphicFramePr>
      <xdr:xfrm>
        <a:off x="426600" y="12093120"/>
        <a:ext cx="64368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595440</xdr:colOff>
      <xdr:row>72</xdr:row>
      <xdr:rowOff>10440</xdr:rowOff>
    </xdr:from>
    <xdr:to>
      <xdr:col>17</xdr:col>
      <xdr:colOff>72720</xdr:colOff>
      <xdr:row>91</xdr:row>
      <xdr:rowOff>147960</xdr:rowOff>
    </xdr:to>
    <xdr:graphicFrame>
      <xdr:nvGraphicFramePr>
        <xdr:cNvPr id="5" name="Chart 6"/>
        <xdr:cNvGraphicFramePr/>
      </xdr:nvGraphicFramePr>
      <xdr:xfrm>
        <a:off x="7422840" y="12105720"/>
        <a:ext cx="58780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598680</xdr:colOff>
      <xdr:row>95</xdr:row>
      <xdr:rowOff>48240</xdr:rowOff>
    </xdr:from>
    <xdr:to>
      <xdr:col>7</xdr:col>
      <xdr:colOff>208080</xdr:colOff>
      <xdr:row>115</xdr:row>
      <xdr:rowOff>21960</xdr:rowOff>
    </xdr:to>
    <xdr:graphicFrame>
      <xdr:nvGraphicFramePr>
        <xdr:cNvPr id="6" name="Chart 7"/>
        <xdr:cNvGraphicFramePr/>
      </xdr:nvGraphicFramePr>
      <xdr:xfrm>
        <a:off x="598680" y="15896880"/>
        <a:ext cx="643680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20" zoomScaleNormal="120" zoomScalePageLayoutView="100" workbookViewId="0">
      <selection pane="topLeft" activeCell="S23" activeCellId="0" sqref="S23"/>
    </sheetView>
  </sheetViews>
  <sheetFormatPr defaultRowHeight="12.85"/>
  <cols>
    <col collapsed="false" hidden="false" max="1" min="1" style="1" width="42.3316326530612"/>
  </cols>
  <sheetData>
    <row r="1" customFormat="false" ht="13.8" hidden="false" customHeight="true" outlineLevel="0" collapsed="false">
      <c r="A1" s="2"/>
      <c r="B1" s="3" t="n">
        <v>2018</v>
      </c>
      <c r="C1" s="3" t="n">
        <v>2017</v>
      </c>
      <c r="D1" s="3" t="n">
        <v>2016</v>
      </c>
      <c r="E1" s="3" t="n">
        <v>2015</v>
      </c>
      <c r="F1" s="3" t="n">
        <v>2014</v>
      </c>
      <c r="G1" s="3" t="n">
        <v>2013</v>
      </c>
      <c r="H1" s="3" t="n">
        <v>2012</v>
      </c>
      <c r="I1" s="3" t="n">
        <v>2011</v>
      </c>
      <c r="J1" s="3" t="n">
        <v>2010</v>
      </c>
      <c r="K1" s="3" t="n">
        <v>2009</v>
      </c>
      <c r="L1" s="3" t="n">
        <v>2008</v>
      </c>
      <c r="M1" s="3" t="n">
        <v>2007</v>
      </c>
      <c r="N1" s="3" t="n">
        <v>2006</v>
      </c>
      <c r="O1" s="3" t="n">
        <v>2005</v>
      </c>
      <c r="P1" s="3" t="n">
        <v>2004</v>
      </c>
    </row>
    <row r="2" customFormat="false" ht="13.8" hidden="false" customHeight="true" outlineLevel="0" collapsed="false">
      <c r="A2" s="2"/>
    </row>
    <row r="3" customFormat="false" ht="14.25" hidden="false" customHeight="true" outlineLevel="0" collapsed="false">
      <c r="A3" s="4" t="s">
        <v>0</v>
      </c>
      <c r="B3" s="1" t="n">
        <v>196.7</v>
      </c>
      <c r="C3" s="1" t="n">
        <v>150.02</v>
      </c>
      <c r="D3" s="1" t="n">
        <v>130.63</v>
      </c>
      <c r="E3" s="1" t="n">
        <v>183.13</v>
      </c>
      <c r="F3" s="1" t="n">
        <v>159.46</v>
      </c>
      <c r="G3" s="1" t="n">
        <v>126.77</v>
      </c>
      <c r="H3" s="1" t="n">
        <v>107.75</v>
      </c>
      <c r="I3" s="1" t="n">
        <v>92.74</v>
      </c>
      <c r="J3" s="1" t="n">
        <v>130.4</v>
      </c>
      <c r="K3" s="1" t="n">
        <v>112.98</v>
      </c>
      <c r="L3" s="1" t="n">
        <v>104.26</v>
      </c>
      <c r="M3" s="1" t="n">
        <v>50.95</v>
      </c>
      <c r="N3" s="1" t="n">
        <v>27.95</v>
      </c>
      <c r="O3" s="1" t="n">
        <v>61.38</v>
      </c>
      <c r="P3" s="1" t="n">
        <v>101.85</v>
      </c>
    </row>
    <row r="4" customFormat="false" ht="14.25" hidden="false" customHeight="true" outlineLevel="0" collapsed="false">
      <c r="A4" s="4" t="s">
        <v>1</v>
      </c>
      <c r="B4" s="1" t="n">
        <v>21.51</v>
      </c>
      <c r="C4" s="1" t="n">
        <v>18.55</v>
      </c>
      <c r="D4" s="1" t="n">
        <v>11.4</v>
      </c>
      <c r="E4" s="1" t="n">
        <v>24.14</v>
      </c>
      <c r="F4" s="1" t="n">
        <v>19.59</v>
      </c>
      <c r="G4" s="1" t="n">
        <v>18.24</v>
      </c>
      <c r="H4" s="1" t="n">
        <v>14.61</v>
      </c>
      <c r="I4" s="1" t="n">
        <v>11.28</v>
      </c>
      <c r="J4" s="1" t="n">
        <v>16</v>
      </c>
      <c r="K4" s="1" t="n">
        <v>7.99</v>
      </c>
      <c r="L4" s="1" t="n">
        <v>8.65</v>
      </c>
      <c r="M4" s="1" t="n">
        <v>4.33</v>
      </c>
      <c r="N4" s="1" t="n">
        <v>3.8</v>
      </c>
      <c r="O4" s="1" t="n">
        <v>7.03</v>
      </c>
      <c r="P4" s="1" t="n">
        <v>6.55</v>
      </c>
    </row>
    <row r="5" customFormat="false" ht="14.25" hidden="false" customHeight="true" outlineLevel="0" collapsed="false">
      <c r="A5" s="4" t="s">
        <v>2</v>
      </c>
      <c r="B5" s="1" t="n">
        <v>0.7</v>
      </c>
      <c r="C5" s="1" t="n">
        <v>0.6</v>
      </c>
      <c r="D5" s="1" t="n">
        <v>0.5</v>
      </c>
      <c r="E5" s="1" t="n">
        <v>0.9</v>
      </c>
      <c r="F5" s="1" t="n">
        <v>0.8</v>
      </c>
      <c r="G5" s="1" t="n">
        <v>0.7</v>
      </c>
      <c r="H5" s="1" t="n">
        <v>0.6</v>
      </c>
      <c r="I5" s="1" t="n">
        <v>0.5</v>
      </c>
      <c r="J5" s="1" t="n">
        <v>0.85</v>
      </c>
      <c r="K5" s="1" t="n">
        <v>0.75</v>
      </c>
      <c r="L5" s="1" t="n">
        <v>0.75</v>
      </c>
      <c r="M5" s="1" t="n">
        <v>0.7</v>
      </c>
      <c r="N5" s="1" t="n">
        <v>0.6</v>
      </c>
      <c r="O5" s="1" t="n">
        <v>1.25</v>
      </c>
      <c r="P5" s="1" t="n">
        <v>2.4</v>
      </c>
    </row>
    <row r="6" customFormat="false" ht="13.8" hidden="false" customHeight="true" outlineLevel="0" collapsed="false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4.25" hidden="false" customHeight="true" outlineLevel="0" collapsed="false">
      <c r="A7" s="4" t="s">
        <v>3</v>
      </c>
      <c r="B7" s="1" t="n">
        <v>37483.82</v>
      </c>
      <c r="C7" s="1" t="n">
        <v>27617.94</v>
      </c>
      <c r="D7" s="1" t="n">
        <v>23962.47</v>
      </c>
      <c r="E7" s="1" t="n">
        <v>14144.08</v>
      </c>
      <c r="F7" s="1" t="n">
        <v>12283.61</v>
      </c>
      <c r="G7" s="1" t="n">
        <v>9464.49</v>
      </c>
      <c r="H7" s="1" t="n">
        <v>7980.76</v>
      </c>
      <c r="I7" s="1" t="n">
        <v>6833.39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3.8" hidden="false" customHeight="true" outlineLevel="0" collapsed="false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4.25" hidden="false" customHeight="true" outlineLevel="0" collapsed="false">
      <c r="A9" s="4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4.25" hidden="false" customHeight="true" outlineLevel="0" collapsed="false">
      <c r="A10" s="2" t="s">
        <v>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4.25" hidden="false" customHeight="true" outlineLevel="0" collapsed="false">
      <c r="A11" s="2" t="s">
        <v>6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4.25" hidden="false" customHeight="true" outlineLevel="0" collapsed="false">
      <c r="A12" s="4" t="s">
        <v>7</v>
      </c>
      <c r="B12" s="1" t="n">
        <f aca="false">B10+B11</f>
        <v>0</v>
      </c>
      <c r="C12" s="1" t="n">
        <f aca="false">C10+C11</f>
        <v>0</v>
      </c>
      <c r="D12" s="1" t="n">
        <f aca="false">D10+D11</f>
        <v>0</v>
      </c>
      <c r="E12" s="1" t="n">
        <f aca="false">E10+E11</f>
        <v>0</v>
      </c>
      <c r="F12" s="1" t="n">
        <f aca="false">F10+F11</f>
        <v>0</v>
      </c>
      <c r="G12" s="1" t="n">
        <f aca="false">G10+G11</f>
        <v>0</v>
      </c>
      <c r="H12" s="1" t="n">
        <f aca="false">H10+H11</f>
        <v>0</v>
      </c>
      <c r="I12" s="1" t="n">
        <f aca="false">I10+I11</f>
        <v>0</v>
      </c>
      <c r="J12" s="1" t="n">
        <f aca="false">J10+J11</f>
        <v>0</v>
      </c>
      <c r="K12" s="1" t="n">
        <f aca="false">K10+K11</f>
        <v>0</v>
      </c>
      <c r="L12" s="1" t="n">
        <f aca="false">L10+L11</f>
        <v>0</v>
      </c>
      <c r="M12" s="1" t="n">
        <f aca="false">M10+M11</f>
        <v>0</v>
      </c>
      <c r="N12" s="1" t="n">
        <f aca="false">N10+N11</f>
        <v>0</v>
      </c>
      <c r="O12" s="1" t="n">
        <f aca="false">O10+O11</f>
        <v>0</v>
      </c>
      <c r="P12" s="1" t="n">
        <f aca="false">P10+P11</f>
        <v>0</v>
      </c>
    </row>
    <row r="13" customFormat="false" ht="13.8" hidden="false" customHeight="true" outlineLevel="0" collapsed="false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4.25" hidden="false" customHeight="true" outlineLevel="0" collapsed="false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4.25" hidden="false" customHeight="true" outlineLevel="0" collapsed="false">
      <c r="A15" s="2" t="s">
        <v>7</v>
      </c>
      <c r="B15" s="1" t="n">
        <f aca="false">B19-B7</f>
        <v>227449.58</v>
      </c>
      <c r="C15" s="1" t="n">
        <f aca="false">C19-C7</f>
        <v>186972.02</v>
      </c>
      <c r="D15" s="1" t="n">
        <f aca="false">D19-D7</f>
        <v>168297.32</v>
      </c>
      <c r="E15" s="1" t="n">
        <f aca="false">E19-E7</f>
        <v>91867.99</v>
      </c>
      <c r="F15" s="1" t="n">
        <f aca="false">F19-F7</f>
        <v>75301.73</v>
      </c>
      <c r="G15" s="1" t="n">
        <f aca="false">G19-G7</f>
        <v>74229.2</v>
      </c>
      <c r="H15" s="1" t="n">
        <f aca="false">H19-H7</f>
        <v>57686.03</v>
      </c>
      <c r="I15" s="1" t="n">
        <f aca="false">I19-I7</f>
        <v>44017.28</v>
      </c>
      <c r="J15" s="1" t="n">
        <f aca="false">J19-J7</f>
        <v>0</v>
      </c>
      <c r="K15" s="1" t="n">
        <f aca="false">K19-K7</f>
        <v>0</v>
      </c>
      <c r="L15" s="1" t="n">
        <f aca="false">L19-L7</f>
        <v>0</v>
      </c>
      <c r="M15" s="1" t="n">
        <f aca="false">M19-M7</f>
        <v>0</v>
      </c>
      <c r="N15" s="1" t="n">
        <f aca="false">N19-N7</f>
        <v>0</v>
      </c>
    </row>
    <row r="16" customFormat="false" ht="14.25" hidden="false" customHeight="true" outlineLevel="0" collapsed="false">
      <c r="A16" s="2" t="s">
        <v>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  <row r="17" customFormat="false" ht="13.8" hidden="false" customHeight="true" outlineLevel="0" collapsed="false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4.25" hidden="false" customHeight="true" outlineLevel="0" collapsed="false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4.25" hidden="false" customHeight="true" outlineLevel="0" collapsed="false">
      <c r="A19" s="2" t="s">
        <v>7</v>
      </c>
      <c r="B19" s="1" t="n">
        <v>264933.4</v>
      </c>
      <c r="C19" s="1" t="n">
        <v>214589.96</v>
      </c>
      <c r="D19" s="1" t="n">
        <v>192259.79</v>
      </c>
      <c r="E19" s="1" t="n">
        <v>106012.07</v>
      </c>
      <c r="F19" s="1" t="n">
        <v>87585.34</v>
      </c>
      <c r="G19" s="1" t="n">
        <v>83693.69</v>
      </c>
      <c r="H19" s="1" t="n">
        <v>65666.79</v>
      </c>
      <c r="I19" s="1" t="n">
        <v>50850.67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customFormat="false" ht="14.25" hidden="false" customHeight="true" outlineLevel="0" collapsed="false">
      <c r="A20" s="2" t="s">
        <v>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2.85" hidden="false" customHeight="true" outlineLevel="0" collapsed="false"/>
    <row r="22" customFormat="false" ht="13.8" hidden="false" customHeight="true" outlineLevel="0" collapsed="false">
      <c r="A22" s="3" t="s">
        <v>11</v>
      </c>
      <c r="B22" s="1" t="n">
        <f aca="false">B12/B7</f>
        <v>0</v>
      </c>
      <c r="C22" s="1" t="e">
        <f aca="false">C12/#REF!</f>
        <v>#VALUE!</v>
      </c>
      <c r="D22" s="1" t="e">
        <f aca="false">D12/#REF!</f>
        <v>#VALUE!</v>
      </c>
      <c r="E22" s="1" t="n">
        <f aca="false">E12/C7</f>
        <v>0</v>
      </c>
      <c r="F22" s="1" t="n">
        <f aca="false">F12/D7</f>
        <v>0</v>
      </c>
      <c r="G22" s="1" t="n">
        <f aca="false">G12/E7</f>
        <v>0</v>
      </c>
      <c r="H22" s="1" t="n">
        <f aca="false">H12/F7</f>
        <v>0</v>
      </c>
      <c r="I22" s="1" t="n">
        <f aca="false">I12/G7</f>
        <v>0</v>
      </c>
      <c r="J22" s="1" t="n">
        <f aca="false">J12/H7</f>
        <v>0</v>
      </c>
      <c r="K22" s="1" t="n">
        <f aca="false">K12/I7</f>
        <v>0</v>
      </c>
      <c r="L22" s="1" t="e">
        <f aca="false">L12/J7</f>
        <v>#DIV/0!</v>
      </c>
      <c r="M22" s="1" t="e">
        <f aca="false">M12/K7</f>
        <v>#DIV/0!</v>
      </c>
      <c r="N22" s="1" t="e">
        <f aca="false">N12/L7</f>
        <v>#DIV/0!</v>
      </c>
      <c r="O22" s="1" t="e">
        <f aca="false">O12/M7</f>
        <v>#DIV/0!</v>
      </c>
      <c r="P22" s="1" t="e">
        <f aca="false">P12/N7</f>
        <v>#DIV/0!</v>
      </c>
    </row>
    <row r="23" customFormat="false" ht="13.8" hidden="false" customHeight="true" outlineLevel="0" collapsed="false">
      <c r="A23" s="3" t="s">
        <v>12</v>
      </c>
      <c r="B23" s="1" t="e">
        <f aca="false">B20/B16</f>
        <v>#DIV/0!</v>
      </c>
      <c r="C23" s="1" t="e">
        <f aca="false">C20/C16</f>
        <v>#DIV/0!</v>
      </c>
      <c r="D23" s="1" t="e">
        <f aca="false">D20/D16</f>
        <v>#DIV/0!</v>
      </c>
      <c r="E23" s="1" t="e">
        <f aca="false">E20/E16</f>
        <v>#DIV/0!</v>
      </c>
      <c r="F23" s="1" t="e">
        <f aca="false">F20/F16</f>
        <v>#DIV/0!</v>
      </c>
      <c r="G23" s="1" t="e">
        <f aca="false">G20/G16</f>
        <v>#DIV/0!</v>
      </c>
      <c r="H23" s="1" t="e">
        <f aca="false">H20/H16</f>
        <v>#DIV/0!</v>
      </c>
      <c r="I23" s="1" t="e">
        <f aca="false">I20/I16</f>
        <v>#DIV/0!</v>
      </c>
      <c r="J23" s="1" t="e">
        <f aca="false">J20/J16</f>
        <v>#DIV/0!</v>
      </c>
      <c r="K23" s="1" t="e">
        <f aca="false">K20/K16</f>
        <v>#DIV/0!</v>
      </c>
      <c r="L23" s="1" t="e">
        <f aca="false">L20/L16</f>
        <v>#DIV/0!</v>
      </c>
      <c r="M23" s="1" t="e">
        <f aca="false">M20/M16</f>
        <v>#DIV/0!</v>
      </c>
      <c r="N23" s="1" t="e">
        <f aca="false">N20/N16</f>
        <v>#DIV/0!</v>
      </c>
      <c r="O23" s="1" t="e">
        <f aca="false">O20/O16</f>
        <v>#DIV/0!</v>
      </c>
      <c r="P23" s="1" t="e">
        <f aca="false">P20/P16</f>
        <v>#DIV/0!</v>
      </c>
    </row>
    <row r="25" customFormat="false" ht="12.85" hidden="false" customHeight="true" outlineLevel="0" collapsed="false">
      <c r="B25" s="1" t="s">
        <v>13</v>
      </c>
      <c r="L25" s="1" t="s">
        <v>14</v>
      </c>
    </row>
    <row r="48" customFormat="false" ht="12.85" hidden="false" customHeight="true" outlineLevel="0" collapsed="false">
      <c r="B48" s="1" t="s">
        <v>15</v>
      </c>
      <c r="L48" s="1" t="s">
        <v>16</v>
      </c>
    </row>
    <row r="71" customFormat="false" ht="12.85" hidden="false" customHeight="true" outlineLevel="0" collapsed="false">
      <c r="B71" s="1" t="s">
        <v>17</v>
      </c>
    </row>
    <row r="72" customFormat="false" ht="12.85" hidden="false" customHeight="true" outlineLevel="0" collapsed="false">
      <c r="M72" s="1" t="s">
        <v>18</v>
      </c>
    </row>
    <row r="95" customFormat="false" ht="12.85" hidden="false" customHeight="true" outlineLevel="0" collapsed="false">
      <c r="C9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5"/>
  <cols>
    <col collapsed="false" hidden="false" max="8" min="8" style="1" width="18.4285714285714"/>
  </cols>
  <sheetData>
    <row r="1" customFormat="false" ht="12.85" hidden="false" customHeight="true" outlineLevel="0" collapsed="false">
      <c r="C1" s="5"/>
      <c r="D1" s="5"/>
      <c r="F1" s="5"/>
      <c r="H1" s="5"/>
    </row>
    <row r="2" customFormat="false" ht="30.4" hidden="false" customHeight="true" outlineLevel="0" collapsed="false">
      <c r="B2" s="6" t="s">
        <v>16</v>
      </c>
      <c r="C2" s="6" t="s">
        <v>0</v>
      </c>
      <c r="D2" s="6" t="s">
        <v>20</v>
      </c>
      <c r="E2" s="6" t="s">
        <v>2</v>
      </c>
      <c r="H2" s="0"/>
    </row>
    <row r="3" customFormat="false" ht="13.8" hidden="false" customHeight="true" outlineLevel="0" collapsed="false">
      <c r="B3" s="5"/>
      <c r="C3" s="7" t="n">
        <v>259.36</v>
      </c>
      <c r="D3" s="7"/>
      <c r="E3" s="5"/>
      <c r="H3" s="1" t="s">
        <v>21</v>
      </c>
      <c r="I3" s="7" t="n">
        <f aca="false">C16</f>
        <v>349.79</v>
      </c>
    </row>
    <row r="4" customFormat="false" ht="13.8" hidden="false" customHeight="true" outlineLevel="0" collapsed="false">
      <c r="B4" s="5" t="n">
        <v>73.34</v>
      </c>
      <c r="C4" s="7" t="n">
        <v>337.71</v>
      </c>
      <c r="D4" s="7" t="n">
        <f aca="false">C4-C3</f>
        <v>78.35</v>
      </c>
      <c r="E4" s="5" t="n">
        <v>22</v>
      </c>
      <c r="H4" s="1" t="s">
        <v>22</v>
      </c>
      <c r="I4" s="7" t="n">
        <f aca="false">C3</f>
        <v>259.36</v>
      </c>
    </row>
    <row r="5" customFormat="false" ht="13.8" hidden="false" customHeight="true" outlineLevel="0" collapsed="false">
      <c r="B5" s="5" t="n">
        <v>49.22</v>
      </c>
      <c r="C5" s="7" t="n">
        <v>203.65</v>
      </c>
      <c r="D5" s="7" t="n">
        <f aca="false">C5-C4</f>
        <v>-134.06</v>
      </c>
      <c r="E5" s="5" t="n">
        <v>13</v>
      </c>
      <c r="H5" s="1" t="s">
        <v>23</v>
      </c>
      <c r="I5" s="1" t="n">
        <v>13</v>
      </c>
    </row>
    <row r="6" customFormat="false" ht="13.8" hidden="false" customHeight="true" outlineLevel="0" collapsed="false">
      <c r="B6" s="5" t="n">
        <v>74.32</v>
      </c>
      <c r="C6" s="7" t="n">
        <v>326.84</v>
      </c>
      <c r="D6" s="7" t="n">
        <f aca="false">C6-C5</f>
        <v>123.19</v>
      </c>
      <c r="E6" s="5" t="n">
        <v>17</v>
      </c>
      <c r="H6" s="1" t="s">
        <v>24</v>
      </c>
      <c r="I6" s="8" t="n">
        <f aca="false">_xlfn.RRI(I5,I4,I3)</f>
        <v>0.0232756636954439</v>
      </c>
    </row>
    <row r="7" customFormat="false" ht="13.8" hidden="false" customHeight="true" outlineLevel="0" collapsed="false">
      <c r="B7" s="5" t="n">
        <v>59.44</v>
      </c>
      <c r="C7" s="7" t="n">
        <v>212.73</v>
      </c>
      <c r="D7" s="7" t="n">
        <f aca="false">C7-C6</f>
        <v>-114.11</v>
      </c>
      <c r="E7" s="5" t="n">
        <v>10.5</v>
      </c>
      <c r="H7" s="0"/>
    </row>
    <row r="8" customFormat="false" ht="13.8" hidden="false" customHeight="true" outlineLevel="0" collapsed="false">
      <c r="B8" s="5" t="n">
        <v>72.62</v>
      </c>
      <c r="C8" s="7" t="n">
        <v>303.66</v>
      </c>
      <c r="D8" s="7" t="n">
        <f aca="false">C8-C7</f>
        <v>90.93</v>
      </c>
      <c r="E8" s="5" t="n">
        <v>12.5</v>
      </c>
      <c r="H8" s="1" t="s">
        <v>25</v>
      </c>
      <c r="I8" s="5" t="n">
        <f aca="false">15.1</f>
        <v>15.1</v>
      </c>
    </row>
    <row r="9" customFormat="false" ht="13.8" hidden="false" customHeight="true" outlineLevel="0" collapsed="false">
      <c r="B9" s="5" t="n">
        <v>64.35</v>
      </c>
      <c r="C9" s="7" t="n">
        <v>358.81</v>
      </c>
      <c r="D9" s="7" t="n">
        <f aca="false">C9-C8</f>
        <v>55.15</v>
      </c>
      <c r="E9" s="5" t="n">
        <v>14.5</v>
      </c>
      <c r="H9" s="1" t="s">
        <v>26</v>
      </c>
      <c r="I9" s="1" t="n">
        <v>10</v>
      </c>
    </row>
    <row r="10" customFormat="false" ht="13.8" hidden="false" customHeight="true" outlineLevel="0" collapsed="false">
      <c r="B10" s="5" t="n">
        <v>72.23</v>
      </c>
      <c r="C10" s="7" t="n">
        <v>411.87</v>
      </c>
      <c r="D10" s="7" t="n">
        <f aca="false">C10-C9</f>
        <v>53.06</v>
      </c>
      <c r="E10" s="5" t="n">
        <v>16.5</v>
      </c>
      <c r="H10" s="1" t="s">
        <v>27</v>
      </c>
      <c r="I10" s="8" t="n">
        <v>0.0792</v>
      </c>
    </row>
    <row r="11" customFormat="false" ht="13.8" hidden="false" customHeight="true" outlineLevel="0" collapsed="false">
      <c r="B11" s="5" t="n">
        <v>79.33</v>
      </c>
      <c r="C11" s="7" t="n">
        <v>473.56</v>
      </c>
      <c r="D11" s="7" t="n">
        <f aca="false">C11-C10</f>
        <v>61.69</v>
      </c>
      <c r="E11" s="5" t="n">
        <v>18.5</v>
      </c>
      <c r="H11" s="1" t="s">
        <v>28</v>
      </c>
      <c r="I11" s="9" t="n">
        <f aca="false">FV(I6,I9,-I8,-I3-I8,0)</f>
        <v>627.130109774149</v>
      </c>
    </row>
    <row r="12" customFormat="false" ht="13.8" hidden="false" customHeight="true" outlineLevel="0" collapsed="false">
      <c r="B12" s="5" t="n">
        <v>59</v>
      </c>
      <c r="C12" s="7" t="n">
        <v>363.17</v>
      </c>
      <c r="D12" s="7" t="n">
        <f aca="false">C12-C11</f>
        <v>-110.39</v>
      </c>
      <c r="E12" s="5" t="n">
        <v>14.25</v>
      </c>
      <c r="H12" s="1" t="s">
        <v>29</v>
      </c>
      <c r="I12" s="9" t="n">
        <f aca="false">PV(I10,I9,0,-I11,0)</f>
        <v>292.643098181517</v>
      </c>
    </row>
    <row r="13" customFormat="false" ht="13.8" hidden="false" customHeight="true" outlineLevel="0" collapsed="false">
      <c r="B13" s="5" t="n">
        <v>54.1</v>
      </c>
      <c r="C13" s="7" t="n">
        <v>398.95</v>
      </c>
      <c r="D13" s="7" t="n">
        <f aca="false">C13-C12</f>
        <v>35.78</v>
      </c>
      <c r="E13" s="5" t="n">
        <v>16.25</v>
      </c>
    </row>
    <row r="14" customFormat="false" ht="13.8" hidden="false" customHeight="true" outlineLevel="0" collapsed="false">
      <c r="B14" s="5" t="n">
        <v>56.8</v>
      </c>
      <c r="C14" s="7" t="n">
        <v>437.13</v>
      </c>
      <c r="D14" s="7" t="n">
        <f aca="false">C14-C13</f>
        <v>38.18</v>
      </c>
      <c r="E14" s="5" t="n">
        <v>18.25</v>
      </c>
    </row>
    <row r="15" customFormat="false" ht="13.8" hidden="false" customHeight="true" outlineLevel="0" collapsed="false">
      <c r="B15" s="5" t="n">
        <v>38.86</v>
      </c>
      <c r="C15" s="7" t="n">
        <v>491.55</v>
      </c>
      <c r="D15" s="7" t="n">
        <f aca="false">C15-C14</f>
        <v>54.42</v>
      </c>
      <c r="E15" s="5" t="n">
        <v>14</v>
      </c>
    </row>
    <row r="16" customFormat="false" ht="13.8" hidden="false" customHeight="true" outlineLevel="0" collapsed="false">
      <c r="B16" s="5" t="n">
        <v>38.37</v>
      </c>
      <c r="C16" s="7" t="n">
        <v>349.79</v>
      </c>
      <c r="D16" s="7" t="n">
        <f aca="false">C16-C15</f>
        <v>-141.76</v>
      </c>
      <c r="E16" s="5" t="n">
        <v>16</v>
      </c>
    </row>
    <row r="17" customFormat="false" ht="13.8" hidden="false" customHeight="true" outlineLevel="0" collapsed="false">
      <c r="B17" s="5" t="n">
        <f aca="false">SUM(B3:B16)</f>
        <v>791.98</v>
      </c>
      <c r="D17" s="1" t="n">
        <f aca="false">SUM(D3:D16)</f>
        <v>90.43</v>
      </c>
      <c r="E17" s="5" t="n">
        <f aca="false">SUM(E3:E16)</f>
        <v>203.25</v>
      </c>
      <c r="F17" s="1" t="n">
        <f aca="false">SUM(D17:E17)</f>
        <v>293.68</v>
      </c>
    </row>
    <row r="18" customFormat="false" ht="13.8" hidden="false" customHeight="true" outlineLevel="0" collapsed="false">
      <c r="D18" s="10" t="n">
        <f aca="false">AVERAGE(D4:D16)</f>
        <v>6.95615384615385</v>
      </c>
      <c r="E18" s="5"/>
    </row>
    <row r="19" customFormat="false" ht="13.8" hidden="false" customHeight="true" outlineLevel="0" collapsed="false">
      <c r="C19" s="1" t="n">
        <f aca="false">_xlfn.RRI(13,C3,C16)</f>
        <v>0.0232756636954439</v>
      </c>
      <c r="E19" s="5" t="n">
        <f aca="false">AVERAGE(E4:E16)</f>
        <v>15.6346153846154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2018-12-16T08:56:42Z</dcterms:created>
  <dc:creator/>
  <dc:description/>
  <dc:language>en-IN</dc:language>
  <cp:lastModifiedBy/>
  <dcterms:modified xsi:type="dcterms:W3CDTF">2018-12-21T05:31:14Z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