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kaushalya\consultancy\saividya\advancedaiml\notes\unit5\"/>
    </mc:Choice>
  </mc:AlternateContent>
  <xr:revisionPtr revIDLastSave="0" documentId="13_ncr:1_{41377699-A9C4-42E0-AFA9-08A6D946024F}" xr6:coauthVersionLast="47" xr6:coauthVersionMax="47" xr10:uidLastSave="{00000000-0000-0000-0000-000000000000}"/>
  <bookViews>
    <workbookView xWindow="-108" yWindow="-108" windowWidth="23256" windowHeight="12456" firstSheet="4" activeTab="3" xr2:uid="{8CD42626-F6D2-49F3-A486-1A212B85DEB3}"/>
  </bookViews>
  <sheets>
    <sheet name="Onedimensionaldata" sheetId="1" r:id="rId1"/>
    <sheet name="practice-kmeans-1d" sheetId="7" r:id="rId2"/>
    <sheet name="practice-kmediods-2d" sheetId="9" r:id="rId3"/>
    <sheet name="practice-agglomerative-singleli" sheetId="10" r:id="rId4"/>
    <sheet name="practice-kmeans-2d" sheetId="8" r:id="rId5"/>
    <sheet name="twodimentionaldata" sheetId="2" r:id="rId6"/>
    <sheet name="K-medoids" sheetId="3" r:id="rId7"/>
    <sheet name="AgglomerativeAlgorithm-Single" sheetId="4" r:id="rId8"/>
    <sheet name="Agglomerative-Complete" sheetId="5" r:id="rId9"/>
    <sheet name="Agglomerative Algorithm Average"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0" l="1"/>
  <c r="G20" i="10"/>
  <c r="G19" i="10"/>
  <c r="F20" i="10"/>
  <c r="F19" i="10"/>
  <c r="F18" i="10"/>
  <c r="E20" i="10"/>
  <c r="E19" i="10"/>
  <c r="E18" i="10"/>
  <c r="E17" i="10"/>
  <c r="D20" i="10"/>
  <c r="D19" i="10"/>
  <c r="D18" i="10"/>
  <c r="D17" i="10"/>
  <c r="D16" i="10"/>
  <c r="H7" i="9"/>
  <c r="H6" i="9"/>
  <c r="H5" i="9"/>
  <c r="G7" i="9"/>
  <c r="G6" i="9"/>
  <c r="G5" i="9"/>
  <c r="H3" i="9"/>
  <c r="G3" i="9"/>
  <c r="I19" i="8"/>
  <c r="I18" i="8"/>
  <c r="I17" i="8"/>
  <c r="H19" i="8"/>
  <c r="H18" i="8"/>
  <c r="H17" i="8"/>
  <c r="I16" i="8"/>
  <c r="H16" i="8"/>
  <c r="H12" i="8"/>
  <c r="G12" i="8"/>
  <c r="F12" i="8"/>
  <c r="E12" i="8"/>
  <c r="I9" i="8"/>
  <c r="H9" i="8"/>
  <c r="I8" i="8"/>
  <c r="H8" i="8"/>
  <c r="I7" i="8"/>
  <c r="H7" i="8"/>
  <c r="I6" i="8"/>
  <c r="H6" i="8"/>
  <c r="D41" i="7"/>
  <c r="E28" i="7"/>
  <c r="E29" i="7"/>
  <c r="E30" i="7"/>
  <c r="E31" i="7"/>
  <c r="E32" i="7"/>
  <c r="E33" i="7"/>
  <c r="E34" i="7"/>
  <c r="E35" i="7"/>
  <c r="E36" i="7"/>
  <c r="E37" i="7"/>
  <c r="E38" i="7"/>
  <c r="E39" i="7"/>
  <c r="E40" i="7"/>
  <c r="E41" i="7"/>
  <c r="E27" i="7"/>
  <c r="D28" i="7"/>
  <c r="D29" i="7"/>
  <c r="D30" i="7"/>
  <c r="D31" i="7"/>
  <c r="D32" i="7"/>
  <c r="D33" i="7"/>
  <c r="D34" i="7"/>
  <c r="D35" i="7"/>
  <c r="D36" i="7"/>
  <c r="D37" i="7"/>
  <c r="D38" i="7"/>
  <c r="D39" i="7"/>
  <c r="D40" i="7"/>
  <c r="D27" i="7"/>
  <c r="C28" i="7"/>
  <c r="C29" i="7"/>
  <c r="C30" i="7"/>
  <c r="C31" i="7"/>
  <c r="C32" i="7"/>
  <c r="C33" i="7"/>
  <c r="C34" i="7"/>
  <c r="C35" i="7"/>
  <c r="C36" i="7"/>
  <c r="C37" i="7"/>
  <c r="C38" i="7"/>
  <c r="C39" i="7"/>
  <c r="C40" i="7"/>
  <c r="C41" i="7"/>
  <c r="C27" i="7"/>
  <c r="E25" i="7"/>
  <c r="D25" i="7"/>
  <c r="C25" i="7"/>
  <c r="E7" i="7"/>
  <c r="E8" i="7"/>
  <c r="E9" i="7"/>
  <c r="E10" i="7"/>
  <c r="E11" i="7"/>
  <c r="E12" i="7"/>
  <c r="E13" i="7"/>
  <c r="E14" i="7"/>
  <c r="E15" i="7"/>
  <c r="E16" i="7"/>
  <c r="E17" i="7"/>
  <c r="E18" i="7"/>
  <c r="E19" i="7"/>
  <c r="E20" i="7"/>
  <c r="E6" i="7"/>
  <c r="D7" i="7"/>
  <c r="D8" i="7"/>
  <c r="D9" i="7"/>
  <c r="D10" i="7"/>
  <c r="D11" i="7"/>
  <c r="D12" i="7"/>
  <c r="D13" i="7"/>
  <c r="D14" i="7"/>
  <c r="D15" i="7"/>
  <c r="D16" i="7"/>
  <c r="D17" i="7"/>
  <c r="D18" i="7"/>
  <c r="D19" i="7"/>
  <c r="D20" i="7"/>
  <c r="D6" i="7"/>
  <c r="C7" i="7"/>
  <c r="C8" i="7"/>
  <c r="C9" i="7"/>
  <c r="C10" i="7"/>
  <c r="C11" i="7"/>
  <c r="C12" i="7"/>
  <c r="C13" i="7"/>
  <c r="C14" i="7"/>
  <c r="C15" i="7"/>
  <c r="C16" i="7"/>
  <c r="C17" i="7"/>
  <c r="C18" i="7"/>
  <c r="C19" i="7"/>
  <c r="C20" i="7"/>
  <c r="C6" i="7"/>
  <c r="F46" i="6"/>
  <c r="G46" i="6"/>
  <c r="H47" i="6"/>
  <c r="G47" i="6"/>
  <c r="F47" i="6"/>
  <c r="F45" i="6"/>
  <c r="H31" i="6"/>
  <c r="G31" i="6"/>
  <c r="F31" i="6"/>
  <c r="J23" i="6"/>
  <c r="I23" i="6"/>
  <c r="I22" i="6"/>
  <c r="H23" i="6"/>
  <c r="H22" i="6"/>
  <c r="H21" i="6"/>
  <c r="G23" i="6"/>
  <c r="G22" i="6"/>
  <c r="G21" i="6"/>
  <c r="G20" i="6"/>
  <c r="F23" i="6"/>
  <c r="F22" i="6"/>
  <c r="F21" i="6"/>
  <c r="F20" i="6"/>
  <c r="F19" i="6"/>
  <c r="D38" i="5"/>
  <c r="H30" i="5"/>
  <c r="G30" i="5"/>
  <c r="G29" i="5"/>
  <c r="F29" i="5"/>
  <c r="F30" i="5"/>
  <c r="F28" i="5"/>
  <c r="E28" i="5"/>
  <c r="E29" i="5"/>
  <c r="E30" i="5"/>
  <c r="E27" i="5"/>
  <c r="D30" i="5"/>
  <c r="D29" i="5"/>
  <c r="D28" i="5"/>
  <c r="D27" i="5"/>
  <c r="D26" i="5"/>
  <c r="G27" i="4"/>
  <c r="F27" i="4"/>
  <c r="F26" i="4"/>
  <c r="E27" i="4"/>
  <c r="E26" i="4"/>
  <c r="D27" i="4"/>
  <c r="D26" i="4"/>
  <c r="D25" i="4"/>
  <c r="D24" i="4"/>
  <c r="C27" i="4"/>
  <c r="C26" i="4"/>
  <c r="C25" i="4"/>
  <c r="C24" i="4"/>
  <c r="C23" i="4"/>
  <c r="H50" i="3"/>
  <c r="E50" i="3"/>
  <c r="G48" i="3"/>
  <c r="F48" i="3"/>
  <c r="G47" i="3"/>
  <c r="F47" i="3"/>
  <c r="G46" i="3"/>
  <c r="F46" i="3"/>
  <c r="G45" i="3"/>
  <c r="F45" i="3"/>
  <c r="G44" i="3"/>
  <c r="F44" i="3"/>
  <c r="G43" i="3"/>
  <c r="F43" i="3"/>
  <c r="I22" i="3"/>
  <c r="I36" i="3"/>
  <c r="G34" i="3"/>
  <c r="F34" i="3"/>
  <c r="G33" i="3"/>
  <c r="F33" i="3"/>
  <c r="G32" i="3"/>
  <c r="F32" i="3"/>
  <c r="G31" i="3"/>
  <c r="F31" i="3"/>
  <c r="G30" i="3"/>
  <c r="F30" i="3"/>
  <c r="G29" i="3"/>
  <c r="F29" i="3"/>
  <c r="H36" i="3"/>
  <c r="E36" i="3"/>
  <c r="H22" i="3"/>
  <c r="E22" i="3"/>
  <c r="G20" i="3"/>
  <c r="F20" i="3"/>
  <c r="G19" i="3"/>
  <c r="F19" i="3"/>
  <c r="G16" i="3"/>
  <c r="G15" i="3"/>
  <c r="G17" i="3"/>
  <c r="G18" i="3"/>
  <c r="F18" i="3"/>
  <c r="F17" i="3"/>
  <c r="F16" i="3"/>
  <c r="F15" i="3"/>
  <c r="G32" i="2"/>
  <c r="F32" i="2"/>
  <c r="G31" i="2"/>
  <c r="F31" i="2"/>
  <c r="F30" i="2"/>
  <c r="G30" i="2"/>
  <c r="G29" i="2"/>
  <c r="F29" i="2"/>
  <c r="D21" i="2"/>
  <c r="C21" i="2"/>
  <c r="D20" i="2"/>
  <c r="C20" i="2"/>
  <c r="G9" i="2"/>
  <c r="F9" i="2"/>
  <c r="G8" i="2"/>
  <c r="F8" i="2"/>
  <c r="F7" i="2"/>
  <c r="G7" i="2"/>
  <c r="G6" i="2"/>
  <c r="F6" i="2"/>
  <c r="D48" i="1"/>
  <c r="D35" i="1"/>
  <c r="D36" i="1"/>
  <c r="D37" i="1"/>
  <c r="D38" i="1"/>
  <c r="D39" i="1"/>
  <c r="D40" i="1"/>
  <c r="D41" i="1"/>
  <c r="D42" i="1"/>
  <c r="D43" i="1"/>
  <c r="D44" i="1"/>
  <c r="D45" i="1"/>
  <c r="D46" i="1"/>
  <c r="D47" i="1"/>
  <c r="D34" i="1"/>
  <c r="C35" i="1"/>
  <c r="C36" i="1"/>
  <c r="C37" i="1"/>
  <c r="C38" i="1"/>
  <c r="C39" i="1"/>
  <c r="C40" i="1"/>
  <c r="C41" i="1"/>
  <c r="C42" i="1"/>
  <c r="C43" i="1"/>
  <c r="C44" i="1"/>
  <c r="C45" i="1"/>
  <c r="C46" i="1"/>
  <c r="C47" i="1"/>
  <c r="C48" i="1"/>
  <c r="C34" i="1"/>
  <c r="B35" i="1"/>
  <c r="B36" i="1"/>
  <c r="B37" i="1"/>
  <c r="B38" i="1"/>
  <c r="B39" i="1"/>
  <c r="B40" i="1"/>
  <c r="B41" i="1"/>
  <c r="B42" i="1"/>
  <c r="B43" i="1"/>
  <c r="B44" i="1"/>
  <c r="B45" i="1"/>
  <c r="B46" i="1"/>
  <c r="B47" i="1"/>
  <c r="B48" i="1"/>
  <c r="B34" i="1"/>
  <c r="D28" i="1"/>
  <c r="C28" i="1"/>
  <c r="B28" i="1"/>
  <c r="D6" i="1"/>
  <c r="D7" i="1"/>
  <c r="D8" i="1"/>
  <c r="D9" i="1"/>
  <c r="D10" i="1"/>
  <c r="D11" i="1"/>
  <c r="D12" i="1"/>
  <c r="D13" i="1"/>
  <c r="D14" i="1"/>
  <c r="D15" i="1"/>
  <c r="D16" i="1"/>
  <c r="D17" i="1"/>
  <c r="D18" i="1"/>
  <c r="D19" i="1"/>
  <c r="D5" i="1"/>
  <c r="C6" i="1"/>
  <c r="C7" i="1"/>
  <c r="C8" i="1"/>
  <c r="C9" i="1"/>
  <c r="C10" i="1"/>
  <c r="C11" i="1"/>
  <c r="C12" i="1"/>
  <c r="C13" i="1"/>
  <c r="C14" i="1"/>
  <c r="C15" i="1"/>
  <c r="C16" i="1"/>
  <c r="C17" i="1"/>
  <c r="C18" i="1"/>
  <c r="C19" i="1"/>
  <c r="C5" i="1"/>
  <c r="B8" i="1"/>
  <c r="B9" i="1"/>
  <c r="B10" i="1"/>
  <c r="B11" i="1"/>
  <c r="B12" i="1"/>
  <c r="B13" i="1"/>
  <c r="B14" i="1"/>
  <c r="B15" i="1"/>
  <c r="B16" i="1"/>
  <c r="B17" i="1"/>
  <c r="B18" i="1"/>
  <c r="B19" i="1"/>
  <c r="B6" i="1"/>
  <c r="B7" i="1"/>
  <c r="B5" i="1"/>
</calcChain>
</file>

<file path=xl/sharedStrings.xml><?xml version="1.0" encoding="utf-8"?>
<sst xmlns="http://schemas.openxmlformats.org/spreadsheetml/2006/main" count="391" uniqueCount="134">
  <si>
    <t>Solved Problem 13.1</t>
  </si>
  <si>
    <t>Apply k-means algorithm is given data for k=3 (I,e 3 clusters).
Use c1(2),c2(16) and c3(38) as initial cluster centers.
Data : 2,4,6,3,31,12,15,16,38,35,14,21,23,25,30</t>
  </si>
  <si>
    <t>Solution</t>
  </si>
  <si>
    <t>The initial cluster centers are given c1(2),c2(16) and c3(38) .
 Calculating the distance between each data point and cluster center.We get following table</t>
  </si>
  <si>
    <t>Data Points</t>
  </si>
  <si>
    <t>Distance from c1(2)</t>
  </si>
  <si>
    <t>Distance from c2(16)</t>
  </si>
  <si>
    <t>Distance from c3(38)</t>
  </si>
  <si>
    <t>By assigning the data points to the cluster center whose distance from it is minimum
of all the cluster centers,we get following table</t>
  </si>
  <si>
    <t>c1(2)</t>
  </si>
  <si>
    <t>m1=2</t>
  </si>
  <si>
    <t>m2=16</t>
  </si>
  <si>
    <t>m3=38</t>
  </si>
  <si>
    <t>c2(16)</t>
  </si>
  <si>
    <t>c3(38)</t>
  </si>
  <si>
    <t>{2,3,4,6}</t>
  </si>
  <si>
    <t>{12,14,15,16,21,23,25}</t>
  </si>
  <si>
    <t>{30,31,35,38}</t>
  </si>
  <si>
    <t>New Cluster Centers</t>
  </si>
  <si>
    <t>m1</t>
  </si>
  <si>
    <t>m2</t>
  </si>
  <si>
    <t>Similarly using the new cluster centers we can calculate the distance
from it and allocate cluster formed and hence we stop this procedure.
The final clustering result is given in the following table.</t>
  </si>
  <si>
    <t>c1(3.75)</t>
  </si>
  <si>
    <t>m1=3.75</t>
  </si>
  <si>
    <t>c2(18)</t>
  </si>
  <si>
    <t>m2=18</t>
  </si>
  <si>
    <t>Two Dimentional Data</t>
  </si>
  <si>
    <t>Solved problem 13.3</t>
  </si>
  <si>
    <t>Apply k-means clustering for the datasets given in Table 13.1 for two clusters
Tabulate all the assignments</t>
  </si>
  <si>
    <t>Sample No</t>
  </si>
  <si>
    <t>X</t>
  </si>
  <si>
    <t>Y</t>
  </si>
  <si>
    <t>Assignment</t>
  </si>
  <si>
    <t>C1</t>
  </si>
  <si>
    <t>C2</t>
  </si>
  <si>
    <t>Centroid: C1=(185,72) and
C2=(170,56)</t>
  </si>
  <si>
    <t>First Iteration</t>
  </si>
  <si>
    <t>Distance from C1 is Euclidean distance between (185,72) and (168,60)</t>
  </si>
  <si>
    <t>Euclidean distance</t>
  </si>
  <si>
    <t>Euclidean distance from C1</t>
  </si>
  <si>
    <t>Euclidean distance formula</t>
  </si>
  <si>
    <t>Euclidean distance from C2</t>
  </si>
  <si>
    <t>The new centroid for c1 is</t>
  </si>
  <si>
    <t>The new centroid for c2 is</t>
  </si>
  <si>
    <t>Second Iteration</t>
  </si>
  <si>
    <t>After second iteration, the assignment has not changed and hence
the algorithm is stopped and points are clusterred</t>
  </si>
  <si>
    <t>Manhattan distance</t>
  </si>
  <si>
    <t>Cluster the following dataset of 6 objects into two clusters,that is k=2</t>
  </si>
  <si>
    <t>X1</t>
  </si>
  <si>
    <t>X2</t>
  </si>
  <si>
    <t>X3</t>
  </si>
  <si>
    <t>X4</t>
  </si>
  <si>
    <t>X5</t>
  </si>
  <si>
    <t>X6</t>
  </si>
  <si>
    <t>Step 2 - Manhattan distances are calculated to each center to associate each data object to its nearest medoid</t>
  </si>
  <si>
    <t>Step 1 - Two observations c1=x2=(3,4) and c2=x6=(6,4) are randomly selected as medoids (cluster centers)</t>
  </si>
  <si>
    <t>Distance to C1</t>
  </si>
  <si>
    <t>Distance to C2</t>
  </si>
  <si>
    <t>Cost</t>
  </si>
  <si>
    <t>Assign nearest point</t>
  </si>
  <si>
    <t>Step 3</t>
  </si>
  <si>
    <t>We select one of the non-medoids O'. Let us assume O'=(6,2)
So now mediods are c1(3,4) and O'(6,2). If c1 and O' are the new medoids.
We calculate the total cost involved</t>
  </si>
  <si>
    <t>Distance to C1-(3,4)</t>
  </si>
  <si>
    <t>Distance to C2 (6,2)</t>
  </si>
  <si>
    <t>So cost of swapping mediods from c2 to O' is 11.Since the cost is less,
this is considered as a better cluster assignment. Here swapping is done as the cost is less</t>
  </si>
  <si>
    <t>Step 4</t>
  </si>
  <si>
    <t>We select another non-mediod O'=(4,2).
So now the mediods are c1(3,4) and O'(4,2). 
If c1 and O' are new medioids,we calculate the total cost involved</t>
  </si>
  <si>
    <t>So cost of swapping mediod from c2 to O' is 12.Since the cost is more,
this cluster assignment is not considered and swapping is not done</t>
  </si>
  <si>
    <t>Agglomerative Algorithm: Single Link</t>
  </si>
  <si>
    <t>Single-nearest distance or single linkage is the agglomerative method that
uses the distance between the closest members of the two clusters</t>
  </si>
  <si>
    <t>Solved Problem 13.5</t>
  </si>
  <si>
    <t>Find  clusters using single link technique.
Use Euclidean distance and draw the dendrogram</t>
  </si>
  <si>
    <t>P1</t>
  </si>
  <si>
    <t>P2</t>
  </si>
  <si>
    <t>P3</t>
  </si>
  <si>
    <t>P4</t>
  </si>
  <si>
    <t>P5</t>
  </si>
  <si>
    <t>To Compute distance matrix</t>
  </si>
  <si>
    <t>d[(x,y)(a,b)] eq sqrt(x-a)^2+(y-b)^2</t>
  </si>
  <si>
    <t xml:space="preserve">Eucledian distance </t>
  </si>
  <si>
    <t>d(p1,p2)</t>
  </si>
  <si>
    <t>Distance Matrix</t>
  </si>
  <si>
    <t>P6</t>
  </si>
  <si>
    <t>d(p1,p2) eq sqrt(p1x-p2x)^2+(p1y-p2y)^2</t>
  </si>
  <si>
    <t>Merging the two closest members of the two
clusters and finding the minimum element in distance we get</t>
  </si>
  <si>
    <t>Here minimum value is 0.1 and hence we combine P3 and P6.</t>
  </si>
  <si>
    <t>Now form cluster of elements corresponding to mimumum value and update distance matrix. To update the distance matrix</t>
  </si>
  <si>
    <t>min((P3,P6),P1)=min((P3,P1),(P6,P1)=min(0.22,0.24)=0.22</t>
  </si>
  <si>
    <t>P3,P6</t>
  </si>
  <si>
    <t>min((P3,P6),P2)=min((P3,P2),(P6,P2)=min(0.14,0.24)=0.14</t>
  </si>
  <si>
    <t>min((P3,P6),P4)=min((P3,P4),(P6,P4)=min(0.16,0.22)=0.16</t>
  </si>
  <si>
    <t>min((P3,P6),P5)=min((P3,P5),(P6,P5)=min(0.28,0.39)=0.28</t>
  </si>
  <si>
    <t>Here  the minimum value is 0.13. Hence we can combine P3,P6 and P4. Now  form cluster of elements corresponding to minimum values and update distrance matrix. To update distance matrix</t>
  </si>
  <si>
    <t>min(((P3,P6),P4),P1)=min((P3,P6),P1),(P4,P1))=min(0.22,0.37)=0.22</t>
  </si>
  <si>
    <t>P3,P6,P4</t>
  </si>
  <si>
    <t>Agglomerative Algorithm : Complete Link</t>
  </si>
  <si>
    <t>Complete farthest distance or complete linkage is the agglomerative method that uses the distance between the members that are farthest apart</t>
  </si>
  <si>
    <t>Solved Problem 13.6</t>
  </si>
  <si>
    <t>For the given set of points,identify clusters using complete link agglomerative clustering</t>
  </si>
  <si>
    <t>To compute distance matrix</t>
  </si>
  <si>
    <t>A</t>
  </si>
  <si>
    <t>B</t>
  </si>
  <si>
    <t>Merging two closest members of the two clusters and
finding the minimum element in distance matrix and forming the clusters,we get</t>
  </si>
  <si>
    <t>Here the minimum value is 0.5 and hence we combine P4 and P6.
To update the distance matrix 
max(d(P4,P6),P1))=max(d(P4,P1),d(P6,P1))=max(3.61,3.21)=3.61</t>
  </si>
  <si>
    <t>P4,P6</t>
  </si>
  <si>
    <t>max(d(P4,P6),P2))=max(d(P4,P2),(P6,P2)=max(2.92,2.5)=2.92</t>
  </si>
  <si>
    <t>max(d(P4,P6),P3))=max(d(P4,P3),(P6,P3)=max(2.24,2.5)=2.5</t>
  </si>
  <si>
    <t>Merging two closest by finding the minimum element in distance matrix and forming the clusters,we get</t>
  </si>
  <si>
    <t>P1,P2</t>
  </si>
  <si>
    <t>Merging two closest by finding the minimum elements in distance matrix and forming clusters,we get</t>
  </si>
  <si>
    <t>P4,P6,P5</t>
  </si>
  <si>
    <t>P3,P4,P6,P5</t>
  </si>
  <si>
    <t>Agglomerative Algorithm : Average Link</t>
  </si>
  <si>
    <t>Average-average distance or average linkage is the method that involves looking at the distance between all pairs and averages all of these distances. This is also called Unweighted pair group mean averaging</t>
  </si>
  <si>
    <t>solved problem 13.7</t>
  </si>
  <si>
    <t>For the given set of points,identify clusters using average link agglomerative clustering</t>
  </si>
  <si>
    <t>The distance matrix is</t>
  </si>
  <si>
    <t>Merging two closest members of the two clusters and finding the minimum element in distance matrix,we get</t>
  </si>
  <si>
    <t>Here the miminum value is 0.5 and
hence we combine P4 and P6.
To Update the distance matrix
average
(d(P4,P6),P1)=average(d(P4,P1),d(P6,P1)=average(3.6,3.2)=3.4</t>
  </si>
  <si>
    <t>Merging two closest by finding the minimum element in distrance matrix and forming the cluster</t>
  </si>
  <si>
    <t>C1=2</t>
  </si>
  <si>
    <t>C2=16</t>
  </si>
  <si>
    <t>C3=38</t>
  </si>
  <si>
    <t>c3=38</t>
  </si>
  <si>
    <t>New Centroid</t>
  </si>
  <si>
    <t>m3</t>
  </si>
  <si>
    <t>Sample data set-2d</t>
  </si>
  <si>
    <t>New centroid points</t>
  </si>
  <si>
    <t>C1 - X</t>
  </si>
  <si>
    <t>C1-Y</t>
  </si>
  <si>
    <t>C2-X</t>
  </si>
  <si>
    <t>C2-Y</t>
  </si>
  <si>
    <t>Solved Problem 13.4</t>
  </si>
  <si>
    <t>Agglomerative Algorithm - Single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</si>
</sst>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C00000"/>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wrapText="1"/>
    </xf>
    <xf numFmtId="0" fontId="1" fillId="0" borderId="0" xfId="0" applyFont="1" applyAlignment="1">
      <alignment vertical="top"/>
    </xf>
    <xf numFmtId="0" fontId="0" fillId="2" borderId="0" xfId="0" applyFill="1" applyAlignment="1">
      <alignment vertical="top" wrapText="1"/>
    </xf>
    <xf numFmtId="0" fontId="2" fillId="0" borderId="0" xfId="0" applyFont="1"/>
    <xf numFmtId="0" fontId="3" fillId="3" borderId="0" xfId="0" applyFont="1" applyFill="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1" fillId="0" borderId="0" xfId="0" applyFont="1" applyAlignment="1">
      <alignment vertical="top" wrapText="1"/>
    </xf>
    <xf numFmtId="0" fontId="0" fillId="3" borderId="0" xfId="0" applyFill="1"/>
    <xf numFmtId="0" fontId="1" fillId="2" borderId="0" xfId="0" applyFont="1" applyFill="1"/>
    <xf numFmtId="0" fontId="1" fillId="0" borderId="0" xfId="0" applyFont="1" applyAlignment="1">
      <alignment wrapText="1"/>
    </xf>
    <xf numFmtId="0" fontId="1" fillId="4" borderId="0" xfId="0" applyFont="1" applyFill="1"/>
    <xf numFmtId="0" fontId="0" fillId="4" borderId="0" xfId="0" applyFill="1" applyAlignment="1">
      <alignment wrapText="1"/>
    </xf>
    <xf numFmtId="0" fontId="0" fillId="2" borderId="0" xfId="0" applyFill="1"/>
    <xf numFmtId="0" fontId="0" fillId="11" borderId="0" xfId="0" applyFill="1"/>
    <xf numFmtId="0" fontId="4" fillId="0" borderId="0" xfId="0" applyFont="1"/>
    <xf numFmtId="0" fontId="3" fillId="0" borderId="0" xfId="0" applyFont="1"/>
    <xf numFmtId="0" fontId="4" fillId="2" borderId="0" xfId="0"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20</xdr:col>
      <xdr:colOff>258147</xdr:colOff>
      <xdr:row>11</xdr:row>
      <xdr:rowOff>146910</xdr:rowOff>
    </xdr:to>
    <xdr:pic>
      <xdr:nvPicPr>
        <xdr:cNvPr id="2" name="Picture 1">
          <a:extLst>
            <a:ext uri="{FF2B5EF4-FFF2-40B4-BE49-F238E27FC236}">
              <a16:creationId xmlns:a16="http://schemas.microsoft.com/office/drawing/2014/main" id="{4655B7BA-919E-2F30-48A8-98A2CEC929DE}"/>
            </a:ext>
          </a:extLst>
        </xdr:cNvPr>
        <xdr:cNvPicPr>
          <a:picLocks noChangeAspect="1"/>
        </xdr:cNvPicPr>
      </xdr:nvPicPr>
      <xdr:blipFill>
        <a:blip xmlns:r="http://schemas.openxmlformats.org/officeDocument/2006/relationships" r:embed="rId1"/>
        <a:stretch>
          <a:fillRect/>
        </a:stretch>
      </xdr:blipFill>
      <xdr:spPr>
        <a:xfrm>
          <a:off x="9121140" y="1158240"/>
          <a:ext cx="6963747" cy="1609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2</xdr:row>
      <xdr:rowOff>0</xdr:rowOff>
    </xdr:from>
    <xdr:to>
      <xdr:col>31</xdr:col>
      <xdr:colOff>544277</xdr:colOff>
      <xdr:row>24</xdr:row>
      <xdr:rowOff>596910</xdr:rowOff>
    </xdr:to>
    <xdr:pic>
      <xdr:nvPicPr>
        <xdr:cNvPr id="2" name="Picture 1">
          <a:extLst>
            <a:ext uri="{FF2B5EF4-FFF2-40B4-BE49-F238E27FC236}">
              <a16:creationId xmlns:a16="http://schemas.microsoft.com/office/drawing/2014/main" id="{1160B9E6-6F08-900E-9F0D-0C9B95F9C1C4}"/>
            </a:ext>
          </a:extLst>
        </xdr:cNvPr>
        <xdr:cNvPicPr>
          <a:picLocks noChangeAspect="1"/>
        </xdr:cNvPicPr>
      </xdr:nvPicPr>
      <xdr:blipFill>
        <a:blip xmlns:r="http://schemas.openxmlformats.org/officeDocument/2006/relationships" r:embed="rId1"/>
        <a:stretch>
          <a:fillRect/>
        </a:stretch>
      </xdr:blipFill>
      <xdr:spPr>
        <a:xfrm>
          <a:off x="10386060" y="365760"/>
          <a:ext cx="9688277" cy="4620270"/>
        </a:xfrm>
        <a:prstGeom prst="rect">
          <a:avLst/>
        </a:prstGeom>
      </xdr:spPr>
    </xdr:pic>
    <xdr:clientData/>
  </xdr:twoCellAnchor>
  <xdr:twoCellAnchor editAs="oneCell">
    <xdr:from>
      <xdr:col>16</xdr:col>
      <xdr:colOff>0</xdr:colOff>
      <xdr:row>30</xdr:row>
      <xdr:rowOff>0</xdr:rowOff>
    </xdr:from>
    <xdr:to>
      <xdr:col>28</xdr:col>
      <xdr:colOff>296337</xdr:colOff>
      <xdr:row>38</xdr:row>
      <xdr:rowOff>47887</xdr:rowOff>
    </xdr:to>
    <xdr:pic>
      <xdr:nvPicPr>
        <xdr:cNvPr id="3" name="Picture 2">
          <a:extLst>
            <a:ext uri="{FF2B5EF4-FFF2-40B4-BE49-F238E27FC236}">
              <a16:creationId xmlns:a16="http://schemas.microsoft.com/office/drawing/2014/main" id="{4AE4EDFC-3269-F34D-38EB-95AEB32A4DFB}"/>
            </a:ext>
          </a:extLst>
        </xdr:cNvPr>
        <xdr:cNvPicPr>
          <a:picLocks noChangeAspect="1"/>
        </xdr:cNvPicPr>
      </xdr:nvPicPr>
      <xdr:blipFill>
        <a:blip xmlns:r="http://schemas.openxmlformats.org/officeDocument/2006/relationships" r:embed="rId2"/>
        <a:stretch>
          <a:fillRect/>
        </a:stretch>
      </xdr:blipFill>
      <xdr:spPr>
        <a:xfrm>
          <a:off x="10386060" y="5486400"/>
          <a:ext cx="7611537" cy="1876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D26-2C9F-44A8-BC59-B52FE9355A26}">
  <dimension ref="A1:D53"/>
  <sheetViews>
    <sheetView topLeftCell="A3" workbookViewId="0">
      <selection activeCell="C12" sqref="C12"/>
    </sheetView>
  </sheetViews>
  <sheetFormatPr defaultRowHeight="14.4" x14ac:dyDescent="0.3"/>
  <cols>
    <col min="1" max="1" width="10.33203125" bestFit="1" customWidth="1"/>
    <col min="2" max="2" width="18.44140625" bestFit="1" customWidth="1"/>
    <col min="3" max="3" width="50.44140625" bestFit="1" customWidth="1"/>
    <col min="4" max="4" width="18.109375" bestFit="1" customWidth="1"/>
  </cols>
  <sheetData>
    <row r="1" spans="1:4" ht="57.6" x14ac:dyDescent="0.3">
      <c r="B1" s="3" t="s">
        <v>0</v>
      </c>
      <c r="C1" s="4" t="s">
        <v>1</v>
      </c>
    </row>
    <row r="2" spans="1:4" ht="90" x14ac:dyDescent="0.35">
      <c r="B2" s="5" t="s">
        <v>2</v>
      </c>
      <c r="C2" s="6" t="s">
        <v>3</v>
      </c>
    </row>
    <row r="3" spans="1:4" x14ac:dyDescent="0.3">
      <c r="B3">
        <v>2</v>
      </c>
      <c r="C3">
        <v>16</v>
      </c>
      <c r="D3">
        <v>38</v>
      </c>
    </row>
    <row r="4" spans="1:4" x14ac:dyDescent="0.3">
      <c r="A4" t="s">
        <v>4</v>
      </c>
      <c r="B4" t="s">
        <v>5</v>
      </c>
      <c r="C4" t="s">
        <v>6</v>
      </c>
      <c r="D4" t="s">
        <v>7</v>
      </c>
    </row>
    <row r="5" spans="1:4" x14ac:dyDescent="0.3">
      <c r="A5" s="7">
        <v>2</v>
      </c>
      <c r="B5" s="7">
        <f>(A5-B$3)^2</f>
        <v>0</v>
      </c>
      <c r="C5">
        <f>(A5-C$3)^2</f>
        <v>196</v>
      </c>
      <c r="D5">
        <f>(A5-D$3)^2</f>
        <v>1296</v>
      </c>
    </row>
    <row r="6" spans="1:4" x14ac:dyDescent="0.3">
      <c r="A6" s="7">
        <v>4</v>
      </c>
      <c r="B6" s="7">
        <f t="shared" ref="B6:C19" si="0">(A6-B$3)^2</f>
        <v>4</v>
      </c>
      <c r="C6">
        <f t="shared" ref="C6:C19" si="1">(A6-C$3)^2</f>
        <v>144</v>
      </c>
      <c r="D6">
        <f t="shared" ref="D6:D19" si="2">(A6-D$3)^2</f>
        <v>1156</v>
      </c>
    </row>
    <row r="7" spans="1:4" x14ac:dyDescent="0.3">
      <c r="A7" s="7">
        <v>6</v>
      </c>
      <c r="B7" s="7">
        <f t="shared" si="0"/>
        <v>16</v>
      </c>
      <c r="C7">
        <f t="shared" si="1"/>
        <v>100</v>
      </c>
      <c r="D7">
        <f t="shared" si="2"/>
        <v>1024</v>
      </c>
    </row>
    <row r="8" spans="1:4" x14ac:dyDescent="0.3">
      <c r="A8" s="7">
        <v>3</v>
      </c>
      <c r="B8" s="7">
        <f t="shared" si="0"/>
        <v>1</v>
      </c>
      <c r="C8">
        <f t="shared" si="1"/>
        <v>169</v>
      </c>
      <c r="D8">
        <f t="shared" si="2"/>
        <v>1225</v>
      </c>
    </row>
    <row r="9" spans="1:4" x14ac:dyDescent="0.3">
      <c r="A9" s="9">
        <v>31</v>
      </c>
      <c r="B9">
        <f t="shared" si="0"/>
        <v>841</v>
      </c>
      <c r="C9">
        <f t="shared" si="1"/>
        <v>225</v>
      </c>
      <c r="D9" s="9">
        <f t="shared" si="2"/>
        <v>49</v>
      </c>
    </row>
    <row r="10" spans="1:4" x14ac:dyDescent="0.3">
      <c r="A10" s="8">
        <v>12</v>
      </c>
      <c r="B10">
        <f t="shared" si="0"/>
        <v>100</v>
      </c>
      <c r="C10" s="8">
        <f t="shared" si="1"/>
        <v>16</v>
      </c>
      <c r="D10">
        <f t="shared" si="2"/>
        <v>676</v>
      </c>
    </row>
    <row r="11" spans="1:4" x14ac:dyDescent="0.3">
      <c r="A11" s="8">
        <v>15</v>
      </c>
      <c r="B11">
        <f t="shared" si="0"/>
        <v>169</v>
      </c>
      <c r="C11" s="8">
        <f t="shared" si="1"/>
        <v>1</v>
      </c>
      <c r="D11">
        <f t="shared" si="2"/>
        <v>529</v>
      </c>
    </row>
    <row r="12" spans="1:4" x14ac:dyDescent="0.3">
      <c r="A12" s="8">
        <v>16</v>
      </c>
      <c r="B12">
        <f t="shared" si="0"/>
        <v>196</v>
      </c>
      <c r="C12" s="8">
        <f t="shared" si="1"/>
        <v>0</v>
      </c>
      <c r="D12">
        <f t="shared" si="2"/>
        <v>484</v>
      </c>
    </row>
    <row r="13" spans="1:4" x14ac:dyDescent="0.3">
      <c r="A13" s="9">
        <v>38</v>
      </c>
      <c r="B13">
        <f t="shared" si="0"/>
        <v>1296</v>
      </c>
      <c r="C13">
        <f t="shared" si="1"/>
        <v>484</v>
      </c>
      <c r="D13" s="9">
        <f t="shared" si="2"/>
        <v>0</v>
      </c>
    </row>
    <row r="14" spans="1:4" x14ac:dyDescent="0.3">
      <c r="A14" s="9">
        <v>35</v>
      </c>
      <c r="B14">
        <f t="shared" si="0"/>
        <v>1089</v>
      </c>
      <c r="C14">
        <f t="shared" si="1"/>
        <v>361</v>
      </c>
      <c r="D14" s="9">
        <f t="shared" si="2"/>
        <v>9</v>
      </c>
    </row>
    <row r="15" spans="1:4" x14ac:dyDescent="0.3">
      <c r="A15" s="8">
        <v>14</v>
      </c>
      <c r="B15">
        <f t="shared" si="0"/>
        <v>144</v>
      </c>
      <c r="C15" s="8">
        <f t="shared" si="1"/>
        <v>4</v>
      </c>
      <c r="D15">
        <f t="shared" si="2"/>
        <v>576</v>
      </c>
    </row>
    <row r="16" spans="1:4" x14ac:dyDescent="0.3">
      <c r="A16" s="8">
        <v>21</v>
      </c>
      <c r="B16">
        <f t="shared" si="0"/>
        <v>361</v>
      </c>
      <c r="C16" s="8">
        <f t="shared" si="1"/>
        <v>25</v>
      </c>
      <c r="D16">
        <f t="shared" si="2"/>
        <v>289</v>
      </c>
    </row>
    <row r="17" spans="1:4" x14ac:dyDescent="0.3">
      <c r="A17" s="8">
        <v>23</v>
      </c>
      <c r="B17">
        <f t="shared" si="0"/>
        <v>441</v>
      </c>
      <c r="C17" s="8">
        <f t="shared" si="1"/>
        <v>49</v>
      </c>
      <c r="D17">
        <f t="shared" si="2"/>
        <v>225</v>
      </c>
    </row>
    <row r="18" spans="1:4" x14ac:dyDescent="0.3">
      <c r="A18" s="8">
        <v>25</v>
      </c>
      <c r="B18">
        <f t="shared" si="0"/>
        <v>529</v>
      </c>
      <c r="C18" s="8">
        <f t="shared" si="1"/>
        <v>81</v>
      </c>
      <c r="D18">
        <f t="shared" si="2"/>
        <v>169</v>
      </c>
    </row>
    <row r="19" spans="1:4" x14ac:dyDescent="0.3">
      <c r="A19" s="9">
        <v>30</v>
      </c>
      <c r="B19">
        <f t="shared" si="0"/>
        <v>784</v>
      </c>
      <c r="C19">
        <f t="shared" si="1"/>
        <v>196</v>
      </c>
      <c r="D19" s="9">
        <f t="shared" si="2"/>
        <v>64</v>
      </c>
    </row>
    <row r="21" spans="1:4" ht="72" x14ac:dyDescent="0.35">
      <c r="C21" s="6" t="s">
        <v>8</v>
      </c>
    </row>
    <row r="24" spans="1:4" x14ac:dyDescent="0.3">
      <c r="B24" t="s">
        <v>9</v>
      </c>
      <c r="C24" t="s">
        <v>13</v>
      </c>
      <c r="D24" t="s">
        <v>14</v>
      </c>
    </row>
    <row r="25" spans="1:4" x14ac:dyDescent="0.3">
      <c r="B25" t="s">
        <v>10</v>
      </c>
      <c r="C25" t="s">
        <v>11</v>
      </c>
      <c r="D25" t="s">
        <v>12</v>
      </c>
    </row>
    <row r="26" spans="1:4" x14ac:dyDescent="0.3">
      <c r="B26" t="s">
        <v>15</v>
      </c>
      <c r="C26" t="s">
        <v>16</v>
      </c>
      <c r="D26" t="s">
        <v>17</v>
      </c>
    </row>
    <row r="27" spans="1:4" x14ac:dyDescent="0.3">
      <c r="B27" s="1" t="s">
        <v>18</v>
      </c>
    </row>
    <row r="28" spans="1:4" x14ac:dyDescent="0.3">
      <c r="B28">
        <f>(2+3+4+6)/4</f>
        <v>3.75</v>
      </c>
      <c r="C28">
        <f>(12+14+15+16+21+23+25)/7</f>
        <v>18</v>
      </c>
      <c r="D28">
        <f>(30+31+35+38)/4</f>
        <v>33.5</v>
      </c>
    </row>
    <row r="29" spans="1:4" x14ac:dyDescent="0.3">
      <c r="B29" t="s">
        <v>19</v>
      </c>
      <c r="C29" t="s">
        <v>20</v>
      </c>
    </row>
    <row r="30" spans="1:4" ht="108" x14ac:dyDescent="0.35">
      <c r="C30" s="6" t="s">
        <v>21</v>
      </c>
    </row>
    <row r="32" spans="1:4" x14ac:dyDescent="0.3">
      <c r="B32">
        <v>3.75</v>
      </c>
      <c r="C32">
        <v>18</v>
      </c>
      <c r="D32">
        <v>33.5</v>
      </c>
    </row>
    <row r="33" spans="1:4" x14ac:dyDescent="0.3">
      <c r="A33" t="s">
        <v>4</v>
      </c>
      <c r="B33" t="s">
        <v>5</v>
      </c>
      <c r="C33" t="s">
        <v>6</v>
      </c>
      <c r="D33" t="s">
        <v>7</v>
      </c>
    </row>
    <row r="34" spans="1:4" x14ac:dyDescent="0.3">
      <c r="A34" s="7">
        <v>2</v>
      </c>
      <c r="B34" s="7">
        <f>(A34-B$32)^2</f>
        <v>3.0625</v>
      </c>
      <c r="C34">
        <f>(A34-C$32)^2</f>
        <v>256</v>
      </c>
      <c r="D34">
        <f>(A34-D$32)^2</f>
        <v>992.25</v>
      </c>
    </row>
    <row r="35" spans="1:4" x14ac:dyDescent="0.3">
      <c r="A35" s="7">
        <v>4</v>
      </c>
      <c r="B35" s="7">
        <f t="shared" ref="B35:B48" si="3">(A35-B$32)^2</f>
        <v>6.25E-2</v>
      </c>
      <c r="C35">
        <f t="shared" ref="C35:C48" si="4">(A35-C$32)^2</f>
        <v>196</v>
      </c>
      <c r="D35">
        <f t="shared" ref="D35:D48" si="5">(A35-D$32)^2</f>
        <v>870.25</v>
      </c>
    </row>
    <row r="36" spans="1:4" x14ac:dyDescent="0.3">
      <c r="A36" s="7">
        <v>6</v>
      </c>
      <c r="B36" s="7">
        <f t="shared" si="3"/>
        <v>5.0625</v>
      </c>
      <c r="C36">
        <f t="shared" si="4"/>
        <v>144</v>
      </c>
      <c r="D36">
        <f t="shared" si="5"/>
        <v>756.25</v>
      </c>
    </row>
    <row r="37" spans="1:4" x14ac:dyDescent="0.3">
      <c r="A37" s="7">
        <v>3</v>
      </c>
      <c r="B37" s="7">
        <f t="shared" si="3"/>
        <v>0.5625</v>
      </c>
      <c r="C37">
        <f t="shared" si="4"/>
        <v>225</v>
      </c>
      <c r="D37">
        <f t="shared" si="5"/>
        <v>930.25</v>
      </c>
    </row>
    <row r="38" spans="1:4" x14ac:dyDescent="0.3">
      <c r="A38" s="10">
        <v>31</v>
      </c>
      <c r="B38" s="10">
        <f t="shared" si="3"/>
        <v>742.5625</v>
      </c>
      <c r="C38">
        <f t="shared" si="4"/>
        <v>169</v>
      </c>
      <c r="D38" s="12">
        <f t="shared" si="5"/>
        <v>6.25</v>
      </c>
    </row>
    <row r="39" spans="1:4" x14ac:dyDescent="0.3">
      <c r="A39" s="11">
        <v>12</v>
      </c>
      <c r="B39" s="10">
        <f t="shared" si="3"/>
        <v>68.0625</v>
      </c>
      <c r="C39" s="11">
        <f t="shared" si="4"/>
        <v>36</v>
      </c>
      <c r="D39">
        <f t="shared" si="5"/>
        <v>462.25</v>
      </c>
    </row>
    <row r="40" spans="1:4" x14ac:dyDescent="0.3">
      <c r="A40" s="11">
        <v>15</v>
      </c>
      <c r="B40">
        <f t="shared" si="3"/>
        <v>126.5625</v>
      </c>
      <c r="C40" s="11">
        <f t="shared" si="4"/>
        <v>9</v>
      </c>
      <c r="D40">
        <f t="shared" si="5"/>
        <v>342.25</v>
      </c>
    </row>
    <row r="41" spans="1:4" x14ac:dyDescent="0.3">
      <c r="A41" s="11">
        <v>16</v>
      </c>
      <c r="B41">
        <f t="shared" si="3"/>
        <v>150.0625</v>
      </c>
      <c r="C41" s="11">
        <f t="shared" si="4"/>
        <v>4</v>
      </c>
      <c r="D41">
        <f t="shared" si="5"/>
        <v>306.25</v>
      </c>
    </row>
    <row r="42" spans="1:4" x14ac:dyDescent="0.3">
      <c r="A42">
        <v>38</v>
      </c>
      <c r="B42">
        <f t="shared" si="3"/>
        <v>1173.0625</v>
      </c>
      <c r="C42">
        <f t="shared" si="4"/>
        <v>400</v>
      </c>
      <c r="D42" s="12">
        <f t="shared" si="5"/>
        <v>20.25</v>
      </c>
    </row>
    <row r="43" spans="1:4" x14ac:dyDescent="0.3">
      <c r="A43">
        <v>35</v>
      </c>
      <c r="B43">
        <f t="shared" si="3"/>
        <v>976.5625</v>
      </c>
      <c r="C43">
        <f t="shared" si="4"/>
        <v>289</v>
      </c>
      <c r="D43" s="12">
        <f t="shared" si="5"/>
        <v>2.25</v>
      </c>
    </row>
    <row r="44" spans="1:4" x14ac:dyDescent="0.3">
      <c r="A44" s="11">
        <v>14</v>
      </c>
      <c r="B44">
        <f t="shared" si="3"/>
        <v>105.0625</v>
      </c>
      <c r="C44" s="11">
        <f t="shared" si="4"/>
        <v>16</v>
      </c>
      <c r="D44" s="10">
        <f t="shared" si="5"/>
        <v>380.25</v>
      </c>
    </row>
    <row r="45" spans="1:4" x14ac:dyDescent="0.3">
      <c r="A45" s="11">
        <v>21</v>
      </c>
      <c r="B45">
        <f t="shared" si="3"/>
        <v>297.5625</v>
      </c>
      <c r="C45" s="11">
        <f t="shared" si="4"/>
        <v>9</v>
      </c>
      <c r="D45">
        <f t="shared" si="5"/>
        <v>156.25</v>
      </c>
    </row>
    <row r="46" spans="1:4" x14ac:dyDescent="0.3">
      <c r="A46" s="11">
        <v>23</v>
      </c>
      <c r="B46">
        <f t="shared" si="3"/>
        <v>370.5625</v>
      </c>
      <c r="C46" s="11">
        <f t="shared" si="4"/>
        <v>25</v>
      </c>
      <c r="D46">
        <f t="shared" si="5"/>
        <v>110.25</v>
      </c>
    </row>
    <row r="47" spans="1:4" x14ac:dyDescent="0.3">
      <c r="A47" s="11">
        <v>25</v>
      </c>
      <c r="B47">
        <f t="shared" si="3"/>
        <v>451.5625</v>
      </c>
      <c r="C47" s="11">
        <f t="shared" si="4"/>
        <v>49</v>
      </c>
      <c r="D47">
        <f t="shared" si="5"/>
        <v>72.25</v>
      </c>
    </row>
    <row r="48" spans="1:4" x14ac:dyDescent="0.3">
      <c r="A48">
        <v>30</v>
      </c>
      <c r="B48">
        <f t="shared" si="3"/>
        <v>689.0625</v>
      </c>
      <c r="C48">
        <f t="shared" si="4"/>
        <v>144</v>
      </c>
      <c r="D48" s="13">
        <f t="shared" si="5"/>
        <v>12.25</v>
      </c>
    </row>
    <row r="49" spans="2:4" x14ac:dyDescent="0.3">
      <c r="D49" s="10"/>
    </row>
    <row r="50" spans="2:4" x14ac:dyDescent="0.3">
      <c r="D50" s="10"/>
    </row>
    <row r="51" spans="2:4" x14ac:dyDescent="0.3">
      <c r="B51" t="s">
        <v>22</v>
      </c>
      <c r="C51" t="s">
        <v>24</v>
      </c>
      <c r="D51" t="s">
        <v>14</v>
      </c>
    </row>
    <row r="52" spans="2:4" x14ac:dyDescent="0.3">
      <c r="B52" t="s">
        <v>23</v>
      </c>
      <c r="C52" t="s">
        <v>25</v>
      </c>
      <c r="D52" t="s">
        <v>12</v>
      </c>
    </row>
    <row r="53" spans="2:4" x14ac:dyDescent="0.3">
      <c r="B53" t="s">
        <v>15</v>
      </c>
      <c r="C53" t="s">
        <v>16</v>
      </c>
      <c r="D53"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407D-6137-4274-B955-90DFED398E3C}">
  <dimension ref="A1:K47"/>
  <sheetViews>
    <sheetView topLeftCell="A29" workbookViewId="0">
      <selection activeCell="B48" sqref="B48"/>
    </sheetView>
  </sheetViews>
  <sheetFormatPr defaultRowHeight="14.4" x14ac:dyDescent="0.3"/>
  <sheetData>
    <row r="1" spans="2:7" x14ac:dyDescent="0.3">
      <c r="B1" t="s">
        <v>112</v>
      </c>
    </row>
    <row r="2" spans="2:7" x14ac:dyDescent="0.3">
      <c r="B2" t="s">
        <v>113</v>
      </c>
    </row>
    <row r="3" spans="2:7" x14ac:dyDescent="0.3">
      <c r="B3" t="s">
        <v>114</v>
      </c>
    </row>
    <row r="4" spans="2:7" x14ac:dyDescent="0.3">
      <c r="B4" t="s">
        <v>115</v>
      </c>
    </row>
    <row r="7" spans="2:7" x14ac:dyDescent="0.3">
      <c r="F7" t="s">
        <v>100</v>
      </c>
      <c r="G7" t="s">
        <v>101</v>
      </c>
    </row>
    <row r="8" spans="2:7" x14ac:dyDescent="0.3">
      <c r="E8" t="s">
        <v>72</v>
      </c>
      <c r="F8">
        <v>1</v>
      </c>
      <c r="G8">
        <v>1</v>
      </c>
    </row>
    <row r="9" spans="2:7" x14ac:dyDescent="0.3">
      <c r="E9" t="s">
        <v>73</v>
      </c>
      <c r="F9">
        <v>1.5</v>
      </c>
      <c r="G9">
        <v>1.5</v>
      </c>
    </row>
    <row r="10" spans="2:7" x14ac:dyDescent="0.3">
      <c r="E10" t="s">
        <v>74</v>
      </c>
      <c r="F10">
        <v>5</v>
      </c>
      <c r="G10">
        <v>5</v>
      </c>
    </row>
    <row r="11" spans="2:7" x14ac:dyDescent="0.3">
      <c r="E11" t="s">
        <v>75</v>
      </c>
      <c r="F11">
        <v>3</v>
      </c>
      <c r="G11">
        <v>4</v>
      </c>
    </row>
    <row r="12" spans="2:7" x14ac:dyDescent="0.3">
      <c r="E12" t="s">
        <v>76</v>
      </c>
      <c r="F12">
        <v>4</v>
      </c>
      <c r="G12">
        <v>4</v>
      </c>
    </row>
    <row r="13" spans="2:7" x14ac:dyDescent="0.3">
      <c r="E13" t="s">
        <v>82</v>
      </c>
      <c r="F13">
        <v>3</v>
      </c>
      <c r="G13">
        <v>3.5</v>
      </c>
    </row>
    <row r="16" spans="2:7" x14ac:dyDescent="0.3">
      <c r="C16" t="s">
        <v>116</v>
      </c>
    </row>
    <row r="17" spans="1:11" x14ac:dyDescent="0.3">
      <c r="F17" s="1" t="s">
        <v>72</v>
      </c>
      <c r="G17" s="1" t="s">
        <v>73</v>
      </c>
      <c r="H17" s="1" t="s">
        <v>74</v>
      </c>
      <c r="I17" s="1" t="s">
        <v>75</v>
      </c>
      <c r="J17" s="1" t="s">
        <v>76</v>
      </c>
      <c r="K17" s="1" t="s">
        <v>82</v>
      </c>
    </row>
    <row r="18" spans="1:11" x14ac:dyDescent="0.3">
      <c r="E18" s="1" t="s">
        <v>72</v>
      </c>
      <c r="F18">
        <v>0</v>
      </c>
    </row>
    <row r="19" spans="1:11" x14ac:dyDescent="0.3">
      <c r="E19" s="1" t="s">
        <v>73</v>
      </c>
      <c r="F19">
        <f>ROUNDUP((SQRT((F$8-F9)^2+(G$8-G9)^2)),2)</f>
        <v>0.71</v>
      </c>
      <c r="G19">
        <v>0</v>
      </c>
    </row>
    <row r="20" spans="1:11" x14ac:dyDescent="0.3">
      <c r="E20" s="1" t="s">
        <v>74</v>
      </c>
      <c r="F20">
        <f>ROUNDUP((SQRT((F$8-F10)^2+(G$8-G10)^2)),2)</f>
        <v>5.66</v>
      </c>
      <c r="G20">
        <f>ROUNDUP((SQRT((F$9-F10)^2+(G$9-G10)^2)),2)</f>
        <v>4.95</v>
      </c>
      <c r="H20">
        <v>0</v>
      </c>
    </row>
    <row r="21" spans="1:11" x14ac:dyDescent="0.3">
      <c r="E21" s="1" t="s">
        <v>75</v>
      </c>
      <c r="F21">
        <f>ROUNDUP((SQRT((F$8-F11)^2+(G$8-G11)^2)),2)</f>
        <v>3.61</v>
      </c>
      <c r="G21">
        <f>ROUNDUP((SQRT((F$9-F11)^2+(G$9-G11)^2)),2)</f>
        <v>2.92</v>
      </c>
      <c r="H21">
        <f>ROUNDUP((SQRT((F$10-F11)^2+(G$10-G11)^2)),2)</f>
        <v>2.2399999999999998</v>
      </c>
      <c r="I21">
        <v>0</v>
      </c>
    </row>
    <row r="22" spans="1:11" x14ac:dyDescent="0.3">
      <c r="E22" s="1" t="s">
        <v>76</v>
      </c>
      <c r="F22">
        <f>ROUNDUP((SQRT((F$8-F12)^2+(G$8-G12)^2)),2)</f>
        <v>4.25</v>
      </c>
      <c r="G22">
        <f>ROUNDUP((SQRT((F$9-F12)^2+(G$9-G12)^2)),2)</f>
        <v>3.5399999999999996</v>
      </c>
      <c r="H22">
        <f>ROUNDUP((SQRT((F$10-F12)^2+(G$10-G12)^2)),2)</f>
        <v>1.42</v>
      </c>
      <c r="I22">
        <f>ROUNDUP((SQRT((F$11-F12)^2+(G$11-G12)^2)),2)</f>
        <v>1</v>
      </c>
      <c r="J22">
        <v>0</v>
      </c>
    </row>
    <row r="23" spans="1:11" x14ac:dyDescent="0.3">
      <c r="E23" s="1" t="s">
        <v>82</v>
      </c>
      <c r="F23">
        <f>ROUNDUP((SQRT((F$8-F13)^2+(G$8-G13)^2)),2)</f>
        <v>3.21</v>
      </c>
      <c r="G23">
        <f>ROUNDUP((SQRT((F$9-F13)^2+(G$9-G13)^2)),2)</f>
        <v>2.5</v>
      </c>
      <c r="H23">
        <f>ROUNDUP((SQRT((F$10-F13)^2+(G$10-G13)^2)),2)</f>
        <v>2.5</v>
      </c>
      <c r="I23" s="20">
        <f>ROUNDUP((SQRT((F$11-F13)^2+(G$11-G13)^2)),2)</f>
        <v>0.5</v>
      </c>
      <c r="J23">
        <f>ROUNDUP((SQRT((F$12-F13)^2+(G$12-G13)^2)),2)</f>
        <v>1.1200000000000001</v>
      </c>
      <c r="K23">
        <v>0</v>
      </c>
    </row>
    <row r="25" spans="1:11" x14ac:dyDescent="0.3">
      <c r="C25" t="s">
        <v>117</v>
      </c>
    </row>
    <row r="27" spans="1:11" x14ac:dyDescent="0.3">
      <c r="F27" s="16" t="s">
        <v>72</v>
      </c>
      <c r="G27" s="16" t="s">
        <v>73</v>
      </c>
      <c r="H27" s="16" t="s">
        <v>74</v>
      </c>
      <c r="I27" s="16" t="s">
        <v>104</v>
      </c>
      <c r="J27" s="16" t="s">
        <v>76</v>
      </c>
      <c r="K27" s="16"/>
    </row>
    <row r="28" spans="1:11" ht="302.39999999999998" x14ac:dyDescent="0.3">
      <c r="A28" s="2" t="s">
        <v>118</v>
      </c>
      <c r="E28" s="1" t="s">
        <v>72</v>
      </c>
      <c r="F28">
        <v>0</v>
      </c>
    </row>
    <row r="29" spans="1:11" x14ac:dyDescent="0.3">
      <c r="E29" s="1" t="s">
        <v>73</v>
      </c>
      <c r="F29" s="20">
        <v>0.71</v>
      </c>
      <c r="G29">
        <v>0</v>
      </c>
    </row>
    <row r="30" spans="1:11" x14ac:dyDescent="0.3">
      <c r="E30" s="1" t="s">
        <v>74</v>
      </c>
      <c r="F30">
        <v>5.66</v>
      </c>
      <c r="G30">
        <v>4.95</v>
      </c>
      <c r="H30">
        <v>0</v>
      </c>
    </row>
    <row r="31" spans="1:11" x14ac:dyDescent="0.3">
      <c r="E31" s="1" t="s">
        <v>104</v>
      </c>
      <c r="F31">
        <f>AVERAGE(F21,F23)</f>
        <v>3.41</v>
      </c>
      <c r="G31">
        <f>AVERAGE(G21,G23)</f>
        <v>2.71</v>
      </c>
      <c r="H31">
        <f>AVERAGE(H21,H23)</f>
        <v>2.37</v>
      </c>
      <c r="I31">
        <v>0</v>
      </c>
    </row>
    <row r="32" spans="1:11" x14ac:dyDescent="0.3">
      <c r="E32" s="1" t="s">
        <v>76</v>
      </c>
      <c r="F32">
        <v>4.25</v>
      </c>
      <c r="G32">
        <v>3.5399999999999996</v>
      </c>
      <c r="H32">
        <v>1.42</v>
      </c>
      <c r="I32">
        <v>1</v>
      </c>
      <c r="J32">
        <v>0</v>
      </c>
    </row>
    <row r="33" spans="1:10" x14ac:dyDescent="0.3">
      <c r="E33" s="1"/>
    </row>
    <row r="34" spans="1:10" x14ac:dyDescent="0.3">
      <c r="A34" t="s">
        <v>119</v>
      </c>
    </row>
    <row r="36" spans="1:10" x14ac:dyDescent="0.3">
      <c r="F36" t="s">
        <v>72</v>
      </c>
      <c r="G36" t="s">
        <v>73</v>
      </c>
      <c r="H36" t="s">
        <v>74</v>
      </c>
      <c r="I36" t="s">
        <v>104</v>
      </c>
      <c r="J36" t="s">
        <v>76</v>
      </c>
    </row>
    <row r="37" spans="1:10" x14ac:dyDescent="0.3">
      <c r="E37" t="s">
        <v>72</v>
      </c>
      <c r="F37">
        <v>0</v>
      </c>
    </row>
    <row r="38" spans="1:10" x14ac:dyDescent="0.3">
      <c r="E38" t="s">
        <v>73</v>
      </c>
      <c r="F38">
        <v>0.71</v>
      </c>
      <c r="G38">
        <v>0</v>
      </c>
    </row>
    <row r="39" spans="1:10" x14ac:dyDescent="0.3">
      <c r="E39" t="s">
        <v>74</v>
      </c>
      <c r="F39">
        <v>5.66</v>
      </c>
      <c r="G39">
        <v>4.95</v>
      </c>
      <c r="H39">
        <v>0</v>
      </c>
    </row>
    <row r="40" spans="1:10" x14ac:dyDescent="0.3">
      <c r="E40" t="s">
        <v>104</v>
      </c>
      <c r="F40">
        <v>3.41</v>
      </c>
      <c r="G40">
        <v>2.71</v>
      </c>
      <c r="H40">
        <v>2.37</v>
      </c>
      <c r="I40">
        <v>0</v>
      </c>
    </row>
    <row r="41" spans="1:10" x14ac:dyDescent="0.3">
      <c r="E41" t="s">
        <v>76</v>
      </c>
      <c r="F41">
        <v>4.25</v>
      </c>
      <c r="G41">
        <v>3.5399999999999996</v>
      </c>
      <c r="H41">
        <v>1.42</v>
      </c>
      <c r="I41">
        <v>1</v>
      </c>
      <c r="J41">
        <v>0</v>
      </c>
    </row>
    <row r="43" spans="1:10" x14ac:dyDescent="0.3">
      <c r="F43" t="s">
        <v>108</v>
      </c>
      <c r="G43" t="s">
        <v>74</v>
      </c>
      <c r="H43" t="s">
        <v>104</v>
      </c>
      <c r="I43" t="s">
        <v>76</v>
      </c>
    </row>
    <row r="44" spans="1:10" x14ac:dyDescent="0.3">
      <c r="E44" t="s">
        <v>108</v>
      </c>
      <c r="F44">
        <v>0</v>
      </c>
    </row>
    <row r="45" spans="1:10" x14ac:dyDescent="0.3">
      <c r="E45" t="s">
        <v>74</v>
      </c>
      <c r="F45">
        <f>AVERAGE(F20,G20)</f>
        <v>5.3049999999999997</v>
      </c>
      <c r="G45">
        <v>0</v>
      </c>
    </row>
    <row r="46" spans="1:10" x14ac:dyDescent="0.3">
      <c r="E46" t="s">
        <v>104</v>
      </c>
      <c r="F46">
        <f>AVERAGE(F40,G40)</f>
        <v>3.06</v>
      </c>
      <c r="G46">
        <f>AVERAGE(H21,H23)</f>
        <v>2.37</v>
      </c>
      <c r="H46">
        <v>0</v>
      </c>
    </row>
    <row r="47" spans="1:10" x14ac:dyDescent="0.3">
      <c r="E47" t="s">
        <v>76</v>
      </c>
      <c r="F47">
        <f>AVERAGE(F22,G22)</f>
        <v>3.8949999999999996</v>
      </c>
      <c r="G47">
        <f>H22</f>
        <v>1.42</v>
      </c>
      <c r="H47">
        <f>AVERAGE(I22,J23)</f>
        <v>1.06</v>
      </c>
      <c r="I4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8A1-AB1D-4F41-BF26-84C63C781BA4}">
  <dimension ref="A1:E41"/>
  <sheetViews>
    <sheetView zoomScale="122" zoomScaleNormal="122" workbookViewId="0">
      <selection activeCell="C11" sqref="C11"/>
    </sheetView>
  </sheetViews>
  <sheetFormatPr defaultRowHeight="14.4" x14ac:dyDescent="0.3"/>
  <cols>
    <col min="1" max="1" width="21.6640625" customWidth="1"/>
    <col min="2" max="2" width="10.33203125" bestFit="1" customWidth="1"/>
    <col min="3" max="3" width="19.21875" bestFit="1" customWidth="1"/>
  </cols>
  <sheetData>
    <row r="1" spans="1:5" x14ac:dyDescent="0.3">
      <c r="A1" s="16" t="s">
        <v>0</v>
      </c>
    </row>
    <row r="4" spans="1:5" x14ac:dyDescent="0.3">
      <c r="C4">
        <v>2</v>
      </c>
      <c r="D4">
        <v>16</v>
      </c>
      <c r="E4">
        <v>38</v>
      </c>
    </row>
    <row r="5" spans="1:5" x14ac:dyDescent="0.3">
      <c r="B5" s="1" t="s">
        <v>4</v>
      </c>
      <c r="C5" t="s">
        <v>120</v>
      </c>
      <c r="D5" t="s">
        <v>121</v>
      </c>
      <c r="E5" t="s">
        <v>122</v>
      </c>
    </row>
    <row r="6" spans="1:5" x14ac:dyDescent="0.3">
      <c r="B6" s="8">
        <v>2</v>
      </c>
      <c r="C6" s="8">
        <f>(B6-C$4)^2</f>
        <v>0</v>
      </c>
      <c r="D6">
        <f>(B6-D$4)^2</f>
        <v>196</v>
      </c>
      <c r="E6">
        <f>(B6-E$4)^2</f>
        <v>1296</v>
      </c>
    </row>
    <row r="7" spans="1:5" x14ac:dyDescent="0.3">
      <c r="B7" s="8">
        <v>4</v>
      </c>
      <c r="C7" s="8">
        <f t="shared" ref="C7:C20" si="0">(B7-C$4)^2</f>
        <v>4</v>
      </c>
      <c r="D7">
        <f t="shared" ref="D7:D20" si="1">(B7-D$4)^2</f>
        <v>144</v>
      </c>
      <c r="E7">
        <f t="shared" ref="E7:E20" si="2">(B7-E$4)^2</f>
        <v>1156</v>
      </c>
    </row>
    <row r="8" spans="1:5" x14ac:dyDescent="0.3">
      <c r="B8" s="8">
        <v>6</v>
      </c>
      <c r="C8" s="8">
        <f t="shared" si="0"/>
        <v>16</v>
      </c>
      <c r="D8">
        <f t="shared" si="1"/>
        <v>100</v>
      </c>
      <c r="E8">
        <f t="shared" si="2"/>
        <v>1024</v>
      </c>
    </row>
    <row r="9" spans="1:5" x14ac:dyDescent="0.3">
      <c r="B9" s="8">
        <v>3</v>
      </c>
      <c r="C9" s="8">
        <f t="shared" si="0"/>
        <v>1</v>
      </c>
      <c r="D9">
        <f t="shared" si="1"/>
        <v>169</v>
      </c>
      <c r="E9">
        <f t="shared" si="2"/>
        <v>1225</v>
      </c>
    </row>
    <row r="10" spans="1:5" x14ac:dyDescent="0.3">
      <c r="B10" s="9">
        <v>31</v>
      </c>
      <c r="C10" s="9">
        <f t="shared" si="0"/>
        <v>841</v>
      </c>
      <c r="D10" s="9">
        <f t="shared" si="1"/>
        <v>225</v>
      </c>
      <c r="E10" s="9">
        <f t="shared" si="2"/>
        <v>49</v>
      </c>
    </row>
    <row r="11" spans="1:5" x14ac:dyDescent="0.3">
      <c r="B11" s="15">
        <v>12</v>
      </c>
      <c r="C11" s="15">
        <f t="shared" si="0"/>
        <v>100</v>
      </c>
      <c r="D11" s="15">
        <f t="shared" si="1"/>
        <v>16</v>
      </c>
      <c r="E11">
        <f t="shared" si="2"/>
        <v>676</v>
      </c>
    </row>
    <row r="12" spans="1:5" x14ac:dyDescent="0.3">
      <c r="B12" s="15">
        <v>15</v>
      </c>
      <c r="C12" s="15">
        <f t="shared" si="0"/>
        <v>169</v>
      </c>
      <c r="D12" s="15">
        <f t="shared" si="1"/>
        <v>1</v>
      </c>
      <c r="E12">
        <f t="shared" si="2"/>
        <v>529</v>
      </c>
    </row>
    <row r="13" spans="1:5" x14ac:dyDescent="0.3">
      <c r="B13" s="15">
        <v>16</v>
      </c>
      <c r="C13" s="15">
        <f t="shared" si="0"/>
        <v>196</v>
      </c>
      <c r="D13" s="15">
        <f t="shared" si="1"/>
        <v>0</v>
      </c>
      <c r="E13">
        <f t="shared" si="2"/>
        <v>484</v>
      </c>
    </row>
    <row r="14" spans="1:5" x14ac:dyDescent="0.3">
      <c r="B14" s="9">
        <v>38</v>
      </c>
      <c r="C14" s="9">
        <f t="shared" si="0"/>
        <v>1296</v>
      </c>
      <c r="D14" s="9">
        <f t="shared" si="1"/>
        <v>484</v>
      </c>
      <c r="E14" s="9">
        <f t="shared" si="2"/>
        <v>0</v>
      </c>
    </row>
    <row r="15" spans="1:5" x14ac:dyDescent="0.3">
      <c r="B15" s="9">
        <v>35</v>
      </c>
      <c r="C15" s="9">
        <f t="shared" si="0"/>
        <v>1089</v>
      </c>
      <c r="D15" s="9">
        <f t="shared" si="1"/>
        <v>361</v>
      </c>
      <c r="E15" s="9">
        <f t="shared" si="2"/>
        <v>9</v>
      </c>
    </row>
    <row r="16" spans="1:5" x14ac:dyDescent="0.3">
      <c r="B16" s="15">
        <v>14</v>
      </c>
      <c r="C16" s="15">
        <f t="shared" si="0"/>
        <v>144</v>
      </c>
      <c r="D16" s="15">
        <f t="shared" si="1"/>
        <v>4</v>
      </c>
      <c r="E16">
        <f t="shared" si="2"/>
        <v>576</v>
      </c>
    </row>
    <row r="17" spans="2:5" x14ac:dyDescent="0.3">
      <c r="B17" s="15">
        <v>21</v>
      </c>
      <c r="C17" s="15">
        <f t="shared" si="0"/>
        <v>361</v>
      </c>
      <c r="D17" s="15">
        <f t="shared" si="1"/>
        <v>25</v>
      </c>
      <c r="E17">
        <f t="shared" si="2"/>
        <v>289</v>
      </c>
    </row>
    <row r="18" spans="2:5" x14ac:dyDescent="0.3">
      <c r="B18" s="15">
        <v>23</v>
      </c>
      <c r="C18" s="15">
        <f t="shared" si="0"/>
        <v>441</v>
      </c>
      <c r="D18" s="15">
        <f t="shared" si="1"/>
        <v>49</v>
      </c>
      <c r="E18">
        <f t="shared" si="2"/>
        <v>225</v>
      </c>
    </row>
    <row r="19" spans="2:5" x14ac:dyDescent="0.3">
      <c r="B19" s="15">
        <v>25</v>
      </c>
      <c r="C19" s="15">
        <f t="shared" si="0"/>
        <v>529</v>
      </c>
      <c r="D19" s="15">
        <f t="shared" si="1"/>
        <v>81</v>
      </c>
      <c r="E19">
        <f t="shared" si="2"/>
        <v>169</v>
      </c>
    </row>
    <row r="20" spans="2:5" x14ac:dyDescent="0.3">
      <c r="B20" s="9">
        <v>30</v>
      </c>
      <c r="C20" s="9">
        <f t="shared" si="0"/>
        <v>784</v>
      </c>
      <c r="D20" s="9">
        <f t="shared" si="1"/>
        <v>196</v>
      </c>
      <c r="E20" s="9">
        <f t="shared" si="2"/>
        <v>64</v>
      </c>
    </row>
    <row r="22" spans="2:5" x14ac:dyDescent="0.3">
      <c r="B22" t="s">
        <v>10</v>
      </c>
      <c r="C22" t="s">
        <v>11</v>
      </c>
      <c r="D22" t="s">
        <v>123</v>
      </c>
    </row>
    <row r="23" spans="2:5" x14ac:dyDescent="0.3">
      <c r="B23" t="s">
        <v>15</v>
      </c>
      <c r="C23" t="s">
        <v>16</v>
      </c>
      <c r="D23" t="s">
        <v>17</v>
      </c>
    </row>
    <row r="24" spans="2:5" x14ac:dyDescent="0.3">
      <c r="B24" t="s">
        <v>124</v>
      </c>
      <c r="C24" t="s">
        <v>19</v>
      </c>
      <c r="D24" t="s">
        <v>20</v>
      </c>
      <c r="E24" t="s">
        <v>125</v>
      </c>
    </row>
    <row r="25" spans="2:5" x14ac:dyDescent="0.3">
      <c r="C25" s="9">
        <f>(2+3+4+6)/4</f>
        <v>3.75</v>
      </c>
      <c r="D25" s="9">
        <f>(12+14+15+16+21+23+25)/7</f>
        <v>18</v>
      </c>
      <c r="E25" s="9">
        <f>(30+31+35+38)/4</f>
        <v>33.5</v>
      </c>
    </row>
    <row r="26" spans="2:5" x14ac:dyDescent="0.3">
      <c r="B26" s="1" t="s">
        <v>4</v>
      </c>
    </row>
    <row r="27" spans="2:5" x14ac:dyDescent="0.3">
      <c r="B27" s="21">
        <v>2</v>
      </c>
      <c r="C27" s="21">
        <f>(B27-C$25)^2</f>
        <v>3.0625</v>
      </c>
      <c r="D27">
        <f>(B27-D$25)^2</f>
        <v>256</v>
      </c>
      <c r="E27">
        <f>(B27-E$25)^2</f>
        <v>992.25</v>
      </c>
    </row>
    <row r="28" spans="2:5" x14ac:dyDescent="0.3">
      <c r="B28" s="21">
        <v>4</v>
      </c>
      <c r="C28" s="21">
        <f t="shared" ref="C28:C41" si="3">(B28-C$25)^2</f>
        <v>6.25E-2</v>
      </c>
      <c r="D28">
        <f t="shared" ref="D28:D41" si="4">(B28-D$25)^2</f>
        <v>196</v>
      </c>
      <c r="E28">
        <f t="shared" ref="E28:E41" si="5">(B28-E$25)^2</f>
        <v>870.25</v>
      </c>
    </row>
    <row r="29" spans="2:5" x14ac:dyDescent="0.3">
      <c r="B29" s="21">
        <v>6</v>
      </c>
      <c r="C29" s="21">
        <f t="shared" si="3"/>
        <v>5.0625</v>
      </c>
      <c r="D29">
        <f t="shared" si="4"/>
        <v>144</v>
      </c>
      <c r="E29">
        <f t="shared" si="5"/>
        <v>756.25</v>
      </c>
    </row>
    <row r="30" spans="2:5" x14ac:dyDescent="0.3">
      <c r="B30" s="21">
        <v>3</v>
      </c>
      <c r="C30" s="21">
        <f t="shared" si="3"/>
        <v>0.5625</v>
      </c>
      <c r="D30">
        <f t="shared" si="4"/>
        <v>225</v>
      </c>
      <c r="E30">
        <f t="shared" si="5"/>
        <v>930.25</v>
      </c>
    </row>
    <row r="31" spans="2:5" x14ac:dyDescent="0.3">
      <c r="B31" s="9">
        <v>31</v>
      </c>
      <c r="C31">
        <f t="shared" si="3"/>
        <v>742.5625</v>
      </c>
      <c r="D31">
        <f t="shared" si="4"/>
        <v>169</v>
      </c>
      <c r="E31">
        <f t="shared" si="5"/>
        <v>6.25</v>
      </c>
    </row>
    <row r="32" spans="2:5" x14ac:dyDescent="0.3">
      <c r="B32" s="15">
        <v>12</v>
      </c>
      <c r="C32">
        <f t="shared" si="3"/>
        <v>68.0625</v>
      </c>
      <c r="D32">
        <f t="shared" si="4"/>
        <v>36</v>
      </c>
      <c r="E32">
        <f t="shared" si="5"/>
        <v>462.25</v>
      </c>
    </row>
    <row r="33" spans="2:5" x14ac:dyDescent="0.3">
      <c r="B33" s="15">
        <v>15</v>
      </c>
      <c r="C33">
        <f t="shared" si="3"/>
        <v>126.5625</v>
      </c>
      <c r="D33">
        <f t="shared" si="4"/>
        <v>9</v>
      </c>
      <c r="E33">
        <f t="shared" si="5"/>
        <v>342.25</v>
      </c>
    </row>
    <row r="34" spans="2:5" x14ac:dyDescent="0.3">
      <c r="B34" s="15">
        <v>16</v>
      </c>
      <c r="C34">
        <f t="shared" si="3"/>
        <v>150.0625</v>
      </c>
      <c r="D34">
        <f t="shared" si="4"/>
        <v>4</v>
      </c>
      <c r="E34">
        <f t="shared" si="5"/>
        <v>306.25</v>
      </c>
    </row>
    <row r="35" spans="2:5" x14ac:dyDescent="0.3">
      <c r="B35" s="9">
        <v>38</v>
      </c>
      <c r="C35">
        <f t="shared" si="3"/>
        <v>1173.0625</v>
      </c>
      <c r="D35">
        <f t="shared" si="4"/>
        <v>400</v>
      </c>
      <c r="E35">
        <f t="shared" si="5"/>
        <v>20.25</v>
      </c>
    </row>
    <row r="36" spans="2:5" x14ac:dyDescent="0.3">
      <c r="B36" s="9">
        <v>35</v>
      </c>
      <c r="C36">
        <f t="shared" si="3"/>
        <v>976.5625</v>
      </c>
      <c r="D36">
        <f t="shared" si="4"/>
        <v>289</v>
      </c>
      <c r="E36">
        <f t="shared" si="5"/>
        <v>2.25</v>
      </c>
    </row>
    <row r="37" spans="2:5" x14ac:dyDescent="0.3">
      <c r="B37" s="15">
        <v>14</v>
      </c>
      <c r="C37">
        <f t="shared" si="3"/>
        <v>105.0625</v>
      </c>
      <c r="D37">
        <f t="shared" si="4"/>
        <v>16</v>
      </c>
      <c r="E37">
        <f t="shared" si="5"/>
        <v>380.25</v>
      </c>
    </row>
    <row r="38" spans="2:5" x14ac:dyDescent="0.3">
      <c r="B38" s="15">
        <v>21</v>
      </c>
      <c r="C38">
        <f t="shared" si="3"/>
        <v>297.5625</v>
      </c>
      <c r="D38">
        <f t="shared" si="4"/>
        <v>9</v>
      </c>
      <c r="E38">
        <f t="shared" si="5"/>
        <v>156.25</v>
      </c>
    </row>
    <row r="39" spans="2:5" x14ac:dyDescent="0.3">
      <c r="B39" s="15">
        <v>23</v>
      </c>
      <c r="C39">
        <f t="shared" si="3"/>
        <v>370.5625</v>
      </c>
      <c r="D39">
        <f t="shared" si="4"/>
        <v>25</v>
      </c>
      <c r="E39">
        <f t="shared" si="5"/>
        <v>110.25</v>
      </c>
    </row>
    <row r="40" spans="2:5" x14ac:dyDescent="0.3">
      <c r="B40" s="15">
        <v>25</v>
      </c>
      <c r="C40">
        <f t="shared" si="3"/>
        <v>451.5625</v>
      </c>
      <c r="D40">
        <f t="shared" si="4"/>
        <v>49</v>
      </c>
      <c r="E40">
        <f t="shared" si="5"/>
        <v>72.25</v>
      </c>
    </row>
    <row r="41" spans="2:5" x14ac:dyDescent="0.3">
      <c r="B41" s="9">
        <v>30</v>
      </c>
      <c r="C41">
        <f t="shared" si="3"/>
        <v>689.0625</v>
      </c>
      <c r="D41">
        <f t="shared" si="4"/>
        <v>144</v>
      </c>
      <c r="E41">
        <f t="shared" si="5"/>
        <v>12.25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FD9E-C290-421B-AB1D-0DD23DCB615F}">
  <dimension ref="C1:H8"/>
  <sheetViews>
    <sheetView zoomScale="131" zoomScaleNormal="131" workbookViewId="0">
      <selection activeCell="C11" sqref="C11"/>
    </sheetView>
  </sheetViews>
  <sheetFormatPr defaultRowHeight="14.4" x14ac:dyDescent="0.3"/>
  <cols>
    <col min="3" max="3" width="23.21875" bestFit="1" customWidth="1"/>
  </cols>
  <sheetData>
    <row r="1" spans="3:8" ht="18" x14ac:dyDescent="0.35">
      <c r="C1" s="23" t="s">
        <v>132</v>
      </c>
    </row>
    <row r="2" spans="3:8" x14ac:dyDescent="0.3">
      <c r="G2" t="s">
        <v>33</v>
      </c>
      <c r="H2" t="s">
        <v>34</v>
      </c>
    </row>
    <row r="3" spans="3:8" x14ac:dyDescent="0.3">
      <c r="C3" t="s">
        <v>48</v>
      </c>
      <c r="D3">
        <v>2</v>
      </c>
      <c r="E3">
        <v>6</v>
      </c>
      <c r="F3" t="s">
        <v>33</v>
      </c>
      <c r="G3">
        <f>ABS(D3-D$4)+ABS(E3-E$4)</f>
        <v>3</v>
      </c>
      <c r="H3">
        <f>ABS(D3-D$8)+ABS(E3-E$8)</f>
        <v>6</v>
      </c>
    </row>
    <row r="4" spans="3:8" x14ac:dyDescent="0.3">
      <c r="C4" t="s">
        <v>49</v>
      </c>
      <c r="D4">
        <v>3</v>
      </c>
      <c r="E4">
        <v>4</v>
      </c>
      <c r="F4" s="20" t="s">
        <v>33</v>
      </c>
    </row>
    <row r="5" spans="3:8" x14ac:dyDescent="0.3">
      <c r="C5" t="s">
        <v>50</v>
      </c>
      <c r="D5">
        <v>3</v>
      </c>
      <c r="E5">
        <v>8</v>
      </c>
      <c r="F5" t="s">
        <v>33</v>
      </c>
      <c r="G5">
        <f>ABS(D5-D$4)+ABS(E5-E$4)</f>
        <v>4</v>
      </c>
      <c r="H5">
        <f>ABS(D5-D$8)+ABS(E5-E$8)</f>
        <v>7</v>
      </c>
    </row>
    <row r="6" spans="3:8" x14ac:dyDescent="0.3">
      <c r="C6" t="s">
        <v>51</v>
      </c>
      <c r="D6">
        <v>4</v>
      </c>
      <c r="E6">
        <v>2</v>
      </c>
      <c r="F6" t="s">
        <v>33</v>
      </c>
      <c r="G6">
        <f>ABS(D6-D$4)+ABS(E6-E$4)</f>
        <v>3</v>
      </c>
      <c r="H6">
        <f>ABS(D6-D$8)+ABS(E6-E$8)</f>
        <v>4</v>
      </c>
    </row>
    <row r="7" spans="3:8" x14ac:dyDescent="0.3">
      <c r="C7" t="s">
        <v>52</v>
      </c>
      <c r="D7">
        <v>6</v>
      </c>
      <c r="E7">
        <v>2</v>
      </c>
      <c r="F7" t="s">
        <v>34</v>
      </c>
      <c r="G7">
        <f>ABS(D7-D$4)+ABS(E7-E$4)</f>
        <v>5</v>
      </c>
      <c r="H7">
        <f>ABS(D7-D$8)+ABS(E7-E$8)</f>
        <v>2</v>
      </c>
    </row>
    <row r="8" spans="3:8" x14ac:dyDescent="0.3">
      <c r="C8" t="s">
        <v>53</v>
      </c>
      <c r="D8">
        <v>6</v>
      </c>
      <c r="E8">
        <v>4</v>
      </c>
      <c r="F8" s="20"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9DB4-CFC0-43F8-B841-60AA0C997764}">
  <dimension ref="C1:I20"/>
  <sheetViews>
    <sheetView tabSelected="1" workbookViewId="0">
      <selection activeCell="D20" sqref="D20"/>
    </sheetView>
  </sheetViews>
  <sheetFormatPr defaultRowHeight="14.4" x14ac:dyDescent="0.3"/>
  <cols>
    <col min="3" max="3" width="15.77734375" customWidth="1"/>
  </cols>
  <sheetData>
    <row r="1" spans="3:9" ht="21" x14ac:dyDescent="0.4">
      <c r="C1" s="24" t="s">
        <v>133</v>
      </c>
    </row>
    <row r="5" spans="3:9" ht="15.6" x14ac:dyDescent="0.3">
      <c r="C5" s="25" t="s">
        <v>29</v>
      </c>
      <c r="D5" s="25" t="s">
        <v>30</v>
      </c>
      <c r="E5" s="25" t="s">
        <v>31</v>
      </c>
    </row>
    <row r="6" spans="3:9" ht="15.6" x14ac:dyDescent="0.3">
      <c r="C6" s="25" t="s">
        <v>72</v>
      </c>
      <c r="D6" s="25">
        <v>0.4</v>
      </c>
      <c r="E6" s="25">
        <v>0.53</v>
      </c>
    </row>
    <row r="7" spans="3:9" ht="15.6" x14ac:dyDescent="0.3">
      <c r="C7" s="25" t="s">
        <v>73</v>
      </c>
      <c r="D7" s="25">
        <v>0.22</v>
      </c>
      <c r="E7" s="25">
        <v>0.38</v>
      </c>
    </row>
    <row r="8" spans="3:9" ht="15.6" x14ac:dyDescent="0.3">
      <c r="C8" s="25" t="s">
        <v>74</v>
      </c>
      <c r="D8" s="25">
        <v>0.35</v>
      </c>
      <c r="E8" s="25">
        <v>0.32</v>
      </c>
    </row>
    <row r="9" spans="3:9" ht="15.6" x14ac:dyDescent="0.3">
      <c r="C9" s="25" t="s">
        <v>75</v>
      </c>
      <c r="D9" s="25">
        <v>0.26</v>
      </c>
      <c r="E9" s="25">
        <v>0.19</v>
      </c>
    </row>
    <row r="10" spans="3:9" ht="15.6" x14ac:dyDescent="0.3">
      <c r="C10" s="25" t="s">
        <v>76</v>
      </c>
      <c r="D10" s="25">
        <v>0.08</v>
      </c>
      <c r="E10" s="25">
        <v>0.41</v>
      </c>
    </row>
    <row r="11" spans="3:9" ht="15.6" x14ac:dyDescent="0.3">
      <c r="C11" s="25" t="s">
        <v>82</v>
      </c>
      <c r="D11" s="25">
        <v>0.45</v>
      </c>
      <c r="E11" s="25">
        <v>0.3</v>
      </c>
    </row>
    <row r="14" spans="3:9" x14ac:dyDescent="0.3">
      <c r="D14" s="1" t="s">
        <v>72</v>
      </c>
      <c r="E14" s="1" t="s">
        <v>73</v>
      </c>
      <c r="F14" s="1" t="s">
        <v>74</v>
      </c>
      <c r="G14" s="1" t="s">
        <v>75</v>
      </c>
      <c r="H14" s="1" t="s">
        <v>76</v>
      </c>
      <c r="I14" s="1" t="s">
        <v>82</v>
      </c>
    </row>
    <row r="15" spans="3:9" ht="15.6" x14ac:dyDescent="0.3">
      <c r="C15" s="25" t="s">
        <v>72</v>
      </c>
      <c r="D15">
        <v>0</v>
      </c>
    </row>
    <row r="16" spans="3:9" ht="15.6" x14ac:dyDescent="0.3">
      <c r="C16" s="25" t="s">
        <v>73</v>
      </c>
      <c r="D16">
        <f>SQRT((D$6-D7)^2+(E$6-E7)^2)</f>
        <v>0.23430749027719966</v>
      </c>
      <c r="E16">
        <v>0</v>
      </c>
    </row>
    <row r="17" spans="3:9" ht="15.6" x14ac:dyDescent="0.3">
      <c r="C17" s="25" t="s">
        <v>74</v>
      </c>
      <c r="D17">
        <f>SQRT((D$6-D8)^2+(E$6-E8)^2)</f>
        <v>0.21587033144922904</v>
      </c>
      <c r="E17">
        <f>SQRT((D$7-D8)^2+(E$7-E8)^2)</f>
        <v>0.14317821063276351</v>
      </c>
      <c r="F17">
        <v>0</v>
      </c>
    </row>
    <row r="18" spans="3:9" ht="15.6" x14ac:dyDescent="0.3">
      <c r="C18" s="25" t="s">
        <v>75</v>
      </c>
      <c r="D18">
        <f>SQRT((D$6-D9)^2+(E$6-E9)^2)</f>
        <v>0.36769552621700474</v>
      </c>
      <c r="E18">
        <f>SQRT((D$7-D9)^2+(E$7-E9)^2)</f>
        <v>0.19416487838947599</v>
      </c>
      <c r="F18">
        <f>SQRT((D$8-D9)^2+(E$8-E9)^2)</f>
        <v>0.15811388300841894</v>
      </c>
      <c r="G18">
        <v>0</v>
      </c>
    </row>
    <row r="19" spans="3:9" ht="15.6" x14ac:dyDescent="0.3">
      <c r="C19" s="25" t="s">
        <v>76</v>
      </c>
      <c r="D19">
        <f>SQRT((D$6-D10)^2+(E$6-E10)^2)</f>
        <v>0.34176014981270125</v>
      </c>
      <c r="E19">
        <f>SQRT((D$7-D10)^2+(E$7-E10)^2)</f>
        <v>0.14317821063276354</v>
      </c>
      <c r="F19">
        <f>SQRT((D$8-D10)^2+(E$8-E10)^2)</f>
        <v>0.28460498941515411</v>
      </c>
      <c r="G19">
        <f>SQRT((D$9-D10)^2+(E$9-E10)^2)</f>
        <v>0.28425340807103788</v>
      </c>
      <c r="H19">
        <v>0</v>
      </c>
    </row>
    <row r="20" spans="3:9" ht="15.6" x14ac:dyDescent="0.3">
      <c r="C20" s="25" t="s">
        <v>82</v>
      </c>
      <c r="D20">
        <f>SQRT((D$6-D11)^2+(E$6-E11)^2)</f>
        <v>0.23537204591879643</v>
      </c>
      <c r="E20">
        <f>SQRT((D$7-D11)^2+(E$7-E11)^2)</f>
        <v>0.24351591323771843</v>
      </c>
      <c r="F20" s="20">
        <f>SQRT((D$8-D11)^2+(E$8-E11)^2)</f>
        <v>0.10198039027185574</v>
      </c>
      <c r="G20">
        <f>SQRT((D$9-D11)^2+(E$9-E11)^2)</f>
        <v>0.21954498400100148</v>
      </c>
      <c r="H20">
        <f>SQRT((D$9-D11)^2+(E$10-E11)^2)</f>
        <v>0.21954498400100148</v>
      </c>
      <c r="I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2683-018E-44F7-BFC5-0A52CE2CA2AD}">
  <dimension ref="D1:I19"/>
  <sheetViews>
    <sheetView topLeftCell="C9" zoomScale="208" zoomScaleNormal="208" workbookViewId="0">
      <selection activeCell="D18" sqref="D18"/>
    </sheetView>
  </sheetViews>
  <sheetFormatPr defaultRowHeight="14.4" x14ac:dyDescent="0.3"/>
  <cols>
    <col min="4" max="4" width="25.33203125" bestFit="1" customWidth="1"/>
    <col min="7" max="7" width="10.21875" bestFit="1" customWidth="1"/>
    <col min="8" max="8" width="16.6640625" bestFit="1" customWidth="1"/>
  </cols>
  <sheetData>
    <row r="1" spans="4:9" ht="21" x14ac:dyDescent="0.4">
      <c r="D1" s="22" t="s">
        <v>126</v>
      </c>
    </row>
    <row r="2" spans="4:9" x14ac:dyDescent="0.3">
      <c r="H2" s="1" t="s">
        <v>38</v>
      </c>
    </row>
    <row r="3" spans="4:9" x14ac:dyDescent="0.3">
      <c r="D3" s="1" t="s">
        <v>29</v>
      </c>
      <c r="E3" s="1" t="s">
        <v>30</v>
      </c>
      <c r="F3" s="1" t="s">
        <v>31</v>
      </c>
      <c r="G3" s="1" t="s">
        <v>32</v>
      </c>
      <c r="H3" s="1" t="s">
        <v>33</v>
      </c>
      <c r="I3" s="1" t="s">
        <v>34</v>
      </c>
    </row>
    <row r="4" spans="4:9" x14ac:dyDescent="0.3">
      <c r="D4">
        <v>1</v>
      </c>
      <c r="E4">
        <v>185</v>
      </c>
      <c r="F4">
        <v>72</v>
      </c>
      <c r="G4" t="s">
        <v>33</v>
      </c>
    </row>
    <row r="5" spans="4:9" x14ac:dyDescent="0.3">
      <c r="D5">
        <v>2</v>
      </c>
      <c r="E5">
        <v>170</v>
      </c>
      <c r="F5">
        <v>56</v>
      </c>
      <c r="G5" t="s">
        <v>34</v>
      </c>
    </row>
    <row r="6" spans="4:9" x14ac:dyDescent="0.3">
      <c r="D6">
        <v>3</v>
      </c>
      <c r="E6">
        <v>168</v>
      </c>
      <c r="F6">
        <v>60</v>
      </c>
      <c r="G6" s="20" t="s">
        <v>34</v>
      </c>
      <c r="H6">
        <f>SQRT((E6-E$4)^2+(F6-F$4)^2)</f>
        <v>20.808652046684813</v>
      </c>
      <c r="I6">
        <f>SQRT((E6-E$5)^2+(F6-F$5)^2)</f>
        <v>4.4721359549995796</v>
      </c>
    </row>
    <row r="7" spans="4:9" x14ac:dyDescent="0.3">
      <c r="D7">
        <v>4</v>
      </c>
      <c r="E7">
        <v>179</v>
      </c>
      <c r="F7">
        <v>68</v>
      </c>
      <c r="G7" s="20" t="s">
        <v>33</v>
      </c>
      <c r="H7">
        <f>SQRT((E7-E$4)^2+(F7-F$4)^2)</f>
        <v>7.2111025509279782</v>
      </c>
      <c r="I7">
        <f>SQRT((E7-E$5)^2+(F7-F$5)^2)</f>
        <v>15</v>
      </c>
    </row>
    <row r="8" spans="4:9" x14ac:dyDescent="0.3">
      <c r="D8">
        <v>5</v>
      </c>
      <c r="E8">
        <v>182</v>
      </c>
      <c r="F8">
        <v>72</v>
      </c>
      <c r="G8" s="20" t="s">
        <v>33</v>
      </c>
      <c r="H8">
        <f>SQRT((E8-E$4)^2+(F8-F$4)^2)</f>
        <v>3</v>
      </c>
      <c r="I8">
        <f>SQRT((E8-E$5)^2+(F8-F$5)^2)</f>
        <v>20</v>
      </c>
    </row>
    <row r="9" spans="4:9" x14ac:dyDescent="0.3">
      <c r="D9">
        <v>6</v>
      </c>
      <c r="E9">
        <v>188</v>
      </c>
      <c r="F9">
        <v>77</v>
      </c>
      <c r="G9" s="20" t="s">
        <v>33</v>
      </c>
      <c r="H9">
        <f>SQRT((E9-E$4)^2+(F9-F$4)^2)</f>
        <v>5.8309518948453007</v>
      </c>
      <c r="I9">
        <f>SQRT((E9-E$5)^2+(F9-F$5)^2)</f>
        <v>27.658633371878661</v>
      </c>
    </row>
    <row r="11" spans="4:9" x14ac:dyDescent="0.3">
      <c r="D11" t="s">
        <v>127</v>
      </c>
      <c r="E11" t="s">
        <v>128</v>
      </c>
      <c r="F11" t="s">
        <v>129</v>
      </c>
      <c r="G11" t="s">
        <v>130</v>
      </c>
      <c r="H11" t="s">
        <v>131</v>
      </c>
    </row>
    <row r="12" spans="4:9" x14ac:dyDescent="0.3">
      <c r="E12" s="20">
        <f>(E4+E7+E8+E9)/4</f>
        <v>183.5</v>
      </c>
      <c r="F12" s="20">
        <f>(F4+F7+F8+F9)/4</f>
        <v>72.25</v>
      </c>
      <c r="G12" s="15">
        <f>(E5+E6)/2</f>
        <v>169</v>
      </c>
      <c r="H12" s="15">
        <f>(F5+F6)/2</f>
        <v>58</v>
      </c>
    </row>
    <row r="13" spans="4:9" x14ac:dyDescent="0.3">
      <c r="D13" s="1" t="s">
        <v>29</v>
      </c>
      <c r="E13" s="1" t="s">
        <v>30</v>
      </c>
      <c r="F13" s="1" t="s">
        <v>31</v>
      </c>
      <c r="G13" s="1" t="s">
        <v>32</v>
      </c>
      <c r="H13" s="1" t="s">
        <v>33</v>
      </c>
      <c r="I13" s="1" t="s">
        <v>34</v>
      </c>
    </row>
    <row r="14" spans="4:9" x14ac:dyDescent="0.3">
      <c r="D14">
        <v>1</v>
      </c>
      <c r="E14">
        <v>185</v>
      </c>
      <c r="F14">
        <v>72</v>
      </c>
      <c r="G14" t="s">
        <v>33</v>
      </c>
    </row>
    <row r="15" spans="4:9" x14ac:dyDescent="0.3">
      <c r="D15">
        <v>2</v>
      </c>
      <c r="E15">
        <v>170</v>
      </c>
      <c r="F15">
        <v>56</v>
      </c>
      <c r="G15" t="s">
        <v>34</v>
      </c>
    </row>
    <row r="16" spans="4:9" x14ac:dyDescent="0.3">
      <c r="D16">
        <v>3</v>
      </c>
      <c r="E16">
        <v>168</v>
      </c>
      <c r="F16">
        <v>60</v>
      </c>
      <c r="G16" s="20" t="s">
        <v>34</v>
      </c>
      <c r="H16">
        <f>SQRT((E16-E$12)^2+(F16-F$12)^2)</f>
        <v>19.756328100130347</v>
      </c>
      <c r="I16">
        <f>SQRT((E16-G$12)^2+(F16-H$12)^2)</f>
        <v>2.2360679774997898</v>
      </c>
    </row>
    <row r="17" spans="4:9" x14ac:dyDescent="0.3">
      <c r="D17">
        <v>4</v>
      </c>
      <c r="E17">
        <v>179</v>
      </c>
      <c r="F17">
        <v>68</v>
      </c>
      <c r="G17" t="s">
        <v>33</v>
      </c>
      <c r="H17">
        <f>SQRT((E17-E$12)^2+(F17-F$12)^2)</f>
        <v>6.1897092015699737</v>
      </c>
      <c r="I17">
        <f>SQRT((E17-G$12)^2+(F17-H$12)^2)</f>
        <v>14.142135623730951</v>
      </c>
    </row>
    <row r="18" spans="4:9" x14ac:dyDescent="0.3">
      <c r="D18">
        <v>5</v>
      </c>
      <c r="E18">
        <v>182</v>
      </c>
      <c r="F18">
        <v>72</v>
      </c>
      <c r="G18" t="s">
        <v>33</v>
      </c>
      <c r="H18">
        <f>SQRT((E18-E$12)^2+(F18-F$12)^2)</f>
        <v>1.5206906325745548</v>
      </c>
      <c r="I18">
        <f>SQRT((E18-G$12)^2+(F18-H$12)^2)</f>
        <v>19.104973174542799</v>
      </c>
    </row>
    <row r="19" spans="4:9" x14ac:dyDescent="0.3">
      <c r="D19">
        <v>6</v>
      </c>
      <c r="E19">
        <v>188</v>
      </c>
      <c r="F19">
        <v>77</v>
      </c>
      <c r="G19" t="s">
        <v>33</v>
      </c>
      <c r="H19">
        <f>SQRT((E19-E$12)^2+(F19-F$12)^2)</f>
        <v>6.5431261641512002</v>
      </c>
      <c r="I19">
        <f>SQRT((E19-G$12)^2+(F19-H$12)^2)</f>
        <v>26.870057685088806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9750-2E00-4C4D-92AB-0A7E40BE04F6}">
  <dimension ref="A1:J34"/>
  <sheetViews>
    <sheetView topLeftCell="A18" workbookViewId="0">
      <selection activeCell="B39" sqref="B39"/>
    </sheetView>
  </sheetViews>
  <sheetFormatPr defaultRowHeight="14.4" x14ac:dyDescent="0.3"/>
  <cols>
    <col min="2" max="2" width="58.44140625" bestFit="1" customWidth="1"/>
    <col min="3" max="3" width="35.109375" customWidth="1"/>
    <col min="4" max="4" width="18.44140625" bestFit="1" customWidth="1"/>
    <col min="6" max="7" width="23.33203125" bestFit="1" customWidth="1"/>
  </cols>
  <sheetData>
    <row r="1" spans="1:10" x14ac:dyDescent="0.3">
      <c r="C1" s="1" t="s">
        <v>26</v>
      </c>
      <c r="D1" s="1" t="s">
        <v>27</v>
      </c>
    </row>
    <row r="2" spans="1:10" ht="62.4" customHeight="1" x14ac:dyDescent="0.3">
      <c r="C2" s="14" t="s">
        <v>28</v>
      </c>
    </row>
    <row r="3" spans="1:10" x14ac:dyDescent="0.3">
      <c r="B3" t="s">
        <v>29</v>
      </c>
      <c r="C3" t="s">
        <v>30</v>
      </c>
      <c r="D3" t="s">
        <v>31</v>
      </c>
      <c r="F3" t="s">
        <v>39</v>
      </c>
      <c r="G3" t="s">
        <v>41</v>
      </c>
      <c r="J3" t="s">
        <v>40</v>
      </c>
    </row>
    <row r="4" spans="1:10" x14ac:dyDescent="0.3">
      <c r="B4">
        <v>1</v>
      </c>
      <c r="C4">
        <v>185</v>
      </c>
      <c r="D4">
        <v>72</v>
      </c>
      <c r="E4" t="s">
        <v>33</v>
      </c>
    </row>
    <row r="5" spans="1:10" x14ac:dyDescent="0.3">
      <c r="B5">
        <v>2</v>
      </c>
      <c r="C5">
        <v>170</v>
      </c>
      <c r="D5">
        <v>56</v>
      </c>
      <c r="E5" t="s">
        <v>34</v>
      </c>
    </row>
    <row r="6" spans="1:10" x14ac:dyDescent="0.3">
      <c r="B6">
        <v>3</v>
      </c>
      <c r="C6">
        <v>168</v>
      </c>
      <c r="D6">
        <v>60</v>
      </c>
      <c r="E6" s="15" t="s">
        <v>34</v>
      </c>
      <c r="F6">
        <f>SQRT((C6-C4)^2+(D6-D4)^2)</f>
        <v>20.808652046684813</v>
      </c>
      <c r="G6">
        <f>SQRT((C6-C5)^2+(D6-D5)^2)</f>
        <v>4.4721359549995796</v>
      </c>
    </row>
    <row r="7" spans="1:10" x14ac:dyDescent="0.3">
      <c r="B7">
        <v>4</v>
      </c>
      <c r="C7">
        <v>179</v>
      </c>
      <c r="D7">
        <v>68</v>
      </c>
      <c r="E7" s="15" t="s">
        <v>33</v>
      </c>
      <c r="F7">
        <f>SQRT((C7-C4)^2+(D7-D4)^2)</f>
        <v>7.2111025509279782</v>
      </c>
      <c r="G7">
        <f>SQRT((C7-C5)^2+(D7-D5)^2)</f>
        <v>15</v>
      </c>
    </row>
    <row r="8" spans="1:10" x14ac:dyDescent="0.3">
      <c r="B8">
        <v>5</v>
      </c>
      <c r="C8">
        <v>182</v>
      </c>
      <c r="D8">
        <v>72</v>
      </c>
      <c r="E8" s="15" t="s">
        <v>33</v>
      </c>
      <c r="F8">
        <f>SQRT((C8-C4)^2+(D8-D4)^2)</f>
        <v>3</v>
      </c>
      <c r="G8">
        <f>SQRT((C8-C5)^2+(D8-D5)^2)</f>
        <v>20</v>
      </c>
    </row>
    <row r="9" spans="1:10" x14ac:dyDescent="0.3">
      <c r="B9">
        <v>6</v>
      </c>
      <c r="C9">
        <v>188</v>
      </c>
      <c r="D9">
        <v>77</v>
      </c>
      <c r="E9" s="15" t="s">
        <v>33</v>
      </c>
      <c r="F9">
        <f>SQRT((C9-C4)^2+(D9-D4)^2)</f>
        <v>5.8309518948453007</v>
      </c>
      <c r="G9">
        <f>SQRT((C9-C5)^2+(D9-D5)^2)</f>
        <v>27.658633371878661</v>
      </c>
    </row>
    <row r="11" spans="1:10" x14ac:dyDescent="0.3">
      <c r="B11" s="10" t="s">
        <v>2</v>
      </c>
    </row>
    <row r="12" spans="1:10" x14ac:dyDescent="0.3">
      <c r="B12" t="s">
        <v>29</v>
      </c>
      <c r="C12" t="s">
        <v>30</v>
      </c>
      <c r="D12" t="s">
        <v>31</v>
      </c>
      <c r="E12" t="s">
        <v>32</v>
      </c>
    </row>
    <row r="13" spans="1:10" x14ac:dyDescent="0.3">
      <c r="B13">
        <v>1</v>
      </c>
      <c r="C13">
        <v>185</v>
      </c>
      <c r="D13">
        <v>72</v>
      </c>
      <c r="E13" t="s">
        <v>33</v>
      </c>
    </row>
    <row r="14" spans="1:10" x14ac:dyDescent="0.3">
      <c r="B14">
        <v>2</v>
      </c>
      <c r="C14">
        <v>170</v>
      </c>
      <c r="D14">
        <v>56</v>
      </c>
      <c r="E14" t="s">
        <v>34</v>
      </c>
    </row>
    <row r="16" spans="1:10" ht="72" x14ac:dyDescent="0.3">
      <c r="A16" s="2" t="s">
        <v>35</v>
      </c>
    </row>
    <row r="17" spans="2:7" x14ac:dyDescent="0.3">
      <c r="B17" s="16" t="s">
        <v>36</v>
      </c>
    </row>
    <row r="18" spans="2:7" x14ac:dyDescent="0.3">
      <c r="B18" t="s">
        <v>37</v>
      </c>
    </row>
    <row r="20" spans="2:7" x14ac:dyDescent="0.3">
      <c r="B20" t="s">
        <v>42</v>
      </c>
      <c r="C20" s="7">
        <f>(C4+C7+C8+C9)/4</f>
        <v>183.5</v>
      </c>
      <c r="D20" s="7">
        <f>(D4+D7+D8+D9)/4</f>
        <v>72.25</v>
      </c>
    </row>
    <row r="21" spans="2:7" x14ac:dyDescent="0.3">
      <c r="B21" t="s">
        <v>43</v>
      </c>
      <c r="C21" s="7">
        <f>(C5+C6)/2</f>
        <v>169</v>
      </c>
      <c r="D21" s="7">
        <f>(D5+D6)/2</f>
        <v>58</v>
      </c>
    </row>
    <row r="23" spans="2:7" x14ac:dyDescent="0.3">
      <c r="B23" s="16" t="s">
        <v>44</v>
      </c>
    </row>
    <row r="26" spans="2:7" x14ac:dyDescent="0.3">
      <c r="B26" t="s">
        <v>29</v>
      </c>
      <c r="C26" t="s">
        <v>30</v>
      </c>
      <c r="D26" t="s">
        <v>31</v>
      </c>
      <c r="F26" t="s">
        <v>39</v>
      </c>
      <c r="G26" t="s">
        <v>41</v>
      </c>
    </row>
    <row r="27" spans="2:7" x14ac:dyDescent="0.3">
      <c r="B27">
        <v>1</v>
      </c>
      <c r="C27">
        <v>185</v>
      </c>
      <c r="D27">
        <v>72</v>
      </c>
      <c r="E27" t="s">
        <v>33</v>
      </c>
    </row>
    <row r="28" spans="2:7" x14ac:dyDescent="0.3">
      <c r="B28">
        <v>2</v>
      </c>
      <c r="C28">
        <v>170</v>
      </c>
      <c r="D28">
        <v>56</v>
      </c>
      <c r="E28" t="s">
        <v>34</v>
      </c>
    </row>
    <row r="29" spans="2:7" x14ac:dyDescent="0.3">
      <c r="B29">
        <v>3</v>
      </c>
      <c r="C29">
        <v>168</v>
      </c>
      <c r="D29">
        <v>60</v>
      </c>
      <c r="E29" s="15" t="s">
        <v>34</v>
      </c>
      <c r="F29">
        <f>SQRT((C29-C20)^2+(D29-D20)^2)</f>
        <v>19.756328100130347</v>
      </c>
      <c r="G29">
        <f>SQRT((C29-C21)^2+(D29-D21)^2)</f>
        <v>2.2360679774997898</v>
      </c>
    </row>
    <row r="30" spans="2:7" x14ac:dyDescent="0.3">
      <c r="B30">
        <v>4</v>
      </c>
      <c r="C30">
        <v>179</v>
      </c>
      <c r="D30">
        <v>68</v>
      </c>
      <c r="E30" s="15" t="s">
        <v>33</v>
      </c>
      <c r="F30">
        <f>SQRT((C30-C20)^2+(D30-D20)^2)</f>
        <v>6.1897092015699737</v>
      </c>
      <c r="G30">
        <f>SQRT((C30-C21)^2+(D30-D21)^2)</f>
        <v>14.142135623730951</v>
      </c>
    </row>
    <row r="31" spans="2:7" x14ac:dyDescent="0.3">
      <c r="B31">
        <v>5</v>
      </c>
      <c r="C31">
        <v>182</v>
      </c>
      <c r="D31">
        <v>72</v>
      </c>
      <c r="E31" s="15" t="s">
        <v>33</v>
      </c>
      <c r="F31">
        <f>SQRT((C31-C20)^2+(D31-D20)^2)</f>
        <v>1.5206906325745548</v>
      </c>
      <c r="G31">
        <f>SQRT((C31-C21)^2+(D31-D21)^2)</f>
        <v>19.104973174542799</v>
      </c>
    </row>
    <row r="32" spans="2:7" x14ac:dyDescent="0.3">
      <c r="B32">
        <v>6</v>
      </c>
      <c r="C32">
        <v>188</v>
      </c>
      <c r="D32">
        <v>77</v>
      </c>
      <c r="E32" s="15" t="s">
        <v>33</v>
      </c>
      <c r="F32">
        <f>SQRT((C32-C20)^2+(D32-D20)^2)</f>
        <v>6.5431261641512002</v>
      </c>
      <c r="G32">
        <f>SQRT((C32-C21)^2+(D32-D21)^2)</f>
        <v>26.870057685088806</v>
      </c>
    </row>
    <row r="34" spans="2:2" ht="28.8" x14ac:dyDescent="0.3">
      <c r="B34" s="17" t="s">
        <v>45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000C-AD59-44B4-8B7A-557D4F4684A2}">
  <dimension ref="A1:I51"/>
  <sheetViews>
    <sheetView topLeftCell="A40" workbookViewId="0">
      <selection activeCell="C52" sqref="C52"/>
    </sheetView>
  </sheetViews>
  <sheetFormatPr defaultRowHeight="14.4" x14ac:dyDescent="0.3"/>
  <cols>
    <col min="3" max="3" width="58.44140625" bestFit="1" customWidth="1"/>
    <col min="5" max="5" width="17.44140625" bestFit="1" customWidth="1"/>
    <col min="6" max="6" width="12.77734375" bestFit="1" customWidth="1"/>
    <col min="7" max="7" width="16.88671875" bestFit="1" customWidth="1"/>
  </cols>
  <sheetData>
    <row r="1" spans="1:7" x14ac:dyDescent="0.3">
      <c r="C1" s="18" t="s">
        <v>46</v>
      </c>
    </row>
    <row r="2" spans="1:7" x14ac:dyDescent="0.3">
      <c r="B2">
        <v>13.4</v>
      </c>
      <c r="C2" t="s">
        <v>47</v>
      </c>
    </row>
    <row r="4" spans="1:7" x14ac:dyDescent="0.3">
      <c r="B4" t="s">
        <v>48</v>
      </c>
      <c r="C4">
        <v>2</v>
      </c>
      <c r="D4">
        <v>6</v>
      </c>
    </row>
    <row r="5" spans="1:7" x14ac:dyDescent="0.3">
      <c r="B5" t="s">
        <v>49</v>
      </c>
      <c r="C5">
        <v>3</v>
      </c>
      <c r="D5">
        <v>4</v>
      </c>
    </row>
    <row r="6" spans="1:7" x14ac:dyDescent="0.3">
      <c r="B6" t="s">
        <v>50</v>
      </c>
      <c r="C6">
        <v>3</v>
      </c>
      <c r="D6">
        <v>8</v>
      </c>
    </row>
    <row r="7" spans="1:7" x14ac:dyDescent="0.3">
      <c r="B7" t="s">
        <v>51</v>
      </c>
      <c r="C7">
        <v>4</v>
      </c>
      <c r="D7">
        <v>2</v>
      </c>
    </row>
    <row r="8" spans="1:7" x14ac:dyDescent="0.3">
      <c r="B8" t="s">
        <v>52</v>
      </c>
      <c r="C8">
        <v>6</v>
      </c>
      <c r="D8">
        <v>2</v>
      </c>
    </row>
    <row r="9" spans="1:7" x14ac:dyDescent="0.3">
      <c r="B9" t="s">
        <v>53</v>
      </c>
      <c r="C9">
        <v>6</v>
      </c>
      <c r="D9">
        <v>4</v>
      </c>
    </row>
    <row r="12" spans="1:7" x14ac:dyDescent="0.3">
      <c r="A12" t="s">
        <v>2</v>
      </c>
      <c r="B12" t="s">
        <v>55</v>
      </c>
    </row>
    <row r="13" spans="1:7" x14ac:dyDescent="0.3">
      <c r="B13" t="s">
        <v>54</v>
      </c>
    </row>
    <row r="14" spans="1:7" x14ac:dyDescent="0.3">
      <c r="E14" t="s">
        <v>59</v>
      </c>
      <c r="F14" t="s">
        <v>56</v>
      </c>
      <c r="G14" t="s">
        <v>57</v>
      </c>
    </row>
    <row r="15" spans="1:7" x14ac:dyDescent="0.3">
      <c r="B15" t="s">
        <v>48</v>
      </c>
      <c r="C15">
        <v>2</v>
      </c>
      <c r="D15">
        <v>6</v>
      </c>
      <c r="E15">
        <v>3</v>
      </c>
      <c r="F15">
        <f>ABS(C16-C15)+ABS(D16-D15)</f>
        <v>3</v>
      </c>
      <c r="G15">
        <f>ABS(C15-C20)+ABS(D15-D20)</f>
        <v>6</v>
      </c>
    </row>
    <row r="16" spans="1:7" x14ac:dyDescent="0.3">
      <c r="A16" s="7" t="s">
        <v>33</v>
      </c>
      <c r="B16" t="s">
        <v>49</v>
      </c>
      <c r="C16">
        <v>3</v>
      </c>
      <c r="D16">
        <v>4</v>
      </c>
      <c r="E16">
        <v>0</v>
      </c>
      <c r="F16">
        <f>ABS(C16-C16)+ABS(D16-D16)</f>
        <v>0</v>
      </c>
      <c r="G16">
        <f>ABS(C16-C20)+ABS(D16-D20)</f>
        <v>3</v>
      </c>
    </row>
    <row r="17" spans="1:9" x14ac:dyDescent="0.3">
      <c r="B17" t="s">
        <v>50</v>
      </c>
      <c r="C17">
        <v>3</v>
      </c>
      <c r="D17">
        <v>8</v>
      </c>
      <c r="E17">
        <v>4</v>
      </c>
      <c r="F17">
        <f>ABS(C17-C16)+ABS(D17-D16)</f>
        <v>4</v>
      </c>
      <c r="G17">
        <f>ABS(C20-C17)+ABS(D17-D20)</f>
        <v>7</v>
      </c>
    </row>
    <row r="18" spans="1:9" x14ac:dyDescent="0.3">
      <c r="B18" t="s">
        <v>51</v>
      </c>
      <c r="C18">
        <v>4</v>
      </c>
      <c r="D18">
        <v>2</v>
      </c>
      <c r="E18">
        <v>3</v>
      </c>
      <c r="F18">
        <f>ABS(C18-C$16)+ABS(D18-D$16)</f>
        <v>3</v>
      </c>
      <c r="G18">
        <f>ABS(C18-C$20)+ABS(D18-D$20)</f>
        <v>4</v>
      </c>
    </row>
    <row r="19" spans="1:9" x14ac:dyDescent="0.3">
      <c r="B19" t="s">
        <v>52</v>
      </c>
      <c r="C19">
        <v>6</v>
      </c>
      <c r="D19">
        <v>2</v>
      </c>
      <c r="F19">
        <f>ABS(C19-C$16)+ABS(D19-D$16)</f>
        <v>5</v>
      </c>
      <c r="G19">
        <f>ABS(C19-C$20)+ABS(D19-D$20)</f>
        <v>2</v>
      </c>
      <c r="H19">
        <v>2</v>
      </c>
    </row>
    <row r="20" spans="1:9" x14ac:dyDescent="0.3">
      <c r="A20" s="7" t="s">
        <v>34</v>
      </c>
      <c r="B20" t="s">
        <v>53</v>
      </c>
      <c r="C20">
        <v>6</v>
      </c>
      <c r="D20">
        <v>4</v>
      </c>
      <c r="F20">
        <f>ABS(C20-C$16)+ABS(D20-D$16)</f>
        <v>3</v>
      </c>
      <c r="G20">
        <f>ABS(C20-C$20)+ABS(D20-D$20)</f>
        <v>0</v>
      </c>
      <c r="H20">
        <v>0</v>
      </c>
    </row>
    <row r="21" spans="1:9" x14ac:dyDescent="0.3">
      <c r="C21" t="s">
        <v>58</v>
      </c>
    </row>
    <row r="22" spans="1:9" x14ac:dyDescent="0.3">
      <c r="E22">
        <f>SUM(E15:E20)</f>
        <v>10</v>
      </c>
      <c r="H22">
        <f>SUM(H15:H20)</f>
        <v>2</v>
      </c>
      <c r="I22">
        <f>SUM(E22,H22)</f>
        <v>12</v>
      </c>
    </row>
    <row r="25" spans="1:9" ht="57.6" x14ac:dyDescent="0.3">
      <c r="B25" t="s">
        <v>60</v>
      </c>
      <c r="C25" s="19" t="s">
        <v>61</v>
      </c>
    </row>
    <row r="28" spans="1:9" x14ac:dyDescent="0.3">
      <c r="E28" t="s">
        <v>59</v>
      </c>
      <c r="F28" t="s">
        <v>62</v>
      </c>
      <c r="G28" t="s">
        <v>63</v>
      </c>
    </row>
    <row r="29" spans="1:9" x14ac:dyDescent="0.3">
      <c r="B29" t="s">
        <v>48</v>
      </c>
      <c r="C29">
        <v>2</v>
      </c>
      <c r="D29">
        <v>6</v>
      </c>
      <c r="E29">
        <v>3</v>
      </c>
      <c r="F29">
        <f>ABS(C29-C$30)+ABS(D29-D$30)</f>
        <v>3</v>
      </c>
      <c r="G29">
        <f>ABS(C29-C$33)+ABS(D29-D$33)</f>
        <v>8</v>
      </c>
    </row>
    <row r="30" spans="1:9" x14ac:dyDescent="0.3">
      <c r="A30" s="7" t="s">
        <v>33</v>
      </c>
      <c r="B30" t="s">
        <v>49</v>
      </c>
      <c r="C30">
        <v>3</v>
      </c>
      <c r="D30">
        <v>4</v>
      </c>
      <c r="E30">
        <v>0</v>
      </c>
      <c r="F30">
        <f>ABS(C30-C$30)+ABS(D30-D$30)</f>
        <v>0</v>
      </c>
      <c r="G30">
        <f>ABS(C30-C$33)+ABS(D30-D$33)</f>
        <v>5</v>
      </c>
    </row>
    <row r="31" spans="1:9" x14ac:dyDescent="0.3">
      <c r="B31" t="s">
        <v>50</v>
      </c>
      <c r="C31">
        <v>3</v>
      </c>
      <c r="D31">
        <v>8</v>
      </c>
      <c r="E31">
        <v>4</v>
      </c>
      <c r="F31">
        <f>ABS(C31-C$30)+ABS(D31-D$30)</f>
        <v>4</v>
      </c>
      <c r="G31">
        <f>ABS(C31-C$33)+ABS(D31-D$33)</f>
        <v>9</v>
      </c>
    </row>
    <row r="32" spans="1:9" x14ac:dyDescent="0.3">
      <c r="B32" t="s">
        <v>51</v>
      </c>
      <c r="C32">
        <v>4</v>
      </c>
      <c r="D32">
        <v>2</v>
      </c>
      <c r="F32">
        <f>ABS(C32-C$30)+ABS(D32-D$30)</f>
        <v>3</v>
      </c>
      <c r="G32">
        <f>ABS(C32-C$33)+ABS(D32-D$33)</f>
        <v>2</v>
      </c>
      <c r="H32">
        <v>2</v>
      </c>
    </row>
    <row r="33" spans="1:9" x14ac:dyDescent="0.3">
      <c r="A33" s="7" t="s">
        <v>34</v>
      </c>
      <c r="B33" t="s">
        <v>52</v>
      </c>
      <c r="C33">
        <v>6</v>
      </c>
      <c r="D33">
        <v>2</v>
      </c>
      <c r="F33">
        <f>ABS(C33-C$30)+ABS(D33-D$30)</f>
        <v>5</v>
      </c>
      <c r="G33">
        <f>ABS(C33-C$33)+ABS(D33-D$33)</f>
        <v>0</v>
      </c>
      <c r="H33">
        <v>0</v>
      </c>
    </row>
    <row r="34" spans="1:9" x14ac:dyDescent="0.3">
      <c r="B34" t="s">
        <v>53</v>
      </c>
      <c r="C34">
        <v>6</v>
      </c>
      <c r="D34">
        <v>4</v>
      </c>
      <c r="F34">
        <f>ABS(C34-C$30)+ABS(D34-D$30)</f>
        <v>3</v>
      </c>
      <c r="G34">
        <f>ABS(C34-C$33)+ABS(D34-D$33)</f>
        <v>2</v>
      </c>
      <c r="H34">
        <v>2</v>
      </c>
    </row>
    <row r="35" spans="1:9" x14ac:dyDescent="0.3">
      <c r="C35" t="s">
        <v>58</v>
      </c>
    </row>
    <row r="36" spans="1:9" x14ac:dyDescent="0.3">
      <c r="E36">
        <f>SUM(E29:E34)</f>
        <v>7</v>
      </c>
      <c r="H36">
        <f>SUM(H29:H34)</f>
        <v>4</v>
      </c>
      <c r="I36">
        <f>SUM(E36,H36)</f>
        <v>11</v>
      </c>
    </row>
    <row r="37" spans="1:9" ht="43.2" x14ac:dyDescent="0.3">
      <c r="C37" s="19" t="s">
        <v>64</v>
      </c>
    </row>
    <row r="39" spans="1:9" ht="43.2" x14ac:dyDescent="0.3">
      <c r="B39" s="1" t="s">
        <v>65</v>
      </c>
      <c r="C39" s="2" t="s">
        <v>66</v>
      </c>
    </row>
    <row r="42" spans="1:9" x14ac:dyDescent="0.3">
      <c r="E42" t="s">
        <v>59</v>
      </c>
      <c r="F42" t="s">
        <v>62</v>
      </c>
      <c r="G42" t="s">
        <v>63</v>
      </c>
    </row>
    <row r="43" spans="1:9" x14ac:dyDescent="0.3">
      <c r="B43" t="s">
        <v>48</v>
      </c>
      <c r="C43">
        <v>2</v>
      </c>
      <c r="D43">
        <v>6</v>
      </c>
      <c r="E43">
        <v>3</v>
      </c>
      <c r="F43">
        <f>ABS(C43-C$44)+ABS(D43-D$44)</f>
        <v>3</v>
      </c>
      <c r="G43">
        <f>ABS(C43-C$46)+ABS(D43-D$46)</f>
        <v>6</v>
      </c>
    </row>
    <row r="44" spans="1:9" x14ac:dyDescent="0.3">
      <c r="A44" s="7" t="s">
        <v>33</v>
      </c>
      <c r="B44" t="s">
        <v>49</v>
      </c>
      <c r="C44">
        <v>3</v>
      </c>
      <c r="D44">
        <v>4</v>
      </c>
      <c r="E44">
        <v>0</v>
      </c>
      <c r="F44">
        <f>ABS(C44-C$44)+ABS(D44-D$44)</f>
        <v>0</v>
      </c>
      <c r="G44">
        <f>ABS(C44-C$46)+ABS(D44-D$46)</f>
        <v>3</v>
      </c>
    </row>
    <row r="45" spans="1:9" x14ac:dyDescent="0.3">
      <c r="B45" t="s">
        <v>50</v>
      </c>
      <c r="C45">
        <v>3</v>
      </c>
      <c r="D45">
        <v>8</v>
      </c>
      <c r="E45">
        <v>4</v>
      </c>
      <c r="F45">
        <f>ABS(C45-C$44)+ABS(D45-D$44)</f>
        <v>4</v>
      </c>
      <c r="G45">
        <f>ABS(C45-C$46)+ABS(D45-D$46)</f>
        <v>7</v>
      </c>
    </row>
    <row r="46" spans="1:9" x14ac:dyDescent="0.3">
      <c r="A46" s="7" t="s">
        <v>34</v>
      </c>
      <c r="B46" t="s">
        <v>51</v>
      </c>
      <c r="C46">
        <v>4</v>
      </c>
      <c r="D46">
        <v>2</v>
      </c>
      <c r="F46">
        <f>ABS(C46-C$44)+ABS(D46-D$44)</f>
        <v>3</v>
      </c>
      <c r="G46">
        <f>ABS(C46-C$46)+ABS(D46-D$46)</f>
        <v>0</v>
      </c>
      <c r="H46">
        <v>0</v>
      </c>
    </row>
    <row r="47" spans="1:9" x14ac:dyDescent="0.3">
      <c r="B47" t="s">
        <v>52</v>
      </c>
      <c r="C47">
        <v>6</v>
      </c>
      <c r="D47">
        <v>2</v>
      </c>
      <c r="F47">
        <f>ABS(C47-C$44)+ABS(D47-D$44)</f>
        <v>5</v>
      </c>
      <c r="G47">
        <f>ABS(C47-C$46)+ABS(D47-D$46)</f>
        <v>2</v>
      </c>
      <c r="H47">
        <v>2</v>
      </c>
    </row>
    <row r="48" spans="1:9" x14ac:dyDescent="0.3">
      <c r="B48" t="s">
        <v>53</v>
      </c>
      <c r="C48">
        <v>6</v>
      </c>
      <c r="D48">
        <v>4</v>
      </c>
      <c r="E48">
        <v>3</v>
      </c>
      <c r="F48">
        <f>ABS(C48-C$44)+ABS(D48-D$44)</f>
        <v>3</v>
      </c>
      <c r="G48">
        <f>ABS(C48-C$46)+ABS(D48-D$46)</f>
        <v>4</v>
      </c>
    </row>
    <row r="49" spans="3:8" x14ac:dyDescent="0.3">
      <c r="C49" t="s">
        <v>58</v>
      </c>
    </row>
    <row r="50" spans="3:8" x14ac:dyDescent="0.3">
      <c r="E50">
        <f>SUM(E43:E48)</f>
        <v>10</v>
      </c>
      <c r="H50">
        <f>SUM(H43:H48)</f>
        <v>2</v>
      </c>
    </row>
    <row r="51" spans="3:8" ht="43.2" x14ac:dyDescent="0.3">
      <c r="C51" s="19" t="s">
        <v>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E53E-1586-4E6E-8277-D20C1955BFC5}">
  <dimension ref="A1:H58"/>
  <sheetViews>
    <sheetView topLeftCell="A4" workbookViewId="0">
      <selection activeCell="B14" sqref="B14:D16"/>
    </sheetView>
  </sheetViews>
  <sheetFormatPr defaultRowHeight="14.4" x14ac:dyDescent="0.3"/>
  <cols>
    <col min="1" max="1" width="17.77734375" bestFit="1" customWidth="1"/>
    <col min="2" max="2" width="30.88671875" bestFit="1" customWidth="1"/>
    <col min="3" max="3" width="29" bestFit="1" customWidth="1"/>
  </cols>
  <sheetData>
    <row r="1" spans="1:4" x14ac:dyDescent="0.3">
      <c r="B1" s="7" t="s">
        <v>68</v>
      </c>
    </row>
    <row r="2" spans="1:4" ht="72" x14ac:dyDescent="0.3">
      <c r="B2" s="19" t="s">
        <v>69</v>
      </c>
    </row>
    <row r="4" spans="1:4" ht="57.6" x14ac:dyDescent="0.3">
      <c r="A4" s="7" t="s">
        <v>70</v>
      </c>
      <c r="B4" s="2" t="s">
        <v>71</v>
      </c>
    </row>
    <row r="7" spans="1:4" x14ac:dyDescent="0.3">
      <c r="B7" s="1" t="s">
        <v>29</v>
      </c>
      <c r="C7" s="1" t="s">
        <v>30</v>
      </c>
      <c r="D7" s="1" t="s">
        <v>31</v>
      </c>
    </row>
    <row r="8" spans="1:4" x14ac:dyDescent="0.3">
      <c r="B8" t="s">
        <v>72</v>
      </c>
      <c r="C8">
        <v>0.4</v>
      </c>
      <c r="D8">
        <v>0.53</v>
      </c>
    </row>
    <row r="9" spans="1:4" x14ac:dyDescent="0.3">
      <c r="B9" t="s">
        <v>73</v>
      </c>
      <c r="C9">
        <v>0.22</v>
      </c>
      <c r="D9">
        <v>0.38</v>
      </c>
    </row>
    <row r="10" spans="1:4" x14ac:dyDescent="0.3">
      <c r="B10" t="s">
        <v>74</v>
      </c>
      <c r="C10">
        <v>0.35</v>
      </c>
      <c r="D10">
        <v>0.32</v>
      </c>
    </row>
    <row r="11" spans="1:4" x14ac:dyDescent="0.3">
      <c r="B11" t="s">
        <v>75</v>
      </c>
      <c r="C11">
        <v>0.26</v>
      </c>
      <c r="D11">
        <v>0.19</v>
      </c>
    </row>
    <row r="12" spans="1:4" x14ac:dyDescent="0.3">
      <c r="B12" t="s">
        <v>76</v>
      </c>
      <c r="C12">
        <v>0.08</v>
      </c>
      <c r="D12">
        <v>0.41</v>
      </c>
    </row>
    <row r="13" spans="1:4" x14ac:dyDescent="0.3">
      <c r="B13" t="s">
        <v>82</v>
      </c>
      <c r="C13">
        <v>0.45</v>
      </c>
      <c r="D13">
        <v>0.3</v>
      </c>
    </row>
    <row r="14" spans="1:4" x14ac:dyDescent="0.3">
      <c r="B14" s="1" t="s">
        <v>77</v>
      </c>
      <c r="C14" t="s">
        <v>78</v>
      </c>
    </row>
    <row r="16" spans="1:4" x14ac:dyDescent="0.3">
      <c r="B16" t="s">
        <v>79</v>
      </c>
      <c r="C16" t="s">
        <v>83</v>
      </c>
    </row>
    <row r="20" spans="2:8" x14ac:dyDescent="0.3">
      <c r="C20" t="s">
        <v>81</v>
      </c>
    </row>
    <row r="21" spans="2:8" x14ac:dyDescent="0.3">
      <c r="C21" t="s">
        <v>72</v>
      </c>
      <c r="D21" t="s">
        <v>73</v>
      </c>
      <c r="E21" t="s">
        <v>74</v>
      </c>
      <c r="F21" t="s">
        <v>75</v>
      </c>
      <c r="G21" t="s">
        <v>76</v>
      </c>
      <c r="H21" t="s">
        <v>82</v>
      </c>
    </row>
    <row r="22" spans="2:8" x14ac:dyDescent="0.3">
      <c r="B22" t="s">
        <v>72</v>
      </c>
      <c r="C22">
        <v>0</v>
      </c>
    </row>
    <row r="23" spans="2:8" x14ac:dyDescent="0.3">
      <c r="B23" t="s">
        <v>73</v>
      </c>
      <c r="C23">
        <f>ROUND(SQRT((C$8-C9)^2+(D$8-C8)^2),2)</f>
        <v>0.22</v>
      </c>
      <c r="D23">
        <v>0</v>
      </c>
    </row>
    <row r="24" spans="2:8" x14ac:dyDescent="0.3">
      <c r="B24" t="s">
        <v>74</v>
      </c>
      <c r="C24">
        <f>ROUND(SQRT((C$8-C10)^2+(D$8-D10)^2),2)</f>
        <v>0.22</v>
      </c>
      <c r="D24">
        <f>ROUND(SQRT((C$9-C10)^2+(D$9-D10)^2),2)</f>
        <v>0.14000000000000001</v>
      </c>
      <c r="E24">
        <v>0</v>
      </c>
    </row>
    <row r="25" spans="2:8" x14ac:dyDescent="0.3">
      <c r="B25" t="s">
        <v>75</v>
      </c>
      <c r="C25">
        <f>ROUND(SQRT((C$8-C11)^2+(D$8-D11)^2),2)</f>
        <v>0.37</v>
      </c>
      <c r="D25">
        <f>ROUND(SQRT((C$9-C11)^2+(D$9-D11)^2),2)</f>
        <v>0.19</v>
      </c>
      <c r="E25">
        <v>0.13</v>
      </c>
      <c r="F25">
        <v>0</v>
      </c>
    </row>
    <row r="26" spans="2:8" x14ac:dyDescent="0.3">
      <c r="B26" t="s">
        <v>76</v>
      </c>
      <c r="C26">
        <f>ROUND(SQRT((C$8-C12)^2+(D$8-D12)^2),2)</f>
        <v>0.34</v>
      </c>
      <c r="D26">
        <f>ROUND(SQRT((C$9-C12)^2+(D$9-D12)^2),2)</f>
        <v>0.14000000000000001</v>
      </c>
      <c r="E26">
        <f>ROUND(SQRT((C$10-C12)^2+(D$10-D12)^2),2)</f>
        <v>0.28000000000000003</v>
      </c>
      <c r="F26">
        <f>ROUND(SQRT((C$11-C12)^2+(D$11-D12)^2),2)</f>
        <v>0.28000000000000003</v>
      </c>
      <c r="G26">
        <v>0</v>
      </c>
    </row>
    <row r="27" spans="2:8" x14ac:dyDescent="0.3">
      <c r="B27" t="s">
        <v>82</v>
      </c>
      <c r="C27">
        <f>ROUND(SQRT((C$8-C13)^2+(D$8-D13)^2),2)</f>
        <v>0.24</v>
      </c>
      <c r="D27">
        <f>ROUND(SQRT((C$9-C13)^2+(D$9-D13)^2),2)</f>
        <v>0.24</v>
      </c>
      <c r="E27" s="7">
        <f>ROUND(SQRT((C$10-C13)^2+(D$10-D13)^2),2)</f>
        <v>0.1</v>
      </c>
      <c r="F27">
        <f>ROUND(SQRT((C$11-C13)^2+(D$11-D13)^2),2)</f>
        <v>0.22</v>
      </c>
      <c r="G27">
        <f>ROUND(SQRT((C$13-C12)^2+(D$13-D12)^2),2)</f>
        <v>0.39</v>
      </c>
      <c r="H27">
        <v>0</v>
      </c>
    </row>
    <row r="29" spans="2:8" ht="57.6" x14ac:dyDescent="0.3">
      <c r="B29" s="2" t="s">
        <v>84</v>
      </c>
    </row>
    <row r="30" spans="2:8" x14ac:dyDescent="0.3">
      <c r="B30" t="s">
        <v>85</v>
      </c>
    </row>
    <row r="32" spans="2:8" x14ac:dyDescent="0.3">
      <c r="B32" t="s">
        <v>86</v>
      </c>
    </row>
    <row r="33" spans="2:7" x14ac:dyDescent="0.3">
      <c r="B33" t="s">
        <v>87</v>
      </c>
    </row>
    <row r="35" spans="2:7" x14ac:dyDescent="0.3">
      <c r="C35" t="s">
        <v>72</v>
      </c>
      <c r="D35" t="s">
        <v>73</v>
      </c>
      <c r="E35" t="s">
        <v>88</v>
      </c>
      <c r="F35" t="s">
        <v>75</v>
      </c>
      <c r="G35" t="s">
        <v>76</v>
      </c>
    </row>
    <row r="36" spans="2:7" x14ac:dyDescent="0.3">
      <c r="B36" t="s">
        <v>72</v>
      </c>
      <c r="C36">
        <v>0</v>
      </c>
    </row>
    <row r="37" spans="2:7" x14ac:dyDescent="0.3">
      <c r="B37" t="s">
        <v>73</v>
      </c>
      <c r="C37">
        <v>0.22</v>
      </c>
      <c r="D37">
        <v>0</v>
      </c>
    </row>
    <row r="38" spans="2:7" x14ac:dyDescent="0.3">
      <c r="B38" t="s">
        <v>88</v>
      </c>
      <c r="C38" s="20">
        <v>0.22</v>
      </c>
      <c r="D38" s="20">
        <v>0.14000000000000001</v>
      </c>
      <c r="E38">
        <v>0</v>
      </c>
    </row>
    <row r="39" spans="2:7" x14ac:dyDescent="0.3">
      <c r="B39" t="s">
        <v>75</v>
      </c>
      <c r="C39">
        <v>0.37</v>
      </c>
      <c r="D39">
        <v>0.19</v>
      </c>
      <c r="E39">
        <v>0.13</v>
      </c>
      <c r="F39">
        <v>0</v>
      </c>
    </row>
    <row r="40" spans="2:7" x14ac:dyDescent="0.3">
      <c r="B40" t="s">
        <v>76</v>
      </c>
      <c r="C40">
        <v>0.34</v>
      </c>
      <c r="D40">
        <v>0.14000000000000001</v>
      </c>
      <c r="E40">
        <v>0.28000000000000003</v>
      </c>
      <c r="F40">
        <v>0.28000000000000003</v>
      </c>
      <c r="G40">
        <v>0</v>
      </c>
    </row>
    <row r="42" spans="2:7" x14ac:dyDescent="0.3">
      <c r="B42" t="s">
        <v>89</v>
      </c>
    </row>
    <row r="43" spans="2:7" x14ac:dyDescent="0.3">
      <c r="B43" t="s">
        <v>90</v>
      </c>
    </row>
    <row r="44" spans="2:7" x14ac:dyDescent="0.3">
      <c r="B44" t="s">
        <v>91</v>
      </c>
    </row>
    <row r="46" spans="2:7" x14ac:dyDescent="0.3">
      <c r="B46" t="s">
        <v>92</v>
      </c>
    </row>
    <row r="48" spans="2:7" x14ac:dyDescent="0.3">
      <c r="B48" t="s">
        <v>93</v>
      </c>
    </row>
    <row r="54" spans="2:6" x14ac:dyDescent="0.3">
      <c r="C54" t="s">
        <v>72</v>
      </c>
      <c r="D54" t="s">
        <v>73</v>
      </c>
      <c r="E54" t="s">
        <v>94</v>
      </c>
      <c r="F54" t="s">
        <v>76</v>
      </c>
    </row>
    <row r="55" spans="2:6" x14ac:dyDescent="0.3">
      <c r="B55" t="s">
        <v>72</v>
      </c>
      <c r="C55">
        <v>0</v>
      </c>
    </row>
    <row r="56" spans="2:6" x14ac:dyDescent="0.3">
      <c r="B56" t="s">
        <v>73</v>
      </c>
      <c r="C56">
        <v>0.23</v>
      </c>
      <c r="D56">
        <v>0</v>
      </c>
    </row>
    <row r="57" spans="2:6" x14ac:dyDescent="0.3">
      <c r="B57" t="s">
        <v>94</v>
      </c>
      <c r="C57">
        <v>0.22</v>
      </c>
      <c r="D57">
        <v>0.14000000000000001</v>
      </c>
      <c r="E57">
        <v>0</v>
      </c>
    </row>
    <row r="58" spans="2:6" x14ac:dyDescent="0.3">
      <c r="B58" t="s">
        <v>76</v>
      </c>
      <c r="C58">
        <v>0.34</v>
      </c>
      <c r="D58">
        <v>0.14000000000000001</v>
      </c>
      <c r="E58">
        <v>0.23</v>
      </c>
      <c r="F5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FC37-27E2-4344-A67C-390C543FF1D4}">
  <dimension ref="B1:I56"/>
  <sheetViews>
    <sheetView topLeftCell="A25" workbookViewId="0">
      <selection activeCell="C7" sqref="C7:E13"/>
    </sheetView>
  </sheetViews>
  <sheetFormatPr defaultRowHeight="14.4" x14ac:dyDescent="0.3"/>
  <cols>
    <col min="2" max="2" width="121.33203125" bestFit="1" customWidth="1"/>
  </cols>
  <sheetData>
    <row r="1" spans="2:5" x14ac:dyDescent="0.3">
      <c r="B1" t="s">
        <v>95</v>
      </c>
    </row>
    <row r="2" spans="2:5" x14ac:dyDescent="0.3">
      <c r="B2" t="s">
        <v>96</v>
      </c>
    </row>
    <row r="4" spans="2:5" x14ac:dyDescent="0.3">
      <c r="B4" s="20" t="s">
        <v>97</v>
      </c>
    </row>
    <row r="6" spans="2:5" x14ac:dyDescent="0.3">
      <c r="B6" t="s">
        <v>98</v>
      </c>
    </row>
    <row r="7" spans="2:5" x14ac:dyDescent="0.3">
      <c r="D7" t="s">
        <v>100</v>
      </c>
      <c r="E7" t="s">
        <v>101</v>
      </c>
    </row>
    <row r="8" spans="2:5" x14ac:dyDescent="0.3">
      <c r="C8" t="s">
        <v>72</v>
      </c>
      <c r="D8">
        <v>1</v>
      </c>
      <c r="E8">
        <v>1</v>
      </c>
    </row>
    <row r="9" spans="2:5" x14ac:dyDescent="0.3">
      <c r="C9" t="s">
        <v>73</v>
      </c>
      <c r="D9">
        <v>1.5</v>
      </c>
      <c r="E9">
        <v>1.5</v>
      </c>
    </row>
    <row r="10" spans="2:5" x14ac:dyDescent="0.3">
      <c r="C10" t="s">
        <v>74</v>
      </c>
      <c r="D10">
        <v>5</v>
      </c>
      <c r="E10">
        <v>5</v>
      </c>
    </row>
    <row r="11" spans="2:5" x14ac:dyDescent="0.3">
      <c r="C11" t="s">
        <v>75</v>
      </c>
      <c r="D11">
        <v>3</v>
      </c>
      <c r="E11">
        <v>4</v>
      </c>
    </row>
    <row r="12" spans="2:5" x14ac:dyDescent="0.3">
      <c r="C12" t="s">
        <v>76</v>
      </c>
      <c r="D12">
        <v>4</v>
      </c>
      <c r="E12">
        <v>4</v>
      </c>
    </row>
    <row r="13" spans="2:5" x14ac:dyDescent="0.3">
      <c r="B13" t="s">
        <v>2</v>
      </c>
      <c r="C13" t="s">
        <v>82</v>
      </c>
      <c r="D13">
        <v>3</v>
      </c>
      <c r="E13">
        <v>3.5</v>
      </c>
    </row>
    <row r="15" spans="2:5" x14ac:dyDescent="0.3">
      <c r="B15" t="s">
        <v>99</v>
      </c>
    </row>
    <row r="17" spans="2:9" x14ac:dyDescent="0.3">
      <c r="B17" s="1" t="s">
        <v>77</v>
      </c>
      <c r="C17" t="s">
        <v>78</v>
      </c>
    </row>
    <row r="19" spans="2:9" x14ac:dyDescent="0.3">
      <c r="B19" t="s">
        <v>79</v>
      </c>
      <c r="C19" t="s">
        <v>83</v>
      </c>
    </row>
    <row r="24" spans="2:9" x14ac:dyDescent="0.3">
      <c r="D24" t="s">
        <v>72</v>
      </c>
      <c r="E24" t="s">
        <v>73</v>
      </c>
      <c r="F24" t="s">
        <v>74</v>
      </c>
      <c r="G24" t="s">
        <v>75</v>
      </c>
      <c r="H24" t="s">
        <v>76</v>
      </c>
      <c r="I24" t="s">
        <v>82</v>
      </c>
    </row>
    <row r="25" spans="2:9" x14ac:dyDescent="0.3">
      <c r="C25" t="s">
        <v>72</v>
      </c>
      <c r="D25">
        <v>0</v>
      </c>
    </row>
    <row r="26" spans="2:9" x14ac:dyDescent="0.3">
      <c r="B26" t="s">
        <v>80</v>
      </c>
      <c r="C26" t="s">
        <v>73</v>
      </c>
      <c r="D26">
        <f>ROUNDUP(SQRT((D$8-D9)^2+(E$8-E9)^2),2)</f>
        <v>0.71</v>
      </c>
      <c r="E26">
        <v>0</v>
      </c>
    </row>
    <row r="27" spans="2:9" x14ac:dyDescent="0.3">
      <c r="C27" t="s">
        <v>74</v>
      </c>
      <c r="D27">
        <f>ROUNDUP(SQRT((D$8-D10)^2+(E$8-E10)^2),2)</f>
        <v>5.66</v>
      </c>
      <c r="E27">
        <f>ROUNDUP(SQRT((D$9-D10)^2+(E$9-E10)^2),2)</f>
        <v>4.95</v>
      </c>
      <c r="F27">
        <v>0</v>
      </c>
    </row>
    <row r="28" spans="2:9" x14ac:dyDescent="0.3">
      <c r="C28" t="s">
        <v>75</v>
      </c>
      <c r="D28">
        <f>ROUNDUP(SQRT((D$8-D11)^2+(E$8-E11)^2),2)</f>
        <v>3.61</v>
      </c>
      <c r="E28">
        <f t="shared" ref="E28:E30" si="0">ROUNDUP(SQRT((D$9-D11)^2+(E$9-E11)^2),2)</f>
        <v>2.92</v>
      </c>
      <c r="F28">
        <f>ROUNDUP(SQRT((D$10-D11)^2+(E$10-E11)^2),2)</f>
        <v>2.2399999999999998</v>
      </c>
      <c r="G28">
        <v>0</v>
      </c>
    </row>
    <row r="29" spans="2:9" x14ac:dyDescent="0.3">
      <c r="C29" t="s">
        <v>76</v>
      </c>
      <c r="D29">
        <f>ROUNDUP(SQRT((D$8-D12)^2+(E$8-E12)^2),2)</f>
        <v>4.25</v>
      </c>
      <c r="E29">
        <f t="shared" si="0"/>
        <v>3.5399999999999996</v>
      </c>
      <c r="F29">
        <f t="shared" ref="F29:F30" si="1">ROUNDUP(SQRT((D$10-D12)^2+(E$10-E12)^2),2)</f>
        <v>1.42</v>
      </c>
      <c r="G29">
        <f>ROUNDUP(SQRT((D$11-D12)^2+(E$11-E12)^2),2)</f>
        <v>1</v>
      </c>
      <c r="H29">
        <v>0</v>
      </c>
    </row>
    <row r="30" spans="2:9" x14ac:dyDescent="0.3">
      <c r="C30" t="s">
        <v>82</v>
      </c>
      <c r="D30">
        <f>ROUNDUP(SQRT((D$8-D13)^2+(E$8-E13)^2),2)</f>
        <v>3.21</v>
      </c>
      <c r="E30">
        <f t="shared" si="0"/>
        <v>2.5</v>
      </c>
      <c r="F30">
        <f t="shared" si="1"/>
        <v>2.5</v>
      </c>
      <c r="G30" s="20">
        <f>ROUNDUP(SQRT((D$11-D13)^2+(E$11-E13)^2),2)</f>
        <v>0.5</v>
      </c>
      <c r="H30">
        <f>ROUNDUP(SQRT((D$12-D13)^2+(E$12-E13)^2),2)</f>
        <v>1.1200000000000001</v>
      </c>
      <c r="I30">
        <v>0</v>
      </c>
    </row>
    <row r="31" spans="2:9" ht="28.8" x14ac:dyDescent="0.3">
      <c r="B31" s="2" t="s">
        <v>102</v>
      </c>
    </row>
    <row r="33" spans="2:8" ht="43.2" x14ac:dyDescent="0.3">
      <c r="B33" s="2" t="s">
        <v>103</v>
      </c>
    </row>
    <row r="34" spans="2:8" x14ac:dyDescent="0.3">
      <c r="B34" t="s">
        <v>105</v>
      </c>
      <c r="D34" t="s">
        <v>72</v>
      </c>
      <c r="E34" t="s">
        <v>73</v>
      </c>
      <c r="F34" t="s">
        <v>74</v>
      </c>
      <c r="G34" t="s">
        <v>104</v>
      </c>
      <c r="H34" t="s">
        <v>76</v>
      </c>
    </row>
    <row r="35" spans="2:8" x14ac:dyDescent="0.3">
      <c r="B35" t="s">
        <v>106</v>
      </c>
      <c r="C35" t="s">
        <v>72</v>
      </c>
      <c r="D35">
        <v>0</v>
      </c>
    </row>
    <row r="36" spans="2:8" x14ac:dyDescent="0.3">
      <c r="C36" t="s">
        <v>73</v>
      </c>
      <c r="D36" s="20">
        <v>0.71</v>
      </c>
      <c r="E36">
        <v>0</v>
      </c>
    </row>
    <row r="37" spans="2:8" x14ac:dyDescent="0.3">
      <c r="C37" t="s">
        <v>74</v>
      </c>
      <c r="D37">
        <v>5.66</v>
      </c>
      <c r="E37">
        <v>4.95</v>
      </c>
      <c r="F37">
        <v>0</v>
      </c>
    </row>
    <row r="38" spans="2:8" x14ac:dyDescent="0.3">
      <c r="C38" t="s">
        <v>104</v>
      </c>
      <c r="D38">
        <f>MAX(D28,D30)</f>
        <v>3.61</v>
      </c>
      <c r="E38">
        <v>2.92</v>
      </c>
      <c r="F38">
        <v>2.5</v>
      </c>
      <c r="G38">
        <v>0</v>
      </c>
    </row>
    <row r="39" spans="2:8" x14ac:dyDescent="0.3">
      <c r="C39" t="s">
        <v>76</v>
      </c>
      <c r="D39">
        <v>4.25</v>
      </c>
      <c r="E39">
        <v>3.54</v>
      </c>
      <c r="F39">
        <v>1.42</v>
      </c>
      <c r="G39">
        <v>1.1200000000000001</v>
      </c>
      <c r="H39">
        <v>0</v>
      </c>
    </row>
    <row r="40" spans="2:8" x14ac:dyDescent="0.3">
      <c r="B40" t="s">
        <v>107</v>
      </c>
    </row>
    <row r="41" spans="2:8" x14ac:dyDescent="0.3">
      <c r="D41" t="s">
        <v>72</v>
      </c>
      <c r="E41" t="s">
        <v>74</v>
      </c>
      <c r="F41" t="s">
        <v>104</v>
      </c>
      <c r="G41" t="s">
        <v>76</v>
      </c>
    </row>
    <row r="42" spans="2:8" x14ac:dyDescent="0.3">
      <c r="C42" t="s">
        <v>108</v>
      </c>
      <c r="D42">
        <v>0</v>
      </c>
    </row>
    <row r="43" spans="2:8" x14ac:dyDescent="0.3">
      <c r="C43" t="s">
        <v>74</v>
      </c>
      <c r="D43">
        <v>5.66</v>
      </c>
      <c r="E43">
        <v>0</v>
      </c>
      <c r="F43">
        <v>0</v>
      </c>
    </row>
    <row r="44" spans="2:8" x14ac:dyDescent="0.3">
      <c r="C44" t="s">
        <v>104</v>
      </c>
      <c r="D44">
        <v>3.61</v>
      </c>
      <c r="E44">
        <v>2.5</v>
      </c>
      <c r="F44">
        <v>0</v>
      </c>
    </row>
    <row r="45" spans="2:8" x14ac:dyDescent="0.3">
      <c r="C45" t="s">
        <v>76</v>
      </c>
      <c r="D45">
        <v>4.25</v>
      </c>
      <c r="E45">
        <v>1.42</v>
      </c>
      <c r="F45" s="20">
        <v>1.1200000000000001</v>
      </c>
      <c r="G45" s="20">
        <v>0</v>
      </c>
    </row>
    <row r="47" spans="2:8" x14ac:dyDescent="0.3">
      <c r="B47" t="s">
        <v>109</v>
      </c>
    </row>
    <row r="48" spans="2:8" x14ac:dyDescent="0.3">
      <c r="D48" t="s">
        <v>72</v>
      </c>
      <c r="E48" t="s">
        <v>74</v>
      </c>
      <c r="F48" t="s">
        <v>110</v>
      </c>
    </row>
    <row r="49" spans="2:7" x14ac:dyDescent="0.3">
      <c r="C49" t="s">
        <v>108</v>
      </c>
      <c r="D49">
        <v>0</v>
      </c>
    </row>
    <row r="50" spans="2:7" x14ac:dyDescent="0.3">
      <c r="C50" t="s">
        <v>74</v>
      </c>
      <c r="D50">
        <v>5.66</v>
      </c>
      <c r="E50">
        <v>0</v>
      </c>
      <c r="F50">
        <v>0</v>
      </c>
    </row>
    <row r="51" spans="2:7" x14ac:dyDescent="0.3">
      <c r="C51" t="s">
        <v>110</v>
      </c>
      <c r="D51">
        <v>3.61</v>
      </c>
      <c r="E51" s="20">
        <v>2.5</v>
      </c>
      <c r="F51">
        <v>0</v>
      </c>
    </row>
    <row r="52" spans="2:7" x14ac:dyDescent="0.3">
      <c r="F52" s="20"/>
      <c r="G52" s="20"/>
    </row>
    <row r="53" spans="2:7" x14ac:dyDescent="0.3">
      <c r="B53" t="s">
        <v>107</v>
      </c>
    </row>
    <row r="54" spans="2:7" x14ac:dyDescent="0.3">
      <c r="D54" t="s">
        <v>72</v>
      </c>
      <c r="E54" t="s">
        <v>111</v>
      </c>
    </row>
    <row r="55" spans="2:7" x14ac:dyDescent="0.3">
      <c r="C55" t="s">
        <v>108</v>
      </c>
      <c r="D55">
        <v>0</v>
      </c>
    </row>
    <row r="56" spans="2:7" x14ac:dyDescent="0.3">
      <c r="C56" t="s">
        <v>111</v>
      </c>
      <c r="D56">
        <v>5.66</v>
      </c>
      <c r="E5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Onedimensionaldata</vt:lpstr>
      <vt:lpstr>practice-kmeans-1d</vt:lpstr>
      <vt:lpstr>practice-kmediods-2d</vt:lpstr>
      <vt:lpstr>practice-agglomerative-singleli</vt:lpstr>
      <vt:lpstr>practice-kmeans-2d</vt:lpstr>
      <vt:lpstr>twodimentionaldata</vt:lpstr>
      <vt:lpstr>K-medoids</vt:lpstr>
      <vt:lpstr>AgglomerativeAlgorithm-Single</vt:lpstr>
      <vt:lpstr>Agglomerative-Complete</vt:lpstr>
      <vt:lpstr>Agglomerative Algorithm 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 prasad konandur</dc:creator>
  <cp:lastModifiedBy>raghu prasad konandur</cp:lastModifiedBy>
  <dcterms:created xsi:type="dcterms:W3CDTF">2024-12-11T00:51:05Z</dcterms:created>
  <dcterms:modified xsi:type="dcterms:W3CDTF">2024-12-12T07:05:12Z</dcterms:modified>
</cp:coreProperties>
</file>