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ghuram\Documents\Projects\TFS\WCubeProjects\Tools\PDFGenerator\Resources\"/>
    </mc:Choice>
  </mc:AlternateContent>
  <bookViews>
    <workbookView xWindow="0" yWindow="0" windowWidth="24240" windowHeight="12435" activeTab="1"/>
  </bookViews>
  <sheets>
    <sheet name="Airtel" sheetId="1" r:id="rId1"/>
    <sheet name="Master" sheetId="2" r:id="rId2"/>
  </sheets>
  <definedNames>
    <definedName name="Calenda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D14" i="1" l="1"/>
  <c r="E14" i="1" s="1"/>
  <c r="C14" i="1"/>
  <c r="A5" i="2" l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C13" i="1"/>
  <c r="C12" i="1"/>
  <c r="C11" i="1"/>
  <c r="C10" i="1"/>
  <c r="C9" i="1"/>
  <c r="C8" i="1"/>
  <c r="C7" i="1"/>
  <c r="C6" i="1"/>
  <c r="C5" i="1"/>
  <c r="C4" i="1"/>
  <c r="C3" i="1"/>
  <c r="S4" i="1" l="1"/>
  <c r="S5" i="1"/>
  <c r="S6" i="1"/>
  <c r="S7" i="1"/>
  <c r="S8" i="1"/>
  <c r="S9" i="1"/>
  <c r="S10" i="1"/>
  <c r="S11" i="1"/>
  <c r="S12" i="1"/>
  <c r="S13" i="1"/>
  <c r="S14" i="1"/>
  <c r="S3" i="1"/>
  <c r="I4" i="1" l="1"/>
  <c r="I5" i="1"/>
  <c r="I6" i="1"/>
  <c r="I7" i="1"/>
  <c r="I8" i="1"/>
  <c r="I9" i="1"/>
  <c r="I10" i="1"/>
  <c r="I11" i="1"/>
  <c r="I12" i="1"/>
  <c r="I13" i="1"/>
  <c r="I14" i="1"/>
  <c r="I3" i="1"/>
  <c r="B3" i="1" l="1"/>
  <c r="F3" i="1"/>
  <c r="J3" i="1"/>
  <c r="K3" i="1"/>
  <c r="M3" i="1" s="1"/>
  <c r="B4" i="1"/>
  <c r="F4" i="1"/>
  <c r="J4" i="1"/>
  <c r="K4" i="1"/>
  <c r="M4" i="1" s="1"/>
  <c r="B5" i="1"/>
  <c r="F5" i="1"/>
  <c r="J5" i="1"/>
  <c r="K5" i="1"/>
  <c r="M5" i="1" s="1"/>
  <c r="B6" i="1"/>
  <c r="F6" i="1"/>
  <c r="J6" i="1"/>
  <c r="K6" i="1"/>
  <c r="M6" i="1" s="1"/>
  <c r="B7" i="1"/>
  <c r="F7" i="1"/>
  <c r="J7" i="1"/>
  <c r="K7" i="1"/>
  <c r="M7" i="1" s="1"/>
  <c r="B8" i="1"/>
  <c r="F8" i="1"/>
  <c r="J8" i="1"/>
  <c r="K8" i="1"/>
  <c r="M8" i="1" s="1"/>
  <c r="B9" i="1"/>
  <c r="F9" i="1"/>
  <c r="J9" i="1"/>
  <c r="K9" i="1"/>
  <c r="M9" i="1" s="1"/>
  <c r="B10" i="1"/>
  <c r="F10" i="1"/>
  <c r="J10" i="1"/>
  <c r="K10" i="1"/>
  <c r="M10" i="1" s="1"/>
  <c r="B11" i="1"/>
  <c r="F11" i="1"/>
  <c r="J11" i="1"/>
  <c r="K11" i="1"/>
  <c r="M11" i="1" s="1"/>
  <c r="B12" i="1"/>
  <c r="F12" i="1"/>
  <c r="J12" i="1"/>
  <c r="K12" i="1"/>
  <c r="M12" i="1" s="1"/>
  <c r="B13" i="1"/>
  <c r="F13" i="1"/>
  <c r="J13" i="1"/>
  <c r="K13" i="1"/>
  <c r="M13" i="1" s="1"/>
  <c r="B14" i="1"/>
  <c r="F14" i="1"/>
  <c r="J14" i="1"/>
  <c r="K14" i="1"/>
  <c r="M14" i="1" s="1"/>
  <c r="O12" i="1" l="1"/>
  <c r="Q12" i="1" s="1"/>
  <c r="O4" i="1"/>
  <c r="Q4" i="1" s="1"/>
  <c r="O11" i="1"/>
  <c r="Q11" i="1" s="1"/>
  <c r="O9" i="1"/>
  <c r="Q9" i="1" s="1"/>
  <c r="O7" i="1"/>
  <c r="Q7" i="1" s="1"/>
  <c r="R7" i="1" s="1"/>
  <c r="O8" i="1"/>
  <c r="Q8" i="1" s="1"/>
  <c r="O10" i="1"/>
  <c r="Q10" i="1" s="1"/>
  <c r="O3" i="1"/>
  <c r="Q3" i="1" s="1"/>
  <c r="O6" i="1"/>
  <c r="Q6" i="1" s="1"/>
  <c r="O5" i="1"/>
  <c r="Q5" i="1" s="1"/>
  <c r="O14" i="1"/>
  <c r="Q14" i="1" s="1"/>
  <c r="R14" i="1" s="1"/>
  <c r="O13" i="1"/>
  <c r="Q13" i="1" s="1"/>
  <c r="B2" i="2" l="1"/>
  <c r="C2" i="2" s="1"/>
  <c r="T8" i="1"/>
  <c r="U8" i="1" s="1"/>
  <c r="V8" i="1" s="1"/>
  <c r="R8" i="1"/>
  <c r="T9" i="1"/>
  <c r="U9" i="1" s="1"/>
  <c r="V9" i="1" s="1"/>
  <c r="R10" i="1"/>
  <c r="T11" i="1"/>
  <c r="U11" i="1" s="1"/>
  <c r="V11" i="1" s="1"/>
  <c r="R3" i="1"/>
  <c r="T4" i="1"/>
  <c r="U4" i="1" s="1"/>
  <c r="V4" i="1" s="1"/>
  <c r="T3" i="1"/>
  <c r="U3" i="1" s="1"/>
  <c r="V3" i="1" s="1"/>
  <c r="R4" i="1"/>
  <c r="T5" i="1"/>
  <c r="U5" i="1" s="1"/>
  <c r="V5" i="1" s="1"/>
  <c r="R5" i="1"/>
  <c r="T6" i="1"/>
  <c r="U6" i="1" s="1"/>
  <c r="V6" i="1" s="1"/>
  <c r="R9" i="1"/>
  <c r="T10" i="1"/>
  <c r="U10" i="1" s="1"/>
  <c r="V10" i="1" s="1"/>
  <c r="T13" i="1"/>
  <c r="U13" i="1" s="1"/>
  <c r="V13" i="1" s="1"/>
  <c r="R12" i="1"/>
  <c r="T7" i="1"/>
  <c r="U7" i="1" s="1"/>
  <c r="V7" i="1" s="1"/>
  <c r="R6" i="1"/>
  <c r="R13" i="1"/>
  <c r="T14" i="1"/>
  <c r="U14" i="1" s="1"/>
  <c r="V14" i="1" s="1"/>
  <c r="R11" i="1"/>
  <c r="T12" i="1"/>
  <c r="U12" i="1" s="1"/>
  <c r="V12" i="1" s="1"/>
</calcChain>
</file>

<file path=xl/sharedStrings.xml><?xml version="1.0" encoding="utf-8"?>
<sst xmlns="http://schemas.openxmlformats.org/spreadsheetml/2006/main" count="64" uniqueCount="62">
  <si>
    <t>March</t>
  </si>
  <si>
    <t>February</t>
  </si>
  <si>
    <t>January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</si>
  <si>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</si>
  <si>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</si>
  <si>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</si>
  <si>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</si>
  <si>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</si>
  <si>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</si>
  <si>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</si>
  <si>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</si>
  <si>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</si>
  <si>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Percentage</t>
  </si>
  <si>
    <t>Adjustments</t>
  </si>
  <si>
    <t>PrevBal1</t>
  </si>
  <si>
    <t>PrevBal</t>
  </si>
  <si>
    <t>Pages</t>
  </si>
  <si>
    <t>amount due after</t>
  </si>
  <si>
    <t>this month's charges</t>
  </si>
  <si>
    <t>taxes</t>
  </si>
  <si>
    <t>last bill period late fee</t>
  </si>
  <si>
    <t>discounts</t>
  </si>
  <si>
    <t>roaming</t>
  </si>
  <si>
    <t>mobile internet usage</t>
  </si>
  <si>
    <t>value added services</t>
  </si>
  <si>
    <t>call charges</t>
  </si>
  <si>
    <t>monthly charges</t>
  </si>
  <si>
    <t>one time charges</t>
  </si>
  <si>
    <t>bill number</t>
  </si>
  <si>
    <t>Due Date</t>
  </si>
  <si>
    <t>Bill Last Date</t>
  </si>
  <si>
    <t>Bill Start Date</t>
  </si>
  <si>
    <t>Bill Date</t>
  </si>
  <si>
    <t>Months</t>
  </si>
  <si>
    <t>Expected bill Amount</t>
  </si>
  <si>
    <t>Total Bill Comes to</t>
  </si>
  <si>
    <t>tFd8</t>
  </si>
  <si>
    <t>tPages</t>
  </si>
  <si>
    <t>tDueDate</t>
  </si>
  <si>
    <t>tFd3</t>
  </si>
  <si>
    <t>tFd11</t>
  </si>
  <si>
    <t>tFd1</t>
  </si>
  <si>
    <t>tFd7</t>
  </si>
  <si>
    <t>tFd2</t>
  </si>
  <si>
    <t>tFd12</t>
  </si>
  <si>
    <t>tBillNo</t>
  </si>
  <si>
    <t>tFd6</t>
  </si>
  <si>
    <t>tBillStartPeriod</t>
  </si>
  <si>
    <t>tPrevBal</t>
  </si>
  <si>
    <t>tFd4</t>
  </si>
  <si>
    <t>tFd5</t>
  </si>
  <si>
    <t>tFd9</t>
  </si>
  <si>
    <t>tBillDate</t>
  </si>
  <si>
    <t>tBillEndPeriod</t>
  </si>
  <si>
    <t>tFd10</t>
  </si>
  <si>
    <t>Service Tax</t>
  </si>
  <si>
    <t>EC</t>
  </si>
  <si>
    <t>Education Cess</t>
  </si>
  <si>
    <t>tPrevBal1</t>
  </si>
  <si>
    <t>Date</t>
  </si>
  <si>
    <t>Month</t>
  </si>
  <si>
    <t>tDueDate1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</si>
</sst>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10" fontId="0" fillId="2" borderId="1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2" fontId="0" fillId="2" borderId="1" xfId="0" applyNumberFormat="1" applyFill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textRotation="90"/>
    </xf>
    <xf numFmtId="1" fontId="0" fillId="0" borderId="1" xfId="0" applyNumberFormat="1" applyBorder="1" applyAlignment="1">
      <alignment horizontal="center" textRotation="90"/>
    </xf>
    <xf numFmtId="2" fontId="0" fillId="2" borderId="1" xfId="0" applyNumberFormat="1" applyFill="1" applyBorder="1" applyAlignment="1">
      <alignment horizontal="center" textRotation="90"/>
    </xf>
    <xf numFmtId="2" fontId="0" fillId="0" borderId="1" xfId="0" applyNumberFormat="1" applyBorder="1" applyAlignment="1">
      <alignment horizontal="center" textRotation="90"/>
    </xf>
    <xf numFmtId="2" fontId="0" fillId="4" borderId="1" xfId="0" applyNumberFormat="1" applyFill="1" applyBorder="1" applyAlignment="1">
      <alignment horizontal="center" textRotation="90"/>
    </xf>
    <xf numFmtId="1" fontId="2" fillId="3" borderId="1" xfId="0" applyNumberFormat="1" applyFont="1" applyFill="1" applyBorder="1" applyAlignment="1">
      <alignment horizontal="center" textRotation="90"/>
    </xf>
    <xf numFmtId="14" fontId="2" fillId="3" borderId="1" xfId="0" applyNumberFormat="1" applyFont="1" applyFill="1" applyBorder="1" applyAlignment="1">
      <alignment horizontal="center" textRotation="90"/>
    </xf>
    <xf numFmtId="0" fontId="2" fillId="3" borderId="1" xfId="0" applyFont="1" applyFill="1" applyBorder="1" applyAlignment="1"/>
    <xf numFmtId="0" fontId="0" fillId="0" borderId="0" xfId="0" applyAlignment="1"/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textRotation="90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Z6" sqref="Z6"/>
    </sheetView>
  </sheetViews>
  <sheetFormatPr defaultRowHeight="15" x14ac:dyDescent="0.25"/>
  <cols>
    <col min="1" max="1" width="10.85546875" bestFit="1" customWidth="1"/>
    <col min="2" max="2" width="10.7109375" style="3" bestFit="1" customWidth="1"/>
    <col min="3" max="3" width="14.7109375" style="3" bestFit="1" customWidth="1"/>
    <col min="4" max="4" width="13.85546875" style="3" bestFit="1" customWidth="1"/>
    <col min="5" max="5" width="10.7109375" style="3" bestFit="1" customWidth="1"/>
    <col min="6" max="6" width="11" style="2" bestFit="1" customWidth="1"/>
    <col min="7" max="7" width="4.85546875" style="1" bestFit="1" customWidth="1"/>
    <col min="8" max="8" width="6.5703125" style="1" bestFit="1" customWidth="1"/>
    <col min="9" max="9" width="7.5703125" style="1" bestFit="1" customWidth="1"/>
    <col min="10" max="10" width="6.5703125" style="1" bestFit="1" customWidth="1"/>
    <col min="11" max="11" width="7.5703125" style="1" bestFit="1" customWidth="1"/>
    <col min="12" max="12" width="6.5703125" style="1" bestFit="1" customWidth="1"/>
    <col min="13" max="13" width="8.28515625" style="1" bestFit="1" customWidth="1"/>
    <col min="14" max="14" width="4.85546875" style="1" bestFit="1" customWidth="1"/>
    <col min="15" max="15" width="6.5703125" style="1" bestFit="1" customWidth="1"/>
    <col min="16" max="16" width="5.85546875" style="1" bestFit="1" customWidth="1"/>
    <col min="17" max="17" width="7.5703125" style="1" customWidth="1"/>
    <col min="18" max="18" width="7.5703125" style="1" bestFit="1" customWidth="1"/>
    <col min="19" max="19" width="6.85546875" style="29" bestFit="1" customWidth="1"/>
    <col min="20" max="20" width="8.42578125" style="1" bestFit="1" customWidth="1"/>
    <col min="21" max="21" width="8.7109375" style="1" bestFit="1" customWidth="1"/>
    <col min="22" max="22" width="12.28515625" style="1" bestFit="1" customWidth="1"/>
    <col min="23" max="24" width="11" bestFit="1" customWidth="1"/>
    <col min="25" max="25" width="10.7109375" style="3" bestFit="1" customWidth="1"/>
  </cols>
  <sheetData>
    <row r="1" spans="1:25" s="18" customFormat="1" x14ac:dyDescent="0.25">
      <c r="A1" s="17" t="s">
        <v>33</v>
      </c>
      <c r="B1" s="25" t="s">
        <v>52</v>
      </c>
      <c r="C1" s="25" t="s">
        <v>47</v>
      </c>
      <c r="D1" s="25" t="s">
        <v>53</v>
      </c>
      <c r="E1" s="25" t="s">
        <v>38</v>
      </c>
      <c r="F1" s="24" t="s">
        <v>45</v>
      </c>
      <c r="G1" s="20" t="s">
        <v>41</v>
      </c>
      <c r="H1" s="20" t="s">
        <v>43</v>
      </c>
      <c r="I1" s="23" t="s">
        <v>39</v>
      </c>
      <c r="J1" s="23" t="s">
        <v>49</v>
      </c>
      <c r="K1" s="23" t="s">
        <v>50</v>
      </c>
      <c r="L1" s="20" t="s">
        <v>46</v>
      </c>
      <c r="M1" s="20" t="s">
        <v>42</v>
      </c>
      <c r="N1" s="20" t="s">
        <v>36</v>
      </c>
      <c r="O1" s="22" t="s">
        <v>51</v>
      </c>
      <c r="P1" s="22" t="s">
        <v>54</v>
      </c>
      <c r="Q1" s="22" t="s">
        <v>40</v>
      </c>
      <c r="R1" s="22" t="s">
        <v>44</v>
      </c>
      <c r="S1" s="26" t="s">
        <v>37</v>
      </c>
      <c r="T1" s="21" t="s">
        <v>48</v>
      </c>
      <c r="U1" s="21" t="s">
        <v>58</v>
      </c>
      <c r="V1" s="21" t="s">
        <v>13</v>
      </c>
      <c r="W1" s="19" t="s">
        <v>55</v>
      </c>
      <c r="X1" s="19" t="s">
        <v>56</v>
      </c>
      <c r="Y1" s="25" t="s">
        <v>61</v>
      </c>
    </row>
    <row r="2" spans="1:25" ht="112.5" x14ac:dyDescent="0.25">
      <c r="A2" s="17" t="s">
        <v>33</v>
      </c>
      <c r="B2" s="16" t="s">
        <v>32</v>
      </c>
      <c r="C2" s="16" t="s">
        <v>31</v>
      </c>
      <c r="D2" s="16" t="s">
        <v>30</v>
      </c>
      <c r="E2" s="16" t="s">
        <v>29</v>
      </c>
      <c r="F2" s="15" t="s">
        <v>28</v>
      </c>
      <c r="G2" s="13" t="s">
        <v>27</v>
      </c>
      <c r="H2" s="13" t="s">
        <v>26</v>
      </c>
      <c r="I2" s="14" t="s">
        <v>25</v>
      </c>
      <c r="J2" s="14" t="s">
        <v>24</v>
      </c>
      <c r="K2" s="14" t="s">
        <v>23</v>
      </c>
      <c r="L2" s="13" t="s">
        <v>22</v>
      </c>
      <c r="M2" s="13" t="s">
        <v>21</v>
      </c>
      <c r="N2" s="13" t="s">
        <v>20</v>
      </c>
      <c r="O2" s="12" t="s">
        <v>19</v>
      </c>
      <c r="P2" s="12"/>
      <c r="Q2" s="12" t="s">
        <v>18</v>
      </c>
      <c r="R2" s="12" t="s">
        <v>17</v>
      </c>
      <c r="S2" s="27" t="s">
        <v>16</v>
      </c>
      <c r="T2" s="11" t="s">
        <v>15</v>
      </c>
      <c r="U2" s="11" t="s">
        <v>14</v>
      </c>
      <c r="V2" s="11" t="s">
        <v>13</v>
      </c>
      <c r="W2" s="10" t="s">
        <v>12</v>
      </c>
      <c r="X2" s="10" t="s">
        <v>57</v>
      </c>
      <c r="Y2" s="16" t="str">
        <f t="shared" ref="Y2:Y14" si="0">E2</f>
        <v>Due Date</v>
      </c>
    </row>
    <row r="3" spans="1:25" x14ac:dyDescent="0.25">
      <c r="A3" s="9" t="s">
        <v>11</v>
      </c>
      <c r="B3" s="8">
        <f t="shared" ref="B3:B14" si="1">C3+1</f>
        <v>41741</v>
      </c>
      <c r="C3" s="8">
        <f>DATE(Master!$B$5, Master!$B$6, Master!$B$7)</f>
        <v>41740</v>
      </c>
      <c r="D3" s="8">
        <f>DATE(Master!$B$5, Master!$B$6 + 1, Master!$B$7-1)</f>
        <v>41769</v>
      </c>
      <c r="E3" s="8">
        <f>EOMONTH(D3,0)</f>
        <v>41790</v>
      </c>
      <c r="F3" s="7">
        <f t="shared" ref="F3:F14" ca="1" si="2">RAND() * (2000000000 - 9999999999) + 9999999999</f>
        <v>5098123074.2790289</v>
      </c>
      <c r="G3" s="5">
        <v>0</v>
      </c>
      <c r="H3" s="5">
        <v>299</v>
      </c>
      <c r="I3" s="5">
        <f ca="1">RAND() *(( Master!$B$1 -1000) - Master!$B$1) +Master!$B$1</f>
        <v>3345.6549654649848</v>
      </c>
      <c r="J3" s="5">
        <f t="shared" ref="J3:J14" ca="1" si="3">RAND() * (20 - 120) + 120</f>
        <v>69.859770584826791</v>
      </c>
      <c r="K3" s="5">
        <f t="shared" ref="K3:K14" ca="1" si="4">RAND() *(5800-3000)+3000</f>
        <v>3242.5828591871427</v>
      </c>
      <c r="L3" s="5">
        <v>40.700000000000003</v>
      </c>
      <c r="M3" s="5">
        <f t="shared" ref="M3:M14" ca="1" si="5">-(K3+165)</f>
        <v>-3407.5828591871427</v>
      </c>
      <c r="N3" s="5">
        <v>0</v>
      </c>
      <c r="O3" s="6">
        <f t="shared" ref="O3:O14" ca="1" si="6">(SUM(G3:M3) *W3)</f>
        <v>443.75054137575671</v>
      </c>
      <c r="P3" s="6"/>
      <c r="Q3" s="6">
        <f t="shared" ref="Q3:Q14" ca="1" si="7">SUM(G3:O3)</f>
        <v>4033.9652774255683</v>
      </c>
      <c r="R3" s="6">
        <f t="shared" ref="R3:R14" ca="1" si="8">Q3+100</f>
        <v>4133.9652774255683</v>
      </c>
      <c r="S3" s="28">
        <f ca="1">ROUND( RAND() * (10 - 30) + 30, 0)</f>
        <v>17</v>
      </c>
      <c r="T3" s="5">
        <f ca="1">Q3-500</f>
        <v>3533.9652774255683</v>
      </c>
      <c r="U3" s="5">
        <f t="shared" ref="U3:U14" ca="1" si="9">T3</f>
        <v>3533.9652774255683</v>
      </c>
      <c r="V3" s="5">
        <f t="shared" ref="V3:V14" ca="1" si="10">U3-T3</f>
        <v>0</v>
      </c>
      <c r="W3" s="4">
        <v>0.1236</v>
      </c>
      <c r="X3" s="4"/>
      <c r="Y3" s="8">
        <f t="shared" si="0"/>
        <v>41790</v>
      </c>
    </row>
    <row r="4" spans="1:25" x14ac:dyDescent="0.25">
      <c r="A4" s="9" t="s">
        <v>10</v>
      </c>
      <c r="B4" s="8">
        <f t="shared" si="1"/>
        <v>41771</v>
      </c>
      <c r="C4" s="8">
        <f>DATE(Master!$B$5, Master!$B$6 + 1, Master!$B$7)</f>
        <v>41770</v>
      </c>
      <c r="D4" s="8">
        <f>DATE(Master!$B$5, Master!$B$6 + 2, Master!$B$7-1)</f>
        <v>41800</v>
      </c>
      <c r="E4" s="8">
        <f t="shared" ref="E4:E14" si="11">EOMONTH(D4,0)</f>
        <v>41820</v>
      </c>
      <c r="F4" s="7">
        <f t="shared" ca="1" si="2"/>
        <v>3872384832.2816887</v>
      </c>
      <c r="G4" s="5">
        <v>0</v>
      </c>
      <c r="H4" s="5">
        <v>299</v>
      </c>
      <c r="I4" s="5">
        <f ca="1">RAND() *(( Master!$B$1 -1000) - Master!$B$1) +Master!$B$1</f>
        <v>3152.043863861787</v>
      </c>
      <c r="J4" s="5">
        <f t="shared" ca="1" si="3"/>
        <v>76.11857755285007</v>
      </c>
      <c r="K4" s="5">
        <f t="shared" ca="1" si="4"/>
        <v>5301.8090475101453</v>
      </c>
      <c r="L4" s="5">
        <v>0</v>
      </c>
      <c r="M4" s="5">
        <f t="shared" ca="1" si="5"/>
        <v>-5466.8090475101453</v>
      </c>
      <c r="N4" s="5">
        <v>0</v>
      </c>
      <c r="O4" s="6">
        <f t="shared" ca="1" si="6"/>
        <v>415.56327775884915</v>
      </c>
      <c r="P4" s="6"/>
      <c r="Q4" s="6">
        <f t="shared" ca="1" si="7"/>
        <v>3777.7257191734861</v>
      </c>
      <c r="R4" s="6">
        <f t="shared" ca="1" si="8"/>
        <v>3877.7257191734861</v>
      </c>
      <c r="S4" s="28">
        <f t="shared" ref="S4:S14" ca="1" si="12">ROUND( RAND() * (10 - 30) + 30, 0)</f>
        <v>14</v>
      </c>
      <c r="T4" s="5">
        <f t="shared" ref="T4:T14" ca="1" si="13">Q3</f>
        <v>4033.9652774255683</v>
      </c>
      <c r="U4" s="5">
        <f t="shared" ca="1" si="9"/>
        <v>4033.9652774255683</v>
      </c>
      <c r="V4" s="5">
        <f t="shared" ca="1" si="10"/>
        <v>0</v>
      </c>
      <c r="W4" s="4">
        <v>0.1236</v>
      </c>
      <c r="X4" s="4"/>
      <c r="Y4" s="8">
        <f t="shared" si="0"/>
        <v>41820</v>
      </c>
    </row>
    <row r="5" spans="1:25" x14ac:dyDescent="0.25">
      <c r="A5" s="9" t="s">
        <v>9</v>
      </c>
      <c r="B5" s="8">
        <f t="shared" si="1"/>
        <v>41802</v>
      </c>
      <c r="C5" s="8">
        <f>DATE(Master!$B$5, Master!$B$6 + 2, Master!$B$7)</f>
        <v>41801</v>
      </c>
      <c r="D5" s="8">
        <f>DATE(Master!$B$5, Master!$B$6 + 3, Master!$B$7-1)</f>
        <v>41830</v>
      </c>
      <c r="E5" s="8">
        <f t="shared" si="11"/>
        <v>41851</v>
      </c>
      <c r="F5" s="7">
        <f t="shared" ca="1" si="2"/>
        <v>3490682017.3655577</v>
      </c>
      <c r="G5" s="5">
        <v>0</v>
      </c>
      <c r="H5" s="5">
        <v>299</v>
      </c>
      <c r="I5" s="5">
        <f ca="1">RAND() *(( Master!$B$1 -1000) - Master!$B$1) +Master!$B$1</f>
        <v>3465.4750532167591</v>
      </c>
      <c r="J5" s="5">
        <f t="shared" ca="1" si="3"/>
        <v>39.048718639281432</v>
      </c>
      <c r="K5" s="5">
        <f t="shared" ca="1" si="4"/>
        <v>5587.154681917491</v>
      </c>
      <c r="L5" s="5">
        <v>0</v>
      </c>
      <c r="M5" s="5">
        <f t="shared" ca="1" si="5"/>
        <v>-5752.154681917491</v>
      </c>
      <c r="N5" s="5">
        <v>0</v>
      </c>
      <c r="O5" s="6">
        <f t="shared" ca="1" si="6"/>
        <v>449.72153820140659</v>
      </c>
      <c r="P5" s="6"/>
      <c r="Q5" s="6">
        <f t="shared" ca="1" si="7"/>
        <v>4088.2453100574467</v>
      </c>
      <c r="R5" s="6">
        <f t="shared" ca="1" si="8"/>
        <v>4188.2453100574467</v>
      </c>
      <c r="S5" s="28">
        <f t="shared" ca="1" si="12"/>
        <v>11</v>
      </c>
      <c r="T5" s="5">
        <f t="shared" ca="1" si="13"/>
        <v>3777.7257191734861</v>
      </c>
      <c r="U5" s="5">
        <f t="shared" ca="1" si="9"/>
        <v>3777.7257191734861</v>
      </c>
      <c r="V5" s="5">
        <f t="shared" ca="1" si="10"/>
        <v>0</v>
      </c>
      <c r="W5" s="4">
        <v>0.1236</v>
      </c>
      <c r="X5" s="4"/>
      <c r="Y5" s="8">
        <f t="shared" si="0"/>
        <v>41851</v>
      </c>
    </row>
    <row r="6" spans="1:25" x14ac:dyDescent="0.25">
      <c r="A6" s="9" t="s">
        <v>8</v>
      </c>
      <c r="B6" s="8">
        <f t="shared" si="1"/>
        <v>41832</v>
      </c>
      <c r="C6" s="8">
        <f>DATE(Master!$B$5, Master!$B$6 + 3, Master!$B$7)</f>
        <v>41831</v>
      </c>
      <c r="D6" s="8">
        <f>DATE(Master!$B$5, Master!$B$6 + 4, Master!$B$7-1)</f>
        <v>41861</v>
      </c>
      <c r="E6" s="8">
        <f t="shared" si="11"/>
        <v>41882</v>
      </c>
      <c r="F6" s="7">
        <f t="shared" ca="1" si="2"/>
        <v>6357778861.9591007</v>
      </c>
      <c r="G6" s="5">
        <v>0</v>
      </c>
      <c r="H6" s="5">
        <v>299</v>
      </c>
      <c r="I6" s="5">
        <f ca="1">RAND() *(( Master!$B$1 -1000) - Master!$B$1) +Master!$B$1</f>
        <v>2930.2504383256842</v>
      </c>
      <c r="J6" s="5">
        <f t="shared" ca="1" si="3"/>
        <v>25.8981410148495</v>
      </c>
      <c r="K6" s="5">
        <f t="shared" ca="1" si="4"/>
        <v>5448.0407798373381</v>
      </c>
      <c r="L6" s="5">
        <v>0</v>
      </c>
      <c r="M6" s="5">
        <f t="shared" ca="1" si="5"/>
        <v>-5613.0407798373381</v>
      </c>
      <c r="N6" s="5">
        <v>0</v>
      </c>
      <c r="O6" s="6">
        <f t="shared" ca="1" si="6"/>
        <v>381.94236440648996</v>
      </c>
      <c r="P6" s="6"/>
      <c r="Q6" s="6">
        <f t="shared" ca="1" si="7"/>
        <v>3472.0909437470236</v>
      </c>
      <c r="R6" s="6">
        <f t="shared" ca="1" si="8"/>
        <v>3572.0909437470236</v>
      </c>
      <c r="S6" s="28">
        <f t="shared" ca="1" si="12"/>
        <v>16</v>
      </c>
      <c r="T6" s="5">
        <f t="shared" ca="1" si="13"/>
        <v>4088.2453100574467</v>
      </c>
      <c r="U6" s="5">
        <f t="shared" ca="1" si="9"/>
        <v>4088.2453100574467</v>
      </c>
      <c r="V6" s="5">
        <f t="shared" ca="1" si="10"/>
        <v>0</v>
      </c>
      <c r="W6" s="4">
        <v>0.1236</v>
      </c>
      <c r="X6" s="4"/>
      <c r="Y6" s="8">
        <f t="shared" si="0"/>
        <v>41882</v>
      </c>
    </row>
    <row r="7" spans="1:25" x14ac:dyDescent="0.25">
      <c r="A7" s="9" t="s">
        <v>7</v>
      </c>
      <c r="B7" s="8">
        <f t="shared" si="1"/>
        <v>41863</v>
      </c>
      <c r="C7" s="8">
        <f>DATE(Master!$B$5, Master!$B$6 + 4, Master!$B$7)</f>
        <v>41862</v>
      </c>
      <c r="D7" s="8">
        <f>DATE(Master!$B$5, Master!$B$6 + 5, Master!$B$7-1)</f>
        <v>41892</v>
      </c>
      <c r="E7" s="8">
        <f t="shared" si="11"/>
        <v>41912</v>
      </c>
      <c r="F7" s="7">
        <f t="shared" ca="1" si="2"/>
        <v>2564997328.6408243</v>
      </c>
      <c r="G7" s="5">
        <v>0</v>
      </c>
      <c r="H7" s="5">
        <v>299</v>
      </c>
      <c r="I7" s="5">
        <f ca="1">RAND() *(( Master!$B$1 -1000) - Master!$B$1) +Master!$B$1</f>
        <v>3205.4540539145651</v>
      </c>
      <c r="J7" s="5">
        <f t="shared" ca="1" si="3"/>
        <v>80.032552706879073</v>
      </c>
      <c r="K7" s="5">
        <f t="shared" ca="1" si="4"/>
        <v>5099.6296947774672</v>
      </c>
      <c r="L7" s="5">
        <v>0</v>
      </c>
      <c r="M7" s="5">
        <f t="shared" ca="1" si="5"/>
        <v>-5264.6296947774672</v>
      </c>
      <c r="N7" s="5">
        <v>0</v>
      </c>
      <c r="O7" s="6">
        <f t="shared" ca="1" si="6"/>
        <v>422.64854457841057</v>
      </c>
      <c r="P7" s="6"/>
      <c r="Q7" s="6">
        <f t="shared" ca="1" si="7"/>
        <v>3842.135151199855</v>
      </c>
      <c r="R7" s="6">
        <f t="shared" ca="1" si="8"/>
        <v>3942.135151199855</v>
      </c>
      <c r="S7" s="28">
        <f t="shared" ca="1" si="12"/>
        <v>16</v>
      </c>
      <c r="T7" s="5">
        <f t="shared" ca="1" si="13"/>
        <v>3472.0909437470236</v>
      </c>
      <c r="U7" s="5">
        <f t="shared" ca="1" si="9"/>
        <v>3472.0909437470236</v>
      </c>
      <c r="V7" s="5">
        <f t="shared" ca="1" si="10"/>
        <v>0</v>
      </c>
      <c r="W7" s="4">
        <v>0.1236</v>
      </c>
      <c r="X7" s="4"/>
      <c r="Y7" s="8">
        <f t="shared" si="0"/>
        <v>41912</v>
      </c>
    </row>
    <row r="8" spans="1:25" x14ac:dyDescent="0.25">
      <c r="A8" s="9" t="s">
        <v>6</v>
      </c>
      <c r="B8" s="8">
        <f t="shared" si="1"/>
        <v>41894</v>
      </c>
      <c r="C8" s="8">
        <f>DATE(Master!$B$5, Master!$B$6 + 5, Master!$B$7)</f>
        <v>41893</v>
      </c>
      <c r="D8" s="8">
        <f>DATE(Master!$B$5, Master!$B$6 + 6, Master!$B$7-1)</f>
        <v>41922</v>
      </c>
      <c r="E8" s="8">
        <f t="shared" si="11"/>
        <v>41943</v>
      </c>
      <c r="F8" s="7">
        <f t="shared" ca="1" si="2"/>
        <v>8044373468.762166</v>
      </c>
      <c r="G8" s="5">
        <v>0</v>
      </c>
      <c r="H8" s="5">
        <v>299</v>
      </c>
      <c r="I8" s="5">
        <f ca="1">RAND() *(( Master!$B$1 -1000) - Master!$B$1) +Master!$B$1</f>
        <v>2886.5048928197943</v>
      </c>
      <c r="J8" s="5">
        <f t="shared" ca="1" si="3"/>
        <v>88.87825164464877</v>
      </c>
      <c r="K8" s="5">
        <f t="shared" ca="1" si="4"/>
        <v>3879.8691449411285</v>
      </c>
      <c r="L8" s="5">
        <v>0</v>
      </c>
      <c r="M8" s="5">
        <f t="shared" ca="1" si="5"/>
        <v>-4044.8691449411285</v>
      </c>
      <c r="N8" s="5">
        <v>0</v>
      </c>
      <c r="O8" s="6">
        <f t="shared" ca="1" si="6"/>
        <v>384.31975665580507</v>
      </c>
      <c r="P8" s="6"/>
      <c r="Q8" s="6">
        <f t="shared" ca="1" si="7"/>
        <v>3493.7029011202476</v>
      </c>
      <c r="R8" s="6">
        <f t="shared" ca="1" si="8"/>
        <v>3593.7029011202476</v>
      </c>
      <c r="S8" s="28">
        <f t="shared" ca="1" si="12"/>
        <v>22</v>
      </c>
      <c r="T8" s="5">
        <f t="shared" ca="1" si="13"/>
        <v>3842.135151199855</v>
      </c>
      <c r="U8" s="5">
        <f t="shared" ca="1" si="9"/>
        <v>3842.135151199855</v>
      </c>
      <c r="V8" s="5">
        <f t="shared" ca="1" si="10"/>
        <v>0</v>
      </c>
      <c r="W8" s="4">
        <v>0.1236</v>
      </c>
      <c r="X8" s="4"/>
      <c r="Y8" s="8">
        <f t="shared" si="0"/>
        <v>41943</v>
      </c>
    </row>
    <row r="9" spans="1:25" x14ac:dyDescent="0.25">
      <c r="A9" s="9" t="s">
        <v>5</v>
      </c>
      <c r="B9" s="8">
        <f t="shared" si="1"/>
        <v>41924</v>
      </c>
      <c r="C9" s="8">
        <f>DATE(Master!$B$5, Master!$B$6 + 6, Master!$B$7)</f>
        <v>41923</v>
      </c>
      <c r="D9" s="8">
        <f>DATE(Master!$B$5, Master!$B$6 + 7, Master!$B$7-1)</f>
        <v>41953</v>
      </c>
      <c r="E9" s="8">
        <f t="shared" si="11"/>
        <v>41973</v>
      </c>
      <c r="F9" s="7">
        <f t="shared" ca="1" si="2"/>
        <v>5747709256.3626213</v>
      </c>
      <c r="G9" s="5">
        <v>0</v>
      </c>
      <c r="H9" s="5">
        <v>299</v>
      </c>
      <c r="I9" s="5">
        <f ca="1">RAND() *(( Master!$B$1 -1000) - Master!$B$1) +Master!$B$1</f>
        <v>3029.3867416423232</v>
      </c>
      <c r="J9" s="5">
        <f t="shared" ca="1" si="3"/>
        <v>30.036483632618982</v>
      </c>
      <c r="K9" s="5">
        <f t="shared" ca="1" si="4"/>
        <v>3902.0744939170154</v>
      </c>
      <c r="L9" s="5">
        <v>38</v>
      </c>
      <c r="M9" s="5">
        <f t="shared" ca="1" si="5"/>
        <v>-4067.0744939170154</v>
      </c>
      <c r="N9" s="5">
        <v>0</v>
      </c>
      <c r="O9" s="6">
        <f t="shared" ca="1" si="6"/>
        <v>399.40391064398278</v>
      </c>
      <c r="P9" s="6"/>
      <c r="Q9" s="6">
        <f t="shared" ca="1" si="7"/>
        <v>3630.8271359189243</v>
      </c>
      <c r="R9" s="6">
        <f t="shared" ca="1" si="8"/>
        <v>3730.8271359189243</v>
      </c>
      <c r="S9" s="28">
        <f t="shared" ca="1" si="12"/>
        <v>21</v>
      </c>
      <c r="T9" s="5">
        <f t="shared" ca="1" si="13"/>
        <v>3493.7029011202476</v>
      </c>
      <c r="U9" s="5">
        <f t="shared" ca="1" si="9"/>
        <v>3493.7029011202476</v>
      </c>
      <c r="V9" s="5">
        <f t="shared" ca="1" si="10"/>
        <v>0</v>
      </c>
      <c r="W9" s="4">
        <v>0.1236</v>
      </c>
      <c r="X9" s="4"/>
      <c r="Y9" s="8">
        <f t="shared" si="0"/>
        <v>41973</v>
      </c>
    </row>
    <row r="10" spans="1:25" x14ac:dyDescent="0.25">
      <c r="A10" s="9" t="s">
        <v>4</v>
      </c>
      <c r="B10" s="8">
        <f t="shared" si="1"/>
        <v>41955</v>
      </c>
      <c r="C10" s="8">
        <f>DATE(Master!$B$5, Master!$B$6 + 7, Master!$B$7)</f>
        <v>41954</v>
      </c>
      <c r="D10" s="8">
        <f>DATE(Master!$B$5, Master!$B$6 + 8, Master!$B$7-1)</f>
        <v>41983</v>
      </c>
      <c r="E10" s="8">
        <f t="shared" si="11"/>
        <v>42004</v>
      </c>
      <c r="F10" s="7">
        <f t="shared" ca="1" si="2"/>
        <v>5326379604.857336</v>
      </c>
      <c r="G10" s="5">
        <v>0</v>
      </c>
      <c r="H10" s="5">
        <v>299</v>
      </c>
      <c r="I10" s="5">
        <f ca="1">RAND() *(( Master!$B$1 -1000) - Master!$B$1) +Master!$B$1</f>
        <v>3025.2002045859608</v>
      </c>
      <c r="J10" s="5">
        <f t="shared" ca="1" si="3"/>
        <v>85.721433898740202</v>
      </c>
      <c r="K10" s="5">
        <f t="shared" ca="1" si="4"/>
        <v>3852.3450747204879</v>
      </c>
      <c r="L10" s="5">
        <v>0</v>
      </c>
      <c r="M10" s="5">
        <f t="shared" ca="1" si="5"/>
        <v>-4017.3450747204879</v>
      </c>
      <c r="N10" s="5">
        <v>0</v>
      </c>
      <c r="O10" s="6">
        <f t="shared" ca="1" si="6"/>
        <v>401.07231451670896</v>
      </c>
      <c r="P10" s="6"/>
      <c r="Q10" s="6">
        <f t="shared" ca="1" si="7"/>
        <v>3645.9939530014094</v>
      </c>
      <c r="R10" s="6">
        <f t="shared" ca="1" si="8"/>
        <v>3745.9939530014094</v>
      </c>
      <c r="S10" s="28">
        <f t="shared" ca="1" si="12"/>
        <v>14</v>
      </c>
      <c r="T10" s="5">
        <f t="shared" ca="1" si="13"/>
        <v>3630.8271359189243</v>
      </c>
      <c r="U10" s="5">
        <f t="shared" ca="1" si="9"/>
        <v>3630.8271359189243</v>
      </c>
      <c r="V10" s="5">
        <f t="shared" ca="1" si="10"/>
        <v>0</v>
      </c>
      <c r="W10" s="4">
        <v>0.1236</v>
      </c>
      <c r="X10" s="4"/>
      <c r="Y10" s="8">
        <f t="shared" si="0"/>
        <v>42004</v>
      </c>
    </row>
    <row r="11" spans="1:25" x14ac:dyDescent="0.25">
      <c r="A11" s="9" t="s">
        <v>3</v>
      </c>
      <c r="B11" s="8">
        <f t="shared" si="1"/>
        <v>41985</v>
      </c>
      <c r="C11" s="8">
        <f>DATE(Master!$B$5, Master!$B$6 + 8, Master!$B$7)</f>
        <v>41984</v>
      </c>
      <c r="D11" s="8">
        <f>DATE(Master!$B$5 +1, Master!$B$6-3, Master!$B$7-1)</f>
        <v>42014</v>
      </c>
      <c r="E11" s="8">
        <f t="shared" si="11"/>
        <v>42035</v>
      </c>
      <c r="F11" s="7">
        <f t="shared" ca="1" si="2"/>
        <v>5910249595.705205</v>
      </c>
      <c r="G11" s="5">
        <v>0</v>
      </c>
      <c r="H11" s="5">
        <v>299</v>
      </c>
      <c r="I11" s="5">
        <f ca="1">RAND() *(( Master!$B$1 -1000) - Master!$B$1) +Master!$B$1</f>
        <v>3214.6408538693772</v>
      </c>
      <c r="J11" s="5">
        <f t="shared" ca="1" si="3"/>
        <v>55.123394551688989</v>
      </c>
      <c r="K11" s="5">
        <f t="shared" ca="1" si="4"/>
        <v>5464.6467056998572</v>
      </c>
      <c r="L11" s="5">
        <v>0</v>
      </c>
      <c r="M11" s="5">
        <f t="shared" ca="1" si="5"/>
        <v>-5629.6467056998572</v>
      </c>
      <c r="N11" s="5">
        <v>0</v>
      </c>
      <c r="O11" s="6">
        <f t="shared" ca="1" si="6"/>
        <v>420.70526110484383</v>
      </c>
      <c r="P11" s="6"/>
      <c r="Q11" s="6">
        <f t="shared" ca="1" si="7"/>
        <v>3824.4695095259103</v>
      </c>
      <c r="R11" s="6">
        <f t="shared" ca="1" si="8"/>
        <v>3924.4695095259103</v>
      </c>
      <c r="S11" s="28">
        <f t="shared" ca="1" si="12"/>
        <v>10</v>
      </c>
      <c r="T11" s="5">
        <f t="shared" ca="1" si="13"/>
        <v>3645.9939530014094</v>
      </c>
      <c r="U11" s="5">
        <f t="shared" ca="1" si="9"/>
        <v>3645.9939530014094</v>
      </c>
      <c r="V11" s="5">
        <f t="shared" ca="1" si="10"/>
        <v>0</v>
      </c>
      <c r="W11" s="4">
        <v>0.1236</v>
      </c>
      <c r="X11" s="4"/>
      <c r="Y11" s="8">
        <f t="shared" si="0"/>
        <v>42035</v>
      </c>
    </row>
    <row r="12" spans="1:25" x14ac:dyDescent="0.25">
      <c r="A12" s="9" t="s">
        <v>2</v>
      </c>
      <c r="B12" s="8">
        <f t="shared" si="1"/>
        <v>42016</v>
      </c>
      <c r="C12" s="8">
        <f>DATE(Master!$B$5 +1, Master!$B$6-3, Master!$B$7)</f>
        <v>42015</v>
      </c>
      <c r="D12" s="8">
        <f>DATE(Master!$B$5 +1, Master!$B$6-2, Master!$B$7-1)</f>
        <v>42045</v>
      </c>
      <c r="E12" s="8">
        <f t="shared" si="11"/>
        <v>42063</v>
      </c>
      <c r="F12" s="7">
        <f t="shared" ca="1" si="2"/>
        <v>4054080455.370862</v>
      </c>
      <c r="G12" s="5">
        <v>0</v>
      </c>
      <c r="H12" s="5">
        <v>299</v>
      </c>
      <c r="I12" s="5">
        <f ca="1">RAND() *(( Master!$B$1 -1000) - Master!$B$1) +Master!$B$1</f>
        <v>3319.1903425092692</v>
      </c>
      <c r="J12" s="5">
        <f t="shared" ca="1" si="3"/>
        <v>49.5996822091425</v>
      </c>
      <c r="K12" s="5">
        <f t="shared" ca="1" si="4"/>
        <v>3613.500012370394</v>
      </c>
      <c r="L12" s="5">
        <v>0</v>
      </c>
      <c r="M12" s="5">
        <f t="shared" ca="1" si="5"/>
        <v>-3778.500012370394</v>
      </c>
      <c r="N12" s="5">
        <v>0</v>
      </c>
      <c r="O12" s="6">
        <f t="shared" ca="1" si="6"/>
        <v>432.94484705519568</v>
      </c>
      <c r="P12" s="6"/>
      <c r="Q12" s="6">
        <f t="shared" ca="1" si="7"/>
        <v>3935.7348717736072</v>
      </c>
      <c r="R12" s="6">
        <f t="shared" ca="1" si="8"/>
        <v>4035.7348717736072</v>
      </c>
      <c r="S12" s="28">
        <f t="shared" ca="1" si="12"/>
        <v>28</v>
      </c>
      <c r="T12" s="5">
        <f t="shared" ca="1" si="13"/>
        <v>3824.4695095259103</v>
      </c>
      <c r="U12" s="5">
        <f t="shared" ca="1" si="9"/>
        <v>3824.4695095259103</v>
      </c>
      <c r="V12" s="5">
        <f t="shared" ca="1" si="10"/>
        <v>0</v>
      </c>
      <c r="W12" s="4">
        <v>0.1236</v>
      </c>
      <c r="X12" s="4"/>
      <c r="Y12" s="8">
        <f t="shared" si="0"/>
        <v>42063</v>
      </c>
    </row>
    <row r="13" spans="1:25" x14ac:dyDescent="0.25">
      <c r="A13" s="9" t="s">
        <v>1</v>
      </c>
      <c r="B13" s="8">
        <f t="shared" si="1"/>
        <v>42047</v>
      </c>
      <c r="C13" s="8">
        <f>DATE(Master!$B$5 +1, Master!$B$6-2, Master!$B$7)</f>
        <v>42046</v>
      </c>
      <c r="D13" s="8">
        <f>DATE(Master!$B$5 +1, Master!$B$6-1, Master!$B$7-1)</f>
        <v>42073</v>
      </c>
      <c r="E13" s="8">
        <f t="shared" si="11"/>
        <v>42094</v>
      </c>
      <c r="F13" s="7">
        <f t="shared" ca="1" si="2"/>
        <v>9647696390.4320278</v>
      </c>
      <c r="G13" s="5">
        <v>0</v>
      </c>
      <c r="H13" s="5">
        <v>299</v>
      </c>
      <c r="I13" s="5">
        <f ca="1">RAND() *(( Master!$B$1 -1000) - Master!$B$1) +Master!$B$1</f>
        <v>3617.7526432097002</v>
      </c>
      <c r="J13" s="5">
        <f t="shared" ca="1" si="3"/>
        <v>59.178288054092306</v>
      </c>
      <c r="K13" s="5">
        <f t="shared" ca="1" si="4"/>
        <v>5078.2984676633969</v>
      </c>
      <c r="L13" s="5">
        <v>125</v>
      </c>
      <c r="M13" s="5">
        <f t="shared" ca="1" si="5"/>
        <v>-5243.2984676633969</v>
      </c>
      <c r="N13" s="5">
        <v>0</v>
      </c>
      <c r="O13" s="6">
        <f t="shared" ca="1" si="6"/>
        <v>486.48106310420474</v>
      </c>
      <c r="P13" s="6"/>
      <c r="Q13" s="6">
        <f t="shared" ca="1" si="7"/>
        <v>4422.4119943679971</v>
      </c>
      <c r="R13" s="6">
        <f t="shared" ca="1" si="8"/>
        <v>4522.4119943679971</v>
      </c>
      <c r="S13" s="28">
        <f t="shared" ca="1" si="12"/>
        <v>24</v>
      </c>
      <c r="T13" s="5">
        <f t="shared" ca="1" si="13"/>
        <v>3935.7348717736072</v>
      </c>
      <c r="U13" s="5">
        <f t="shared" ca="1" si="9"/>
        <v>3935.7348717736072</v>
      </c>
      <c r="V13" s="5">
        <f t="shared" ca="1" si="10"/>
        <v>0</v>
      </c>
      <c r="W13" s="4">
        <v>0.1236</v>
      </c>
      <c r="X13" s="4"/>
      <c r="Y13" s="8">
        <f t="shared" si="0"/>
        <v>42094</v>
      </c>
    </row>
    <row r="14" spans="1:25" x14ac:dyDescent="0.25">
      <c r="A14" s="9" t="s">
        <v>0</v>
      </c>
      <c r="B14" s="8">
        <f t="shared" si="1"/>
        <v>42075</v>
      </c>
      <c r="C14" s="8">
        <f>DATE(Master!$B$5 +1, Master!$B$6-1, Master!$B$7)</f>
        <v>42074</v>
      </c>
      <c r="D14" s="8">
        <f>DATE(Master!$B$5 +1, Master!$B$6, Master!$B$7-1)</f>
        <v>42104</v>
      </c>
      <c r="E14" s="8">
        <f t="shared" si="11"/>
        <v>42124</v>
      </c>
      <c r="F14" s="7">
        <f t="shared" ca="1" si="2"/>
        <v>4769998163.4351425</v>
      </c>
      <c r="G14" s="5">
        <v>0</v>
      </c>
      <c r="H14" s="5">
        <v>299</v>
      </c>
      <c r="I14" s="5">
        <f ca="1">RAND() *(( Master!$B$1 -1000) - Master!$B$1) +Master!$B$1</f>
        <v>3631.9213654011851</v>
      </c>
      <c r="J14" s="5">
        <f t="shared" ca="1" si="3"/>
        <v>77.457648343372369</v>
      </c>
      <c r="K14" s="5">
        <f t="shared" ca="1" si="4"/>
        <v>3957.0746340136106</v>
      </c>
      <c r="L14" s="5">
        <v>463</v>
      </c>
      <c r="M14" s="5">
        <f t="shared" ca="1" si="5"/>
        <v>-4122.0746340136102</v>
      </c>
      <c r="N14" s="5">
        <v>0</v>
      </c>
      <c r="O14" s="6">
        <f t="shared" ca="1" si="6"/>
        <v>532.26844609882733</v>
      </c>
      <c r="P14" s="6"/>
      <c r="Q14" s="6">
        <f t="shared" ca="1" si="7"/>
        <v>4838.6474598433851</v>
      </c>
      <c r="R14" s="6">
        <f t="shared" ca="1" si="8"/>
        <v>4938.6474598433851</v>
      </c>
      <c r="S14" s="28">
        <f t="shared" ca="1" si="12"/>
        <v>23</v>
      </c>
      <c r="T14" s="5">
        <f t="shared" ca="1" si="13"/>
        <v>4422.4119943679971</v>
      </c>
      <c r="U14" s="5">
        <f t="shared" ca="1" si="9"/>
        <v>4422.4119943679971</v>
      </c>
      <c r="V14" s="5">
        <f t="shared" ca="1" si="10"/>
        <v>0</v>
      </c>
      <c r="W14" s="4">
        <v>0.1236</v>
      </c>
      <c r="X14" s="4"/>
      <c r="Y14" s="8">
        <f t="shared" si="0"/>
        <v>42124</v>
      </c>
    </row>
  </sheetData>
  <sortState ref="B21:B28">
    <sortCondition ref="B21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8" sqref="C8"/>
    </sheetView>
  </sheetViews>
  <sheetFormatPr defaultRowHeight="15" x14ac:dyDescent="0.25"/>
  <cols>
    <col min="1" max="1" width="20.28515625" bestFit="1" customWidth="1"/>
    <col min="3" max="3" width="10.5703125" bestFit="1" customWidth="1"/>
  </cols>
  <sheetData>
    <row r="1" spans="1:3" x14ac:dyDescent="0.25">
      <c r="A1" s="24" t="s">
        <v>34</v>
      </c>
      <c r="B1" s="20">
        <v>3750</v>
      </c>
    </row>
    <row r="2" spans="1:3" x14ac:dyDescent="0.25">
      <c r="A2" s="24" t="s">
        <v>35</v>
      </c>
      <c r="B2" s="20">
        <f ca="1">SUM(Airtel!Q3:Q14)</f>
        <v>47005.950227154863</v>
      </c>
      <c r="C2" s="20">
        <f ca="1">B2*80%</f>
        <v>37604.76018172389</v>
      </c>
    </row>
    <row r="5" spans="1:3" x14ac:dyDescent="0.25">
      <c r="A5" s="24" t="str">
        <f>CONCATENATE("Year ", B5, " - ", B5+1)</f>
        <v>Year 2014 - 2015</v>
      </c>
      <c r="B5" s="26">
        <v>2014</v>
      </c>
    </row>
    <row r="6" spans="1:3" x14ac:dyDescent="0.25">
      <c r="A6" s="24" t="s">
        <v>60</v>
      </c>
      <c r="B6" s="26">
        <v>4</v>
      </c>
    </row>
    <row r="7" spans="1:3" x14ac:dyDescent="0.25">
      <c r="A7" s="24" t="s">
        <v>59</v>
      </c>
      <c r="B7" s="2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Airtel</vt:lpstr>
      <vt:lpstr>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Raghuram Raichooti</dc:creator>
  <cp:lastModifiedBy>Raghuram Raichooti</cp:lastModifiedBy>
  <dcterms:created xsi:type="dcterms:W3CDTF">2013-09-14T19:49:59Z</dcterms:created>
  <dcterms:modified xsi:type="dcterms:W3CDTF">2014-05-14T19:18:54Z</dcterms:modified>
</cp:coreProperties>
</file>