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2" activeTab="5"/>
  </bookViews>
  <sheets>
    <sheet name="Data generator" sheetId="1" state="hidden" r:id="rId2"/>
    <sheet name="Solution" sheetId="2" state="hidden" r:id="rId3"/>
    <sheet name="Description" sheetId="3" state="visible" r:id="rId4"/>
    <sheet name="Process" sheetId="4" state="visible" r:id="rId5"/>
    <sheet name="Data" sheetId="5" state="visible" r:id="rId6"/>
    <sheet name="Assignment" sheetId="6" state="visible" r:id="rId7"/>
    <sheet name="Calc-1" sheetId="7" state="visible" r:id="rId8"/>
    <sheet name="Calc-2" sheetId="8" state="visible" r:id="rId9"/>
    <sheet name="Calc-3" sheetId="9" state="visible" r:id="rId10"/>
    <sheet name="Calc-4" sheetId="10" state="visible" r:id="rId11"/>
    <sheet name="Calc-5" sheetId="11" state="visible" r:id="rId12"/>
  </sheets>
  <definedNames>
    <definedName function="false" hidden="false" localSheetId="4" name="_xlnm.Print_Area" vbProcedure="false">Data!$A$1:$E$88</definedName>
    <definedName function="false" hidden="false" localSheetId="0" name="_xlnm.Print_Area" vbProcedure="false">'Data generator'!$A$1:$F$88</definedName>
    <definedName function="false" hidden="false" localSheetId="2" name="_xlnm.Print_Area" vbProcedure="false">Description!$A$1:$G$7</definedName>
    <definedName function="false" hidden="false" name="DefectLog1A" vbProcedure="false">#REF!</definedName>
    <definedName function="false" hidden="false" name="DefectLog2A" vbProcedure="false">#REF!</definedName>
    <definedName function="false" hidden="false" name="DefectLog4A" vbProcedure="false">#REF!</definedName>
    <definedName function="false" hidden="false" name="FunctionalSpecification6A" vbProcedure="false">#REF!</definedName>
    <definedName function="false" hidden="false" name="go_to" vbProcedure="false">#REF!</definedName>
    <definedName function="false" hidden="false" name="HistoricalData4A" vbProcedure="false">#REF!</definedName>
    <definedName function="false" hidden="false" name="InstructorAssessment1A" vbProcedure="false">#REF!</definedName>
    <definedName function="false" hidden="false" name="InstructorAssessment2A" vbProcedure="false">#REF!</definedName>
    <definedName function="false" hidden="false" name="InstructorAssessment4A" vbProcedure="false">Assignment!$A$39</definedName>
    <definedName function="false" hidden="false" name="LessonLearned4A" vbProcedure="false">#REF!</definedName>
    <definedName function="false" hidden="false" name="Lessons1A" vbProcedure="false">#REF!</definedName>
    <definedName function="false" hidden="false" name="LessonsLearned2A" vbProcedure="false">#REF!</definedName>
    <definedName function="false" hidden="false" name="OperationalSpecification6A" vbProcedure="false">#REF!</definedName>
    <definedName function="false" hidden="false" name="PlanSummary1A" vbProcedure="false">#REF!</definedName>
    <definedName function="false" hidden="false" name="ProjectPlan2A" vbProcedure="false">#REF!</definedName>
    <definedName function="false" hidden="false" name="ProjectPlanSummary4A" vbProcedure="false">#REF!</definedName>
    <definedName function="false" hidden="false" name="Schedule6A" vbProcedure="false">#REF!</definedName>
    <definedName function="false" hidden="false" name="SizeEstimate4A" vbProcedure="false">#REF!</definedName>
    <definedName function="false" hidden="false" name="Source1A" vbProcedure="false">#REF!</definedName>
    <definedName function="false" hidden="false" name="SourceCode2A" vbProcedure="false">#REF!</definedName>
    <definedName function="false" hidden="false" name="SourceCode4A" vbProcedure="false">#REF!</definedName>
    <definedName function="false" hidden="false" name="Standards1A" vbProcedure="false">#REF!</definedName>
    <definedName function="false" hidden="false" name="TaskPlan6A" vbProcedure="false">#REF!</definedName>
    <definedName function="false" hidden="false" name="TestReport1A" vbProcedure="false">#REF!</definedName>
    <definedName function="false" hidden="false" name="TestReport2A" vbProcedure="false">#REF!</definedName>
    <definedName function="false" hidden="false" name="TestReport4A" vbProcedure="false">#REF!</definedName>
    <definedName function="false" hidden="false" name="TimeLog1A" vbProcedure="false">#REF!</definedName>
    <definedName function="false" hidden="false" name="TimeLog4A" vbProcedure="false">#REF!</definedName>
    <definedName function="false" hidden="false" name="TimeRecordingLog2A" vbProcedure="false">#REF!</definedName>
    <definedName function="false" hidden="false" name="toc6A" vbProcedure="false">Assignment!$A$14</definedName>
    <definedName function="false" hidden="false" name="_xlfn_STDEV_S" vbProcedure="false"/>
    <definedName function="false" hidden="false" localSheetId="1" name="DefectLog4A" vbProcedure="false">#REF!</definedName>
    <definedName function="false" hidden="false" localSheetId="1" name="FunctionalSpecification6A" vbProcedure="false">#REF!</definedName>
    <definedName function="false" hidden="false" localSheetId="1" name="HistoricalData4A" vbProcedure="false">#REF!</definedName>
    <definedName function="false" hidden="false" localSheetId="1" name="InstructorAssessment4A" vbProcedure="false">Solution!$A$39</definedName>
    <definedName function="false" hidden="false" localSheetId="1" name="LessonLearned4A" vbProcedure="false">#REF!</definedName>
    <definedName function="false" hidden="false" localSheetId="1" name="OperationalSpecification6A" vbProcedure="false">#REF!</definedName>
    <definedName function="false" hidden="false" localSheetId="1" name="ProjectPlanSummary4A" vbProcedure="false">#REF!</definedName>
    <definedName function="false" hidden="false" localSheetId="1" name="Schedule6A" vbProcedure="false">#REF!</definedName>
    <definedName function="false" hidden="false" localSheetId="1" name="SizeEstimate4A" vbProcedure="false">#REF!</definedName>
    <definedName function="false" hidden="false" localSheetId="1" name="SourceCode4A" vbProcedure="false">#REF!</definedName>
    <definedName function="false" hidden="false" localSheetId="1" name="TaskPlan6A" vbProcedure="false">#REF!</definedName>
    <definedName function="false" hidden="false" localSheetId="1" name="TestReport4A" vbProcedure="false">#REF!</definedName>
    <definedName function="false" hidden="false" localSheetId="1" name="TimeLog4A" vbProcedure="false">#REF!</definedName>
    <definedName function="false" hidden="false" localSheetId="1" name="toc6A" vbProcedure="false">Solution!$A$14</definedName>
    <definedName function="false" hidden="false" localSheetId="6" name="DefectLog4A" vbProcedure="false">#REF!</definedName>
    <definedName function="false" hidden="false" localSheetId="6" name="FunctionalSpecification6A" vbProcedure="false">#REF!</definedName>
    <definedName function="false" hidden="false" localSheetId="6" name="HistoricalData4A" vbProcedure="false">#REF!</definedName>
    <definedName function="false" hidden="false" localSheetId="6" name="InstructorAssessment4A" vbProcedure="false">#REF!</definedName>
    <definedName function="false" hidden="false" localSheetId="6" name="LessonLearned4A" vbProcedure="false">#REF!</definedName>
    <definedName function="false" hidden="false" localSheetId="6" name="OperationalSpecification6A" vbProcedure="false">#REF!</definedName>
    <definedName function="false" hidden="false" localSheetId="6" name="ProjectPlanSummary4A" vbProcedure="false">#REF!</definedName>
    <definedName function="false" hidden="false" localSheetId="6" name="Schedule6A" vbProcedure="false">#REF!</definedName>
    <definedName function="false" hidden="false" localSheetId="6" name="SizeEstimate4A" vbProcedure="false">#REF!</definedName>
    <definedName function="false" hidden="false" localSheetId="6" name="SourceCode4A" vbProcedure="false">#REF!</definedName>
    <definedName function="false" hidden="false" localSheetId="6" name="TaskPlan6A" vbProcedure="false">#REF!</definedName>
    <definedName function="false" hidden="false" localSheetId="6" name="TestReport4A" vbProcedure="false">#REF!</definedName>
    <definedName function="false" hidden="false" localSheetId="6" name="TimeLog4A" vbProcedure="false">#REF!</definedName>
    <definedName function="false" hidden="false" localSheetId="6" name="toc6A" vbProcedure="false">#REF!</definedName>
    <definedName function="false" hidden="false" localSheetId="8" name="DefectLog4A" vbProcedure="false">#REF!</definedName>
    <definedName function="false" hidden="false" localSheetId="8" name="FunctionalSpecification6A" vbProcedure="false">#REF!</definedName>
    <definedName function="false" hidden="false" localSheetId="8" name="HistoricalData4A" vbProcedure="false">#REF!</definedName>
    <definedName function="false" hidden="false" localSheetId="8" name="InstructorAssessment4A" vbProcedure="false">#REF!</definedName>
    <definedName function="false" hidden="false" localSheetId="8" name="LessonLearned4A" vbProcedure="false">#REF!</definedName>
    <definedName function="false" hidden="false" localSheetId="8" name="OperationalSpecification6A" vbProcedure="false">#REF!</definedName>
    <definedName function="false" hidden="false" localSheetId="8" name="ProjectPlanSummary4A" vbProcedure="false">#REF!</definedName>
    <definedName function="false" hidden="false" localSheetId="8" name="Schedule6A" vbProcedure="false">#REF!</definedName>
    <definedName function="false" hidden="false" localSheetId="8" name="SizeEstimate4A" vbProcedure="false">#REF!</definedName>
    <definedName function="false" hidden="false" localSheetId="8" name="SourceCode4A" vbProcedure="false">#REF!</definedName>
    <definedName function="false" hidden="false" localSheetId="8" name="TaskPlan6A" vbProcedure="false">#REF!</definedName>
    <definedName function="false" hidden="false" localSheetId="8" name="TestReport4A" vbProcedure="false">#REF!</definedName>
    <definedName function="false" hidden="false" localSheetId="8" name="TimeLog4A" vbProcedure="false">#REF!</definedName>
    <definedName function="false" hidden="false" localSheetId="8" name="toc6A" vbProcedure="false">#REF!</definedName>
    <definedName function="false" hidden="false" localSheetId="9" name="DefectLog4A" vbProcedure="false">#REF!</definedName>
    <definedName function="false" hidden="false" localSheetId="9" name="FunctionalSpecification6A" vbProcedure="false">#REF!</definedName>
    <definedName function="false" hidden="false" localSheetId="9" name="HistoricalData4A" vbProcedure="false">#REF!</definedName>
    <definedName function="false" hidden="false" localSheetId="9" name="InstructorAssessment4A" vbProcedure="false">#REF!</definedName>
    <definedName function="false" hidden="false" localSheetId="9" name="LessonLearned4A" vbProcedure="false">#REF!</definedName>
    <definedName function="false" hidden="false" localSheetId="9" name="OperationalSpecification6A" vbProcedure="false">#REF!</definedName>
    <definedName function="false" hidden="false" localSheetId="9" name="ProjectPlanSummary4A" vbProcedure="false">#REF!</definedName>
    <definedName function="false" hidden="false" localSheetId="9" name="Schedule6A" vbProcedure="false">#REF!</definedName>
    <definedName function="false" hidden="false" localSheetId="9" name="SizeEstimate4A" vbProcedure="false">#REF!</definedName>
    <definedName function="false" hidden="false" localSheetId="9" name="SourceCode4A" vbProcedure="false">#REF!</definedName>
    <definedName function="false" hidden="false" localSheetId="9" name="TaskPlan6A" vbProcedure="false">#REF!</definedName>
    <definedName function="false" hidden="false" localSheetId="9" name="TestReport4A" vbProcedure="false">#REF!</definedName>
    <definedName function="false" hidden="false" localSheetId="9" name="TimeLog4A" vbProcedure="false">#REF!</definedName>
    <definedName function="false" hidden="false" localSheetId="9" name="toc6A" vbProcedure="false">#REF!</definedName>
    <definedName function="false" hidden="false" localSheetId="10" name="DefectLog4A" vbProcedure="false">#REF!</definedName>
    <definedName function="false" hidden="false" localSheetId="10" name="FunctionalSpecification6A" vbProcedure="false">#REF!</definedName>
    <definedName function="false" hidden="false" localSheetId="10" name="HistoricalData4A" vbProcedure="false">#REF!</definedName>
    <definedName function="false" hidden="false" localSheetId="10" name="InstructorAssessment4A" vbProcedure="false">#REF!</definedName>
    <definedName function="false" hidden="false" localSheetId="10" name="LessonLearned4A" vbProcedure="false">#REF!</definedName>
    <definedName function="false" hidden="false" localSheetId="10" name="OperationalSpecification6A" vbProcedure="false">#REF!</definedName>
    <definedName function="false" hidden="false" localSheetId="10" name="ProjectPlanSummary4A" vbProcedure="false">#REF!</definedName>
    <definedName function="false" hidden="false" localSheetId="10" name="Schedule6A" vbProcedure="false">#REF!</definedName>
    <definedName function="false" hidden="false" localSheetId="10" name="SizeEstimate4A" vbProcedure="false">#REF!</definedName>
    <definedName function="false" hidden="false" localSheetId="10" name="SourceCode4A" vbProcedure="false">#REF!</definedName>
    <definedName function="false" hidden="false" localSheetId="10" name="TaskPlan6A" vbProcedure="false">#REF!</definedName>
    <definedName function="false" hidden="false" localSheetId="10" name="TestReport4A" vbProcedure="false">#REF!</definedName>
    <definedName function="false" hidden="false" localSheetId="10" name="TimeLog4A" vbProcedure="false">#REF!</definedName>
    <definedName function="false" hidden="false" localSheetId="10" name="toc6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<sst xmlns="http://schemas.openxmlformats.org/spreadsheetml/2006/main" count="890" uniqueCount="383">
  <si>
    <t xml:space="preserve">Project History:  The following is a record of proxies used in past projects.</t>
  </si>
  <si>
    <t xml:space="preserve">Identifier</t>
  </si>
  <si>
    <t xml:space="preserve">Total Loc</t>
  </si>
  <si>
    <t xml:space="preserve">Methods</t>
  </si>
  <si>
    <t xml:space="preserve">Type</t>
  </si>
  <si>
    <t xml:space="preserve">loc/meth</t>
  </si>
  <si>
    <t xml:space="preserve">ave</t>
  </si>
  <si>
    <t xml:space="preserve">std</t>
  </si>
  <si>
    <t xml:space="preserve">type</t>
  </si>
  <si>
    <t xml:space="preserve">Proxy1</t>
  </si>
  <si>
    <t xml:space="preserve">Calculation</t>
  </si>
  <si>
    <t xml:space="preserve">Proxy2</t>
  </si>
  <si>
    <t xml:space="preserve">Proxy3</t>
  </si>
  <si>
    <t xml:space="preserve">Proxy4</t>
  </si>
  <si>
    <t xml:space="preserve">Proxy5</t>
  </si>
  <si>
    <t xml:space="preserve">Proxy6</t>
  </si>
  <si>
    <t xml:space="preserve">Proxy7</t>
  </si>
  <si>
    <t xml:space="preserve">Proxy8</t>
  </si>
  <si>
    <t xml:space="preserve">Proxy9</t>
  </si>
  <si>
    <t xml:space="preserve">Proxy10</t>
  </si>
  <si>
    <t xml:space="preserve">Proxy11</t>
  </si>
  <si>
    <t xml:space="preserve">Data</t>
  </si>
  <si>
    <t xml:space="preserve">Proxy12</t>
  </si>
  <si>
    <t xml:space="preserve">Proxy13</t>
  </si>
  <si>
    <t xml:space="preserve">Proxy14</t>
  </si>
  <si>
    <t xml:space="preserve">Proxy15</t>
  </si>
  <si>
    <t xml:space="preserve">Proxy16</t>
  </si>
  <si>
    <t xml:space="preserve">Proxy17</t>
  </si>
  <si>
    <t xml:space="preserve">Proxy18</t>
  </si>
  <si>
    <t xml:space="preserve">Proxy19</t>
  </si>
  <si>
    <t xml:space="preserve">Proxy20</t>
  </si>
  <si>
    <t xml:space="preserve">Proxy21</t>
  </si>
  <si>
    <t xml:space="preserve">Proxy22</t>
  </si>
  <si>
    <t xml:space="preserve">Proxy23</t>
  </si>
  <si>
    <t xml:space="preserve">Proxy24</t>
  </si>
  <si>
    <t xml:space="preserve">I/O</t>
  </si>
  <si>
    <t xml:space="preserve">Proxy25</t>
  </si>
  <si>
    <t xml:space="preserve">Proxy26</t>
  </si>
  <si>
    <t xml:space="preserve">Proxy27</t>
  </si>
  <si>
    <t xml:space="preserve">Proxy28</t>
  </si>
  <si>
    <t xml:space="preserve">Proxy29</t>
  </si>
  <si>
    <t xml:space="preserve">Proxy30</t>
  </si>
  <si>
    <t xml:space="preserve">Proxy31</t>
  </si>
  <si>
    <t xml:space="preserve">Proxy32</t>
  </si>
  <si>
    <t xml:space="preserve">Proxy33</t>
  </si>
  <si>
    <t xml:space="preserve">Project History:  The following is a record of actual/estimated performance on past projects.  Note:  times are in minutes.</t>
  </si>
  <si>
    <t xml:space="preserve">Est. LOC</t>
  </si>
  <si>
    <t xml:space="preserve">Actual LOC</t>
  </si>
  <si>
    <t xml:space="preserve">Est. Duration</t>
  </si>
  <si>
    <t xml:space="preserve">Actual Duration</t>
  </si>
  <si>
    <t xml:space="preserve">ExA</t>
  </si>
  <si>
    <t xml:space="preserve">Project1</t>
  </si>
  <si>
    <t xml:space="preserve">r</t>
  </si>
  <si>
    <t xml:space="preserve">Project2</t>
  </si>
  <si>
    <t xml:space="preserve">r2</t>
  </si>
  <si>
    <t xml:space="preserve">Project3</t>
  </si>
  <si>
    <t xml:space="preserve">sig</t>
  </si>
  <si>
    <t xml:space="preserve">Project4</t>
  </si>
  <si>
    <t xml:space="preserve">Project5</t>
  </si>
  <si>
    <t xml:space="preserve">ExT</t>
  </si>
  <si>
    <t xml:space="preserve">Project6</t>
  </si>
  <si>
    <t xml:space="preserve">Project7</t>
  </si>
  <si>
    <t xml:space="preserve">Project8</t>
  </si>
  <si>
    <t xml:space="preserve">Project9</t>
  </si>
  <si>
    <t xml:space="preserve">Project10</t>
  </si>
  <si>
    <t xml:space="preserve">AxT</t>
  </si>
  <si>
    <t xml:space="preserve">Project11</t>
  </si>
  <si>
    <t xml:space="preserve">Project12</t>
  </si>
  <si>
    <t xml:space="preserve">Project13</t>
  </si>
  <si>
    <t xml:space="preserve">Project14</t>
  </si>
  <si>
    <t xml:space="preserve">Project15</t>
  </si>
  <si>
    <t xml:space="preserve">Project16</t>
  </si>
  <si>
    <t xml:space="preserve">Project17</t>
  </si>
  <si>
    <t xml:space="preserve">Project18</t>
  </si>
  <si>
    <t xml:space="preserve">Project19</t>
  </si>
  <si>
    <t xml:space="preserve">Project20</t>
  </si>
  <si>
    <t xml:space="preserve">Project History:  The following describes the to-date percentages for development time and defects.</t>
  </si>
  <si>
    <t xml:space="preserve">Phase</t>
  </si>
  <si>
    <t xml:space="preserve">Time in Phase To Date %</t>
  </si>
  <si>
    <t xml:space="preserve">Defects Injected To Date %</t>
  </si>
  <si>
    <t xml:space="preserve">Defects Removed To Date %</t>
  </si>
  <si>
    <t xml:space="preserve">Planning</t>
  </si>
  <si>
    <t xml:space="preserve">Design</t>
  </si>
  <si>
    <t xml:space="preserve">Code</t>
  </si>
  <si>
    <t xml:space="preserve">Compile</t>
  </si>
  <si>
    <t xml:space="preserve">Test</t>
  </si>
  <si>
    <t xml:space="preserve">Postmortem</t>
  </si>
  <si>
    <t xml:space="preserve">Total  </t>
  </si>
  <si>
    <t xml:space="preserve">New Development:  The following information pertains to new development.  Specifically, it notes that the new development will build from pre-existing code, with some deletions and modifications.  New proxies (whether additions to the base code or totally new functionality) are also specified.</t>
  </si>
  <si>
    <t xml:space="preserve">Base Program LOC</t>
  </si>
  <si>
    <t xml:space="preserve">Base Size (B)</t>
  </si>
  <si>
    <t xml:space="preserve">LOC Deleted (D)</t>
  </si>
  <si>
    <t xml:space="preserve">LOC Modified (M)</t>
  </si>
  <si>
    <t xml:space="preserve">Object LOC (BA)</t>
  </si>
  <si>
    <t xml:space="preserve">Base Additions</t>
  </si>
  <si>
    <t xml:space="preserve">Relative Size</t>
  </si>
  <si>
    <t xml:space="preserve">BA1</t>
  </si>
  <si>
    <t xml:space="preserve">BA2</t>
  </si>
  <si>
    <t xml:space="preserve">New Objects (NO)</t>
  </si>
  <si>
    <t xml:space="preserve">New Objects</t>
  </si>
  <si>
    <t xml:space="preserve">NO0</t>
  </si>
  <si>
    <t xml:space="preserve">NO1</t>
  </si>
  <si>
    <t xml:space="preserve">NO2</t>
  </si>
  <si>
    <t xml:space="preserve">NO3</t>
  </si>
  <si>
    <t xml:space="preserve">NO4</t>
  </si>
  <si>
    <t xml:space="preserve">NO5</t>
  </si>
  <si>
    <t xml:space="preserve">Types</t>
  </si>
  <si>
    <t xml:space="preserve">IO</t>
  </si>
  <si>
    <t xml:space="preserve">VS</t>
  </si>
  <si>
    <t xml:space="preserve">S</t>
  </si>
  <si>
    <t xml:space="preserve">M</t>
  </si>
  <si>
    <t xml:space="preserve">L</t>
  </si>
  <si>
    <t xml:space="preserve">VL</t>
  </si>
  <si>
    <t xml:space="preserve">proxies</t>
  </si>
  <si>
    <t xml:space="preserve">history</t>
  </si>
  <si>
    <t xml:space="preserve">Solution</t>
  </si>
  <si>
    <t xml:space="preserve">Name:</t>
  </si>
  <si>
    <t xml:space="preserve">Language:</t>
  </si>
  <si>
    <t xml:space="preserve">WebCT login:</t>
  </si>
  <si>
    <t xml:space="preserve">Changes have been made to 1.xls since the last homework submission:  </t>
  </si>
  <si>
    <t xml:space="preserve">Assignment:</t>
  </si>
  <si>
    <t xml:space="preserve">6700 Due:</t>
  </si>
  <si>
    <t xml:space="preserve">6706 Due:</t>
  </si>
  <si>
    <t xml:space="preserve">Name of file:</t>
  </si>
  <si>
    <t xml:space="preserve">Table of Contents</t>
  </si>
  <si>
    <t xml:space="preserve">go to </t>
  </si>
  <si>
    <t xml:space="preserve">Instructor Assessment:</t>
  </si>
  <si>
    <t xml:space="preserve">Project Plan Summary</t>
  </si>
  <si>
    <t xml:space="preserve">Time Log</t>
  </si>
  <si>
    <t xml:space="preserve">Defect Log</t>
  </si>
  <si>
    <t xml:space="preserve">Size Estimation</t>
  </si>
  <si>
    <t xml:space="preserve">go to</t>
  </si>
  <si>
    <t xml:space="preserve">Task Plan</t>
  </si>
  <si>
    <t xml:space="preserve">Schedule</t>
  </si>
  <si>
    <t xml:space="preserve">Operational Scenario</t>
  </si>
  <si>
    <t xml:space="preserve">Functional Specification</t>
  </si>
  <si>
    <t xml:space="preserve">Test Report</t>
  </si>
  <si>
    <t xml:space="preserve">Lessons Learned</t>
  </si>
  <si>
    <t xml:space="preserve">LOC Counting Std</t>
  </si>
  <si>
    <t xml:space="preserve">LOC Coding Std</t>
  </si>
  <si>
    <t xml:space="preserve">Conceptual Design</t>
  </si>
  <si>
    <t xml:space="preserve">Review Checklists</t>
  </si>
  <si>
    <t xml:space="preserve">Operational Spec</t>
  </si>
  <si>
    <t xml:space="preserve">Functional Spec</t>
  </si>
  <si>
    <t xml:space="preserve">Logic Spec</t>
  </si>
  <si>
    <t xml:space="preserve">State spec</t>
  </si>
  <si>
    <t xml:space="preserve">Source Code</t>
  </si>
  <si>
    <t xml:space="preserve">Instructor Assessment</t>
  </si>
  <si>
    <t xml:space="preserve">Aspect</t>
  </si>
  <si>
    <t xml:space="preserve">Criteria</t>
  </si>
  <si>
    <t xml:space="preserve">Possible Score</t>
  </si>
  <si>
    <t xml:space="preserve">Score</t>
  </si>
  <si>
    <t xml:space="preserve">Comment</t>
  </si>
  <si>
    <t xml:space="preserve">Proxy categorization</t>
  </si>
  <si>
    <t xml:space="preserve">Correct calculations</t>
  </si>
  <si>
    <t xml:space="preserve">Appropriate sizing</t>
  </si>
  <si>
    <t xml:space="preserve">Size estimate</t>
  </si>
  <si>
    <t xml:space="preserve">E derived from db</t>
  </si>
  <si>
    <t xml:space="preserve">Correct regression</t>
  </si>
  <si>
    <t xml:space="preserve">Correct range</t>
  </si>
  <si>
    <t xml:space="preserve">Duration</t>
  </si>
  <si>
    <t xml:space="preserve">Correct productivity</t>
  </si>
  <si>
    <t xml:space="preserve">Appropriate duration</t>
  </si>
  <si>
    <t xml:space="preserve">Time in Phase</t>
  </si>
  <si>
    <t xml:space="preserve">Correct distribution</t>
  </si>
  <si>
    <t xml:space="preserve">Supporting Calcs</t>
  </si>
  <si>
    <t xml:space="preserve">Traceable if in error (max of -2)</t>
  </si>
  <si>
    <t xml:space="preserve">Base</t>
  </si>
  <si>
    <t xml:space="preserve">Total</t>
  </si>
  <si>
    <r>
      <rPr>
        <b val="true"/>
        <sz val="14"/>
        <rFont val="Arial"/>
        <family val="2"/>
      </rPr>
      <t xml:space="preserve">Estimates on New Development:  </t>
    </r>
    <r>
      <rPr>
        <sz val="14"/>
        <rFont val="Arial"/>
        <family val="0"/>
      </rPr>
      <t xml:space="preserve">Please provide answers to the questions below.  If a result is not calculable, please fill the box with a "NA" and defend your answer in the supporting calculations section.  Each cell should contain a number, "NA", or a val</t>
    </r>
  </si>
  <si>
    <t xml:space="preserve">Parameters</t>
  </si>
  <si>
    <t xml:space="preserve">normal</t>
  </si>
  <si>
    <t xml:space="preserve">log-normal</t>
  </si>
  <si>
    <t xml:space="preserve">not applicable</t>
  </si>
  <si>
    <r>
      <rPr>
        <sz val="10"/>
        <rFont val="Arial"/>
        <family val="2"/>
      </rPr>
      <t xml:space="preserve">LOC</t>
    </r>
    <r>
      <rPr>
        <vertAlign val="subscript"/>
        <sz val="10"/>
        <rFont val="Arial"/>
        <family val="0"/>
      </rPr>
      <t xml:space="preserve">E</t>
    </r>
    <r>
      <rPr>
        <sz val="10"/>
        <rFont val="Arial"/>
        <family val="0"/>
      </rPr>
      <t xml:space="preserve"> x Time</t>
    </r>
  </si>
  <si>
    <r>
      <rPr>
        <sz val="10"/>
        <rFont val="Arial"/>
        <family val="2"/>
      </rPr>
      <t xml:space="preserve">LOC</t>
    </r>
    <r>
      <rPr>
        <vertAlign val="subscript"/>
        <sz val="10"/>
        <rFont val="Arial"/>
        <family val="0"/>
      </rPr>
      <t xml:space="preserve">A</t>
    </r>
    <r>
      <rPr>
        <sz val="10"/>
        <rFont val="Arial"/>
        <family val="0"/>
      </rPr>
      <t xml:space="preserve"> x Time</t>
    </r>
  </si>
  <si>
    <t xml:space="preserve">Productivity</t>
  </si>
  <si>
    <r>
      <rPr>
        <b val="true"/>
        <sz val="10"/>
        <rFont val="Arial"/>
        <family val="2"/>
      </rPr>
      <t xml:space="preserve">Object Category Sizes</t>
    </r>
    <r>
      <rPr>
        <sz val="10"/>
        <rFont val="Arial"/>
        <family val="0"/>
      </rPr>
      <t xml:space="preserve"> (in LOC/Method)</t>
    </r>
  </si>
  <si>
    <t xml:space="preserve">Category</t>
  </si>
  <si>
    <t xml:space="preserve">VS midpoint</t>
  </si>
  <si>
    <t xml:space="preserve">S midpoint</t>
  </si>
  <si>
    <t xml:space="preserve">M midpoint</t>
  </si>
  <si>
    <t xml:space="preserve">L midpoint</t>
  </si>
  <si>
    <t xml:space="preserve">VL midpoint</t>
  </si>
  <si>
    <t xml:space="preserve">Method Used</t>
  </si>
  <si>
    <t xml:space="preserve">Logic</t>
  </si>
  <si>
    <t xml:space="preserve">Set-up</t>
  </si>
  <si>
    <t xml:space="preserve">Text</t>
  </si>
  <si>
    <t xml:space="preserve">Size Estimate</t>
  </si>
  <si>
    <t xml:space="preserve">Base Additions (BA)</t>
  </si>
  <si>
    <t xml:space="preserve">LOC</t>
  </si>
  <si>
    <t xml:space="preserve">New Object LOC (NO)</t>
  </si>
  <si>
    <t xml:space="preserve">Estimated Object LOC (E)</t>
  </si>
  <si>
    <t xml:space="preserve">E=BA+NO+M</t>
  </si>
  <si>
    <t xml:space="preserve">Regression Parm</t>
  </si>
  <si>
    <r>
      <rPr>
        <sz val="10"/>
        <rFont val="Arial"/>
        <family val="0"/>
      </rPr>
      <t xml:space="preserve">B</t>
    </r>
    <r>
      <rPr>
        <vertAlign val="subscript"/>
        <sz val="10"/>
        <rFont val="Arial"/>
        <family val="0"/>
      </rPr>
      <t xml:space="preserve">0</t>
    </r>
  </si>
  <si>
    <r>
      <rPr>
        <sz val="10"/>
        <rFont val="Arial"/>
        <family val="0"/>
      </rPr>
      <t xml:space="preserve">B</t>
    </r>
    <r>
      <rPr>
        <vertAlign val="subscript"/>
        <sz val="10"/>
        <rFont val="Arial"/>
        <family val="0"/>
      </rPr>
      <t xml:space="preserve">1</t>
    </r>
  </si>
  <si>
    <t xml:space="preserve">Estimated New and Changed LOC (N)</t>
  </si>
  <si>
    <r>
      <rPr>
        <sz val="10"/>
        <rFont val="Arial"/>
        <family val="0"/>
      </rPr>
      <t xml:space="preserve">N=B</t>
    </r>
    <r>
      <rPr>
        <vertAlign val="subscript"/>
        <sz val="10"/>
        <rFont val="Arial"/>
        <family val="0"/>
      </rPr>
      <t xml:space="preserve">0</t>
    </r>
    <r>
      <rPr>
        <sz val="10"/>
        <rFont val="Arial"/>
        <family val="0"/>
      </rPr>
      <t xml:space="preserve">+B</t>
    </r>
    <r>
      <rPr>
        <vertAlign val="subscript"/>
        <sz val="10"/>
        <rFont val="Arial"/>
        <family val="0"/>
      </rPr>
      <t xml:space="preserve">1</t>
    </r>
    <r>
      <rPr>
        <sz val="10"/>
        <rFont val="Arial"/>
        <family val="0"/>
      </rPr>
      <t xml:space="preserve">*E</t>
    </r>
  </si>
  <si>
    <t xml:space="preserve">Estimated Total LOC (T)</t>
  </si>
  <si>
    <t xml:space="preserve">T=N+B-D-M</t>
  </si>
  <si>
    <r>
      <rPr>
        <sz val="10"/>
        <rFont val="Arial"/>
        <family val="0"/>
      </rPr>
      <t xml:space="preserve">70% Prediction Range (Range</t>
    </r>
    <r>
      <rPr>
        <vertAlign val="subscript"/>
        <sz val="10"/>
        <rFont val="Arial"/>
        <family val="0"/>
      </rPr>
      <t xml:space="preserve">size</t>
    </r>
    <r>
      <rPr>
        <sz val="10"/>
        <rFont val="Arial"/>
        <family val="0"/>
      </rPr>
      <t xml:space="preserve">)</t>
    </r>
  </si>
  <si>
    <r>
      <rPr>
        <sz val="10"/>
        <rFont val="Arial"/>
        <family val="0"/>
      </rPr>
      <t xml:space="preserve">Range</t>
    </r>
    <r>
      <rPr>
        <vertAlign val="subscript"/>
        <sz val="10"/>
        <rFont val="Arial"/>
        <family val="0"/>
      </rPr>
      <t xml:space="preserve">size</t>
    </r>
  </si>
  <si>
    <r>
      <rPr>
        <sz val="10"/>
        <rFont val="Arial"/>
        <family val="0"/>
      </rPr>
      <t xml:space="preserve">Upper Prediction Interval (UPI</t>
    </r>
    <r>
      <rPr>
        <vertAlign val="subscript"/>
        <sz val="10"/>
        <rFont val="Arial"/>
        <family val="0"/>
      </rPr>
      <t xml:space="preserve">size</t>
    </r>
    <r>
      <rPr>
        <sz val="10"/>
        <rFont val="Arial"/>
        <family val="0"/>
      </rPr>
      <t xml:space="preserve">)</t>
    </r>
  </si>
  <si>
    <r>
      <rPr>
        <sz val="10"/>
        <rFont val="Arial"/>
        <family val="0"/>
      </rPr>
      <t xml:space="preserve">UPI</t>
    </r>
    <r>
      <rPr>
        <vertAlign val="subscript"/>
        <sz val="10"/>
        <rFont val="Arial"/>
        <family val="0"/>
      </rPr>
      <t xml:space="preserve">size</t>
    </r>
    <r>
      <rPr>
        <sz val="10"/>
        <rFont val="Arial"/>
        <family val="0"/>
      </rPr>
      <t xml:space="preserve">=N+Range</t>
    </r>
    <r>
      <rPr>
        <vertAlign val="subscript"/>
        <sz val="10"/>
        <rFont val="Arial"/>
        <family val="0"/>
      </rPr>
      <t xml:space="preserve">size</t>
    </r>
  </si>
  <si>
    <r>
      <rPr>
        <sz val="10"/>
        <rFont val="Arial"/>
        <family val="0"/>
      </rPr>
      <t xml:space="preserve">Lower Prediction Interval (LPI</t>
    </r>
    <r>
      <rPr>
        <vertAlign val="subscript"/>
        <sz val="10"/>
        <rFont val="Arial"/>
        <family val="0"/>
      </rPr>
      <t xml:space="preserve">size</t>
    </r>
    <r>
      <rPr>
        <sz val="10"/>
        <rFont val="Arial"/>
        <family val="0"/>
      </rPr>
      <t xml:space="preserve">)</t>
    </r>
  </si>
  <si>
    <r>
      <rPr>
        <sz val="10"/>
        <rFont val="Arial"/>
        <family val="0"/>
      </rPr>
      <t xml:space="preserve">LPI</t>
    </r>
    <r>
      <rPr>
        <vertAlign val="subscript"/>
        <sz val="10"/>
        <rFont val="Arial"/>
        <family val="0"/>
      </rPr>
      <t xml:space="preserve">size</t>
    </r>
    <r>
      <rPr>
        <sz val="10"/>
        <rFont val="Arial"/>
        <family val="0"/>
      </rPr>
      <t xml:space="preserve">=N-Range</t>
    </r>
    <r>
      <rPr>
        <vertAlign val="subscript"/>
        <sz val="10"/>
        <rFont val="Arial"/>
        <family val="0"/>
      </rPr>
      <t xml:space="preserve">size</t>
    </r>
  </si>
  <si>
    <t xml:space="preserve">Duration Estimate</t>
  </si>
  <si>
    <t xml:space="preserve">Planned LOC/hour</t>
  </si>
  <si>
    <t xml:space="preserve">LOC/hour</t>
  </si>
  <si>
    <t xml:space="preserve">Estimated Project Duration (minutes)</t>
  </si>
  <si>
    <t xml:space="preserve">method=</t>
  </si>
  <si>
    <t xml:space="preserve">Minutes</t>
  </si>
  <si>
    <r>
      <rPr>
        <sz val="10"/>
        <rFont val="Arial"/>
        <family val="0"/>
      </rPr>
      <t xml:space="preserve">70% Prediction Range (Range</t>
    </r>
    <r>
      <rPr>
        <vertAlign val="subscript"/>
        <sz val="10"/>
        <rFont val="Arial"/>
        <family val="0"/>
      </rPr>
      <t xml:space="preserve">duration</t>
    </r>
    <r>
      <rPr>
        <sz val="10"/>
        <rFont val="Arial"/>
        <family val="0"/>
      </rPr>
      <t xml:space="preserve">)</t>
    </r>
  </si>
  <si>
    <r>
      <rPr>
        <sz val="10"/>
        <rFont val="Arial"/>
        <family val="0"/>
      </rPr>
      <t xml:space="preserve">Range</t>
    </r>
    <r>
      <rPr>
        <vertAlign val="subscript"/>
        <sz val="10"/>
        <rFont val="Arial"/>
        <family val="0"/>
      </rPr>
      <t xml:space="preserve">duration</t>
    </r>
  </si>
  <si>
    <r>
      <rPr>
        <sz val="10"/>
        <rFont val="Arial"/>
        <family val="0"/>
      </rPr>
      <t xml:space="preserve">Upper Prediction Interval (UPI</t>
    </r>
    <r>
      <rPr>
        <vertAlign val="subscript"/>
        <sz val="10"/>
        <rFont val="Arial"/>
        <family val="0"/>
      </rPr>
      <t xml:space="preserve">duration</t>
    </r>
    <r>
      <rPr>
        <sz val="10"/>
        <rFont val="Arial"/>
        <family val="0"/>
      </rPr>
      <t xml:space="preserve">)</t>
    </r>
  </si>
  <si>
    <r>
      <rPr>
        <sz val="10"/>
        <rFont val="Arial"/>
        <family val="0"/>
      </rPr>
      <t xml:space="preserve">UPI</t>
    </r>
    <r>
      <rPr>
        <vertAlign val="subscript"/>
        <sz val="10"/>
        <rFont val="Arial"/>
        <family val="0"/>
      </rPr>
      <t xml:space="preserve">duration</t>
    </r>
    <r>
      <rPr>
        <sz val="10"/>
        <rFont val="Arial"/>
        <family val="0"/>
      </rPr>
      <t xml:space="preserve">=Time+Range</t>
    </r>
    <r>
      <rPr>
        <vertAlign val="subscript"/>
        <sz val="10"/>
        <rFont val="Arial"/>
        <family val="0"/>
      </rPr>
      <t xml:space="preserve">duration</t>
    </r>
  </si>
  <si>
    <r>
      <rPr>
        <sz val="10"/>
        <rFont val="Arial"/>
        <family val="0"/>
      </rPr>
      <t xml:space="preserve">Lower Prediction Interval (LPI</t>
    </r>
    <r>
      <rPr>
        <vertAlign val="subscript"/>
        <sz val="10"/>
        <rFont val="Arial"/>
        <family val="0"/>
      </rPr>
      <t xml:space="preserve">duration</t>
    </r>
    <r>
      <rPr>
        <sz val="10"/>
        <rFont val="Arial"/>
        <family val="0"/>
      </rPr>
      <t xml:space="preserve">)</t>
    </r>
  </si>
  <si>
    <r>
      <rPr>
        <sz val="10"/>
        <rFont val="Arial"/>
        <family val="0"/>
      </rPr>
      <t xml:space="preserve">LPI</t>
    </r>
    <r>
      <rPr>
        <vertAlign val="subscript"/>
        <sz val="10"/>
        <rFont val="Arial"/>
        <family val="0"/>
      </rPr>
      <t xml:space="preserve">duration</t>
    </r>
    <r>
      <rPr>
        <sz val="10"/>
        <rFont val="Arial"/>
        <family val="0"/>
      </rPr>
      <t xml:space="preserve">=Time-Range</t>
    </r>
    <r>
      <rPr>
        <vertAlign val="subscript"/>
        <sz val="10"/>
        <rFont val="Arial"/>
        <family val="0"/>
      </rPr>
      <t xml:space="preserve">duration</t>
    </r>
  </si>
  <si>
    <t xml:space="preserve">Time in Phase Estimate (minutes)</t>
  </si>
  <si>
    <t xml:space="preserve">CS 312 -- Software Engineering</t>
  </si>
  <si>
    <t xml:space="preserve">Due date:</t>
  </si>
  <si>
    <t xml:space="preserve">11:55pm</t>
  </si>
  <si>
    <t xml:space="preserve">Name of this  file:</t>
  </si>
  <si>
    <t xml:space="preserve">Objective:</t>
  </si>
  <si>
    <t xml:space="preserve">to gain experience with estimating size and duration.</t>
  </si>
  <si>
    <t xml:space="preserve">The worksheets in this assignment provide you with a hypothetical historical development database as well as with a forecast of standard components for a hypothetical project.  Please use this information to determine the size and duration of the project.</t>
  </si>
  <si>
    <t xml:space="preserve">Notes:</t>
  </si>
  <si>
    <t xml:space="preserve"> - This homework assignment is be accomplished individually</t>
  </si>
  <si>
    <t xml:space="preserve">Deliverables:</t>
  </si>
  <si>
    <t xml:space="preserve"> - This spreadsheet with "Assignment" completed.</t>
  </si>
  <si>
    <t xml:space="preserve"> - Python code to read the historical data and calculate values necessary to complete the Xcel file.</t>
  </si>
  <si>
    <t xml:space="preserve"> - (Optional) Explanatory calculations on worksheets "Calc-1", "Calc-2", etc.</t>
  </si>
  <si>
    <t xml:space="preserve"> - When complete, upload the spreadsheet to OneDrive.</t>
  </si>
  <si>
    <t xml:space="preserve">Process Script</t>
  </si>
  <si>
    <t xml:space="preserve">Entry</t>
  </si>
  <si>
    <t xml:space="preserve"> - this spreadsheet</t>
  </si>
  <si>
    <t xml:space="preserve">Tasks</t>
  </si>
  <si>
    <t xml:space="preserve">1. Develop and record a database of proxy sizes for each proxy type.</t>
  </si>
  <si>
    <t xml:space="preserve">Sort the proxies into types</t>
  </si>
  <si>
    <t xml:space="preserve">For each type do:</t>
  </si>
  <si>
    <t xml:space="preserve">      calculate the average and standard deviation of the number of lines of code per method</t>
  </si>
  <si>
    <t xml:space="preserve">      if the mean &gt; 2*std, then</t>
  </si>
  <si>
    <t xml:space="preserve">        VS=mean-2*std, S=mean-std, M=mean, L=mean+std, VL=mean+2*std</t>
  </si>
  <si>
    <t xml:space="preserve">      else</t>
  </si>
  <si>
    <t xml:space="preserve">         calculate the average and standard deviation of the log of the number of lines of code per method</t>
  </si>
  <si>
    <t xml:space="preserve">         VS=antilog(mean-2*std), S=antilog(mean-std), M=antilog(mean), etc.</t>
  </si>
  <si>
    <t xml:space="preserve">      end if</t>
  </si>
  <si>
    <t xml:space="preserve">end do</t>
  </si>
  <si>
    <t xml:space="preserve">ensure all proxy sizes are calculated using a consistent method</t>
  </si>
  <si>
    <t xml:space="preserve">2.  Size the proxies</t>
  </si>
  <si>
    <t xml:space="preserve">Designate the size of each historical proxy as VS, S, M, L VL</t>
  </si>
  <si>
    <t xml:space="preserve">For each Base Addition and New Object do:</t>
  </si>
  <si>
    <t xml:space="preserve">   designate the relative size of the proxy as the size of the proxy it is most similar to (see "similar to" column)</t>
  </si>
  <si>
    <t xml:space="preserve">   designate the type of the proxy as the type of the proxy it is most similar to (see "similar to" column)</t>
  </si>
  <si>
    <t xml:space="preserve">   determine the proxy size by multiplying the number of methods by the size in the size matrix</t>
  </si>
  <si>
    <t xml:space="preserve">3.  Estimate the size</t>
  </si>
  <si>
    <t xml:space="preserve">If LOCe is significantly correlated with LOCa</t>
  </si>
  <si>
    <t xml:space="preserve">   calculate B0 and B1 as you did in previous assignment</t>
  </si>
  <si>
    <t xml:space="preserve">else</t>
  </si>
  <si>
    <t xml:space="preserve">   B0=0 and B1=1</t>
  </si>
  <si>
    <t xml:space="preserve">end if</t>
  </si>
  <si>
    <t xml:space="preserve">N=B1*E+B0</t>
  </si>
  <si>
    <t xml:space="preserve">If LOCe is significantly correlated with LOCa then</t>
  </si>
  <si>
    <t xml:space="preserve">   calculate range according to table A29 (page 550)</t>
  </si>
  <si>
    <t xml:space="preserve">   calculate UPI and LPI</t>
  </si>
  <si>
    <t xml:space="preserve">   if LPI &lt; 1 then</t>
  </si>
  <si>
    <t xml:space="preserve">      LPI = "NA"</t>
  </si>
  <si>
    <t xml:space="preserve">   end if</t>
  </si>
  <si>
    <t xml:space="preserve">   range = "NA", LPI="NA", UPI="NA"</t>
  </si>
  <si>
    <t xml:space="preserve">end if </t>
  </si>
  <si>
    <t xml:space="preserve">4.  Estimate and record the duration of the new project. </t>
  </si>
  <si>
    <t xml:space="preserve">Calculate productivity as sum(LOCa of all projects)/sum(actual duration of all projects)</t>
  </si>
  <si>
    <t xml:space="preserve">If LOCe is significantly correlated with actual duration then</t>
  </si>
  <si>
    <t xml:space="preserve">   record duration method as "LOCe x Time"</t>
  </si>
  <si>
    <t xml:space="preserve">   duration = N*B1+B0, where B1 and B0 are derived from LOCe and actual duration</t>
  </si>
  <si>
    <t xml:space="preserve">   calculate range</t>
  </si>
  <si>
    <t xml:space="preserve">else If LOCa is significantly correlated with actual duration then</t>
  </si>
  <si>
    <t xml:space="preserve">   record duration method as "LOCa x Time"</t>
  </si>
  <si>
    <t xml:space="preserve">   duration = N*B1+B0, where B1 and B0 are derived from LOCa and actual duration</t>
  </si>
  <si>
    <t xml:space="preserve">   record duration method as "Productivity"</t>
  </si>
  <si>
    <t xml:space="preserve">   duration = N/productivity, range = NA</t>
  </si>
  <si>
    <t xml:space="preserve">5.  Distribute and record time among project phases</t>
  </si>
  <si>
    <t xml:space="preserve">Exit</t>
  </si>
  <si>
    <t xml:space="preserve"> - complete "Assignment" worksheet</t>
  </si>
  <si>
    <t xml:space="preserve"> - (optional) intermediate calculations</t>
  </si>
  <si>
    <t xml:space="preserve">Quality checks</t>
  </si>
  <si>
    <t xml:space="preserve">General</t>
  </si>
  <si>
    <t xml:space="preserve">Are all regions highlighted in yellow complete?  (Either with a value, or NA if the cell is not applicable. No units of measure.)</t>
  </si>
  <si>
    <t xml:space="preserve">Are supporting calculations understandable?</t>
  </si>
  <si>
    <t xml:space="preserve">Object Category Sizes</t>
  </si>
  <si>
    <t xml:space="preserve">Are proxy buckets sized by either a normal or log-normal distribution?</t>
  </si>
  <si>
    <t xml:space="preserve">Is preference given to sizing proxy "buckets" along a normal distribution?</t>
  </si>
  <si>
    <t xml:space="preserve">Are proxy types sized consistently?</t>
  </si>
  <si>
    <t xml:space="preserve">Proxy Sizing</t>
  </si>
  <si>
    <t xml:space="preserve">Has each Base Addition and New Object been given a type and relative size?</t>
  </si>
  <si>
    <t xml:space="preserve">Are base additions and new objects sized according to the size matrix?</t>
  </si>
  <si>
    <t xml:space="preserve">Is the adjusted estimate of size calculated according to the relationship that exists between LOCe and LOCa?</t>
  </si>
  <si>
    <t xml:space="preserve">Are the regression parameters valid?  Are they correct?</t>
  </si>
  <si>
    <t xml:space="preserve">Is the range calculation valid?  It is correct?</t>
  </si>
  <si>
    <t xml:space="preserve">Does the Lower Prediction Interval (LPI) represent a valid concept?</t>
  </si>
  <si>
    <t xml:space="preserve">Is the method used for duration estimation appropriate given the historical data?</t>
  </si>
  <si>
    <t xml:space="preserve">Is duration based on the size of new code?</t>
  </si>
  <si>
    <t xml:space="preserve">Useful Excel Functions</t>
  </si>
  <si>
    <t xml:space="preserve">tdist</t>
  </si>
  <si>
    <t xml:space="preserve">parms:   </t>
  </si>
  <si>
    <t xml:space="preserve">t, degrees of freedom, number of tails (1 or 2)</t>
  </si>
  <si>
    <t xml:space="preserve">returns: </t>
  </si>
  <si>
    <t xml:space="preserve">area under tails </t>
  </si>
  <si>
    <t xml:space="preserve">example:  </t>
  </si>
  <si>
    <t xml:space="preserve">"=TDIST(1.325,20,2)" yields </t>
  </si>
  <si>
    <t xml:space="preserve">note:</t>
  </si>
  <si>
    <t xml:space="preserve">tdist returns 1-p(alpha) when tails=1 and</t>
  </si>
  <si>
    <t xml:space="preserve">1-p(alpha/2) when tails = 2.  </t>
  </si>
  <si>
    <t xml:space="preserve">tinv</t>
  </si>
  <si>
    <t xml:space="preserve">parms:</t>
  </si>
  <si>
    <t xml:space="preserve">probability, degrees of freedom</t>
  </si>
  <si>
    <t xml:space="preserve">returns:</t>
  </si>
  <si>
    <t xml:space="preserve">the value of t such that the area under the T-curve from [-t,t] is the probability</t>
  </si>
  <si>
    <t xml:space="preserve">example:</t>
  </si>
  <si>
    <t xml:space="preserve">"=TINV(0.200111,20)" yields</t>
  </si>
  <si>
    <t xml:space="preserve">correl</t>
  </si>
  <si>
    <t xml:space="preserve">x's, y's</t>
  </si>
  <si>
    <t xml:space="preserve">correlation coefficient</t>
  </si>
  <si>
    <t xml:space="preserve">given the data at right,</t>
  </si>
  <si>
    <t xml:space="preserve">X</t>
  </si>
  <si>
    <t xml:space="preserve">Y</t>
  </si>
  <si>
    <t xml:space="preserve">"=CORREL(F83:F88,G83:G88)"</t>
  </si>
  <si>
    <t xml:space="preserve">yields</t>
  </si>
  <si>
    <t xml:space="preserve">slope</t>
  </si>
  <si>
    <t xml:space="preserve">y's, x's</t>
  </si>
  <si>
    <t xml:space="preserve">regression value B1</t>
  </si>
  <si>
    <t xml:space="preserve">given the data above, "=SLOPE(G83:G88,F83:F88)" yields</t>
  </si>
  <si>
    <t xml:space="preserve">intercept</t>
  </si>
  <si>
    <t xml:space="preserve">regression value B0</t>
  </si>
  <si>
    <t xml:space="preserve">given the data above, "=INTERCEPT(G83:G88,F83:F88)" yields</t>
  </si>
  <si>
    <t xml:space="preserve">average</t>
  </si>
  <si>
    <t xml:space="preserve">values</t>
  </si>
  <si>
    <t xml:space="preserve">average of the values</t>
  </si>
  <si>
    <t xml:space="preserve">the average of the x's above is "=AVERAGE(F83:F88)", or</t>
  </si>
  <si>
    <t xml:space="preserve">stdev</t>
  </si>
  <si>
    <t xml:space="preserve">standard deviation of the values</t>
  </si>
  <si>
    <t xml:space="preserve">the std of the x's above is "=STDEV(F83:F88)", or</t>
  </si>
  <si>
    <t xml:space="preserve">sum</t>
  </si>
  <si>
    <t xml:space="preserve">sum of the values</t>
  </si>
  <si>
    <t xml:space="preserve">the sum of the x's above is "=SUM(F83:F88)", which yields</t>
  </si>
  <si>
    <t xml:space="preserve">^</t>
  </si>
  <si>
    <t xml:space="preserve">value, power</t>
  </si>
  <si>
    <t xml:space="preserve">value**power</t>
  </si>
  <si>
    <t xml:space="preserve">5 squared is 5^2</t>
  </si>
  <si>
    <t xml:space="preserve">Proxy01</t>
  </si>
  <si>
    <t xml:space="preserve">Proxy02</t>
  </si>
  <si>
    <t xml:space="preserve">Proxy03</t>
  </si>
  <si>
    <t xml:space="preserve">Proxy04</t>
  </si>
  <si>
    <t xml:space="preserve">Proxy05</t>
  </si>
  <si>
    <t xml:space="preserve">Proxy06</t>
  </si>
  <si>
    <t xml:space="preserve">Proxy07</t>
  </si>
  <si>
    <t xml:space="preserve">Proxy08</t>
  </si>
  <si>
    <t xml:space="preserve">Proxy09</t>
  </si>
  <si>
    <t xml:space="preserve">Est. LOC (LOCe)</t>
  </si>
  <si>
    <t xml:space="preserve">Actual LOC (LOCa)</t>
  </si>
  <si>
    <t xml:space="preserve">Est. Duration (De)</t>
  </si>
  <si>
    <t xml:space="preserve">Actual Duration (Da)</t>
  </si>
  <si>
    <t xml:space="preserve">Similar to</t>
  </si>
  <si>
    <t xml:space="preserve">Process Information</t>
  </si>
  <si>
    <t xml:space="preserve">D.S.Raghuveer</t>
  </si>
  <si>
    <t xml:space="preserve">Roll No:</t>
  </si>
  <si>
    <t xml:space="preserve">18XJ1A0518</t>
  </si>
  <si>
    <t xml:space="preserve">Due Date:</t>
  </si>
  <si>
    <t xml:space="preserve">Proxy sizing</t>
  </si>
  <si>
    <r>
      <rPr>
        <b val="true"/>
        <sz val="14"/>
        <rFont val="Arial"/>
        <family val="2"/>
      </rPr>
      <t xml:space="preserve">Estimates on New Development:  </t>
    </r>
    <r>
      <rPr>
        <sz val="14"/>
        <rFont val="Arial"/>
        <family val="0"/>
      </rPr>
      <t xml:space="preserve">Please provide answers to the questions below.  If a result is not calculable, please fill the box with a "NA" and defend your answer in the supporting calculations section.  Each cell should contain a number, "NA", or a value from a drop-down menu; do not indicate units (such as "min", "hr", "LOC", etc.)  Please do not leave any boxes blank;  I will assume that an empty box means you did not answer the question.</t>
    </r>
  </si>
  <si>
    <t xml:space="preserve">NA</t>
  </si>
  <si>
    <t xml:space="preserve">Size</t>
  </si>
  <si>
    <t xml:space="preserve">T=N+B-D</t>
  </si>
  <si>
    <t xml:space="preserve">LOCE x Time</t>
  </si>
  <si>
    <t xml:space="preserve">Supporting Calculations for "Object Category Sizes"</t>
  </si>
  <si>
    <t xml:space="preserve">Supporting Calculations for "Proxy Sizing"</t>
  </si>
  <si>
    <t xml:space="preserve">Supporting Calculations for "Size Estimate"</t>
  </si>
  <si>
    <t xml:space="preserve">x</t>
  </si>
  <si>
    <t xml:space="preserve">y</t>
  </si>
  <si>
    <t xml:space="preserve">Supporting Calculations for "Duration Estimate"</t>
  </si>
  <si>
    <t xml:space="preserve">Range =</t>
  </si>
  <si>
    <t xml:space="preserve">Supporting Calculations for "Time in Phase Estimations"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</si>
</sst>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.00"/>
    <numFmt numFmtId="168" formatCode="0%"/>
    <numFmt numFmtId="169" formatCode="mm/dd/yy\ hh:mm\ AM/PM"/>
    <numFmt numFmtId="170" formatCode="mmm\ d&quot;, &quot;yy"/>
    <numFmt numFmtId="171" formatCode="0.000"/>
    <numFmt numFmtId="172" formatCode="0.0000"/>
  </numFmts>
  <fonts count="1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b val="true"/>
      <sz val="16"/>
      <name val="Arial"/>
      <family val="2"/>
    </font>
    <font>
      <u val="single"/>
      <sz val="10"/>
      <color rgb="FF0000FF"/>
      <name val="Arial"/>
      <family val="0"/>
    </font>
    <font>
      <u val="single"/>
      <sz val="10"/>
      <color rgb="FF0000FF"/>
      <name val="Arial"/>
      <family val="2"/>
    </font>
    <font>
      <sz val="14"/>
      <name val="Arial"/>
      <family val="0"/>
    </font>
    <font>
      <sz val="10"/>
      <name val="Arial"/>
      <family val="2"/>
    </font>
    <font>
      <vertAlign val="subscript"/>
      <sz val="10"/>
      <name val="Arial"/>
      <family val="0"/>
    </font>
    <font>
      <i val="true"/>
      <sz val="10"/>
      <name val="Arial"/>
      <family val="2"/>
    </font>
    <font>
      <b val="true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99FF"/>
        <bgColor rgb="FF9999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/>
      <right/>
      <top style="medium">
        <color rgb="FFF7F7F7"/>
      </top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7F7F7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name val="Arial"/>
        <family val="0"/>
        <color rgb="FFFF0000"/>
      </font>
    </dxf>
  </dxf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13.4"/>
    <col collapsed="false" customWidth="true" hidden="false" outlineLevel="0" max="3" min="3" style="1" width="15.27"/>
    <col collapsed="false" customWidth="true" hidden="false" outlineLevel="0" max="4" min="4" style="1" width="16.4"/>
    <col collapsed="false" customWidth="true" hidden="false" outlineLevel="0" max="5" min="5" style="1" width="15.97"/>
    <col collapsed="false" customWidth="true" hidden="false" outlineLevel="0" max="6" min="6" style="1" width="17.54"/>
    <col collapsed="false" customWidth="true" hidden="false" outlineLevel="0" max="9" min="7" style="1" width="12.4"/>
    <col collapsed="false" customWidth="false" hidden="false" outlineLevel="0" max="257" min="10" style="1" width="9.13"/>
  </cols>
  <sheetData>
    <row r="1" customFormat="false" ht="41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4"/>
    </row>
    <row r="2" customFormat="false" ht="12.75" hidden="false" customHeight="true" outlineLevel="0" collapsed="false">
      <c r="B2" s="5" t="s">
        <v>1</v>
      </c>
      <c r="C2" s="5" t="s">
        <v>2</v>
      </c>
      <c r="D2" s="5" t="s">
        <v>3</v>
      </c>
      <c r="E2" s="5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customFormat="false" ht="12.75" hidden="false" customHeight="true" outlineLevel="0" collapsed="false">
      <c r="B3" s="1" t="s">
        <v>9</v>
      </c>
      <c r="C3" s="7" t="n">
        <f aca="true">TRUNC(ABS(NORMINV(RAND(),100,27)))</f>
        <v>116</v>
      </c>
      <c r="D3" s="7" t="n">
        <f aca="true">MAX(1,TRUNC(ABS(NORMINV(RAND(),5,2))))</f>
        <v>5</v>
      </c>
      <c r="E3" s="8" t="s">
        <v>10</v>
      </c>
      <c r="G3" s="9" t="n">
        <f aca="false">C3/D3</f>
        <v>23.2</v>
      </c>
      <c r="H3" s="10" t="n">
        <f aca="false">AVERAGE(G3:G12)</f>
        <v>27.645</v>
      </c>
      <c r="I3" s="10" t="n">
        <f aca="false">STDEV(G3:G12)</f>
        <v>15.4850904995023</v>
      </c>
      <c r="J3" s="1" t="str">
        <f aca="false">IF(H3&lt;2*I3,"LOG","NORM")</f>
        <v>LOG</v>
      </c>
    </row>
    <row r="4" customFormat="false" ht="12.75" hidden="false" customHeight="true" outlineLevel="0" collapsed="false">
      <c r="B4" s="1" t="s">
        <v>11</v>
      </c>
      <c r="C4" s="7" t="n">
        <f aca="true">TRUNC(ABS(NORMINV(RAND(),100,27)))</f>
        <v>76</v>
      </c>
      <c r="D4" s="7" t="n">
        <f aca="true">MAX(1,TRUNC(ABS(NORMINV(RAND(),5,2))))</f>
        <v>3</v>
      </c>
      <c r="E4" s="8" t="s">
        <v>10</v>
      </c>
      <c r="G4" s="9" t="n">
        <f aca="false">C4/D4</f>
        <v>25.3333333333333</v>
      </c>
      <c r="H4" s="10"/>
      <c r="I4" s="10"/>
    </row>
    <row r="5" customFormat="false" ht="12.75" hidden="false" customHeight="true" outlineLevel="0" collapsed="false">
      <c r="B5" s="1" t="s">
        <v>12</v>
      </c>
      <c r="C5" s="7" t="n">
        <f aca="true">TRUNC(ABS(NORMINV(RAND(),100,27)))</f>
        <v>124</v>
      </c>
      <c r="D5" s="7" t="n">
        <f aca="true">MAX(1,TRUNC(ABS(NORMINV(RAND(),5,2))))</f>
        <v>6</v>
      </c>
      <c r="E5" s="8" t="s">
        <v>10</v>
      </c>
      <c r="G5" s="9" t="n">
        <f aca="false">C5/D5</f>
        <v>20.6666666666667</v>
      </c>
      <c r="H5" s="10"/>
      <c r="I5" s="10"/>
    </row>
    <row r="6" customFormat="false" ht="12.75" hidden="false" customHeight="true" outlineLevel="0" collapsed="false">
      <c r="B6" s="1" t="s">
        <v>13</v>
      </c>
      <c r="C6" s="7" t="n">
        <f aca="true">TRUNC(ABS(NORMINV(RAND(),100,27)))</f>
        <v>60</v>
      </c>
      <c r="D6" s="7" t="n">
        <f aca="true">MAX(1,TRUNC(ABS(NORMINV(RAND(),5,2))))</f>
        <v>4</v>
      </c>
      <c r="E6" s="8" t="s">
        <v>10</v>
      </c>
      <c r="G6" s="9" t="n">
        <f aca="false">C6/D6</f>
        <v>15</v>
      </c>
      <c r="H6" s="10"/>
      <c r="I6" s="10"/>
    </row>
    <row r="7" customFormat="false" ht="12.75" hidden="false" customHeight="true" outlineLevel="0" collapsed="false">
      <c r="B7" s="1" t="s">
        <v>14</v>
      </c>
      <c r="C7" s="7" t="n">
        <f aca="true">TRUNC(ABS(NORMINV(RAND(),100,27)))</f>
        <v>70</v>
      </c>
      <c r="D7" s="7" t="n">
        <f aca="true">MAX(1,TRUNC(ABS(NORMINV(RAND(),5,2))))</f>
        <v>3</v>
      </c>
      <c r="E7" s="8" t="s">
        <v>10</v>
      </c>
      <c r="G7" s="9" t="n">
        <f aca="false">C7/D7</f>
        <v>23.3333333333333</v>
      </c>
      <c r="H7" s="10"/>
      <c r="I7" s="10"/>
    </row>
    <row r="8" customFormat="false" ht="12.75" hidden="false" customHeight="true" outlineLevel="0" collapsed="false">
      <c r="B8" s="1" t="s">
        <v>15</v>
      </c>
      <c r="C8" s="7" t="n">
        <f aca="true">TRUNC(ABS(NORMINV(RAND(),100,27)))</f>
        <v>124</v>
      </c>
      <c r="D8" s="7" t="n">
        <f aca="true">MAX(1,TRUNC(ABS(NORMINV(RAND(),5,2))))</f>
        <v>2</v>
      </c>
      <c r="E8" s="8" t="s">
        <v>10</v>
      </c>
      <c r="G8" s="9" t="n">
        <f aca="false">C8/D8</f>
        <v>62</v>
      </c>
      <c r="H8" s="10"/>
      <c r="I8" s="10"/>
    </row>
    <row r="9" customFormat="false" ht="12.75" hidden="false" customHeight="true" outlineLevel="0" collapsed="false">
      <c r="B9" s="1" t="s">
        <v>16</v>
      </c>
      <c r="C9" s="7" t="n">
        <f aca="true">TRUNC(ABS(NORMINV(RAND(),100,27)))</f>
        <v>122</v>
      </c>
      <c r="D9" s="7" t="n">
        <f aca="true">MAX(1,TRUNC(ABS(NORMINV(RAND(),5,2))))</f>
        <v>3</v>
      </c>
      <c r="E9" s="8" t="s">
        <v>10</v>
      </c>
      <c r="G9" s="9" t="n">
        <f aca="false">C9/D9</f>
        <v>40.6666666666667</v>
      </c>
      <c r="H9" s="10"/>
      <c r="I9" s="10"/>
    </row>
    <row r="10" customFormat="false" ht="12.75" hidden="false" customHeight="true" outlineLevel="0" collapsed="false">
      <c r="B10" s="1" t="s">
        <v>17</v>
      </c>
      <c r="C10" s="7" t="n">
        <f aca="true">TRUNC(ABS(NORMINV(RAND(),100,27)))</f>
        <v>49</v>
      </c>
      <c r="D10" s="7" t="n">
        <f aca="true">MAX(1,TRUNC(ABS(NORMINV(RAND(),5,2))))</f>
        <v>6</v>
      </c>
      <c r="E10" s="8" t="s">
        <v>10</v>
      </c>
      <c r="G10" s="9" t="n">
        <f aca="false">C10/D10</f>
        <v>8.16666666666667</v>
      </c>
      <c r="H10" s="10"/>
      <c r="I10" s="10"/>
    </row>
    <row r="11" customFormat="false" ht="12.75" hidden="false" customHeight="true" outlineLevel="0" collapsed="false">
      <c r="B11" s="1" t="s">
        <v>18</v>
      </c>
      <c r="C11" s="7" t="n">
        <f aca="true">TRUNC(ABS(NORMINV(RAND(),100,27)))</f>
        <v>79</v>
      </c>
      <c r="D11" s="7" t="n">
        <f aca="true">MAX(1,TRUNC(ABS(NORMINV(RAND(),5,2))))</f>
        <v>4</v>
      </c>
      <c r="E11" s="8" t="s">
        <v>10</v>
      </c>
      <c r="G11" s="9" t="n">
        <f aca="false">C11/D11</f>
        <v>19.75</v>
      </c>
      <c r="H11" s="10"/>
      <c r="I11" s="10"/>
    </row>
    <row r="12" customFormat="false" ht="12.75" hidden="false" customHeight="true" outlineLevel="0" collapsed="false">
      <c r="B12" s="1" t="s">
        <v>19</v>
      </c>
      <c r="C12" s="7" t="n">
        <f aca="true">TRUNC(ABS(NORMINV(RAND(),100,27)))</f>
        <v>115</v>
      </c>
      <c r="D12" s="7" t="n">
        <f aca="true">MAX(1,TRUNC(ABS(NORMINV(RAND(),5,2))))</f>
        <v>3</v>
      </c>
      <c r="E12" s="8" t="s">
        <v>10</v>
      </c>
      <c r="G12" s="9" t="n">
        <f aca="false">C12/D12</f>
        <v>38.3333333333333</v>
      </c>
      <c r="H12" s="10"/>
      <c r="I12" s="10"/>
    </row>
    <row r="13" customFormat="false" ht="12.75" hidden="false" customHeight="true" outlineLevel="0" collapsed="false">
      <c r="B13" s="1" t="s">
        <v>20</v>
      </c>
      <c r="C13" s="7" t="n">
        <f aca="true">TRUNC(ABS(NORMINV(RAND(),100,27)))</f>
        <v>105</v>
      </c>
      <c r="D13" s="7" t="n">
        <f aca="true">MAX(1,TRUNC(ABS(NORMINV(RAND(),5,2))))</f>
        <v>5</v>
      </c>
      <c r="E13" s="8" t="s">
        <v>21</v>
      </c>
      <c r="G13" s="9" t="n">
        <f aca="false">C13/D13</f>
        <v>21</v>
      </c>
      <c r="H13" s="10" t="n">
        <f aca="false">AVERAGE(G13:G25)</f>
        <v>21.3634615384615</v>
      </c>
      <c r="I13" s="10" t="n">
        <f aca="false">STDEV(G13:G25)</f>
        <v>17.8171050052816</v>
      </c>
      <c r="J13" s="1" t="str">
        <f aca="false">IF(H13&lt;2*I13,"LOG","NORM")</f>
        <v>LOG</v>
      </c>
    </row>
    <row r="14" customFormat="false" ht="12.75" hidden="false" customHeight="true" outlineLevel="0" collapsed="false">
      <c r="B14" s="1" t="s">
        <v>22</v>
      </c>
      <c r="C14" s="7" t="n">
        <f aca="true">TRUNC(ABS(NORMINV(RAND(),100,27)))</f>
        <v>86</v>
      </c>
      <c r="D14" s="7" t="n">
        <f aca="true">MAX(1,TRUNC(ABS(NORMINV(RAND(),5,2))))</f>
        <v>6</v>
      </c>
      <c r="E14" s="8" t="s">
        <v>21</v>
      </c>
      <c r="G14" s="9" t="n">
        <f aca="false">C14/D14</f>
        <v>14.3333333333333</v>
      </c>
      <c r="H14" s="10"/>
      <c r="I14" s="10"/>
    </row>
    <row r="15" customFormat="false" ht="12.75" hidden="false" customHeight="true" outlineLevel="0" collapsed="false">
      <c r="B15" s="1" t="s">
        <v>23</v>
      </c>
      <c r="C15" s="7" t="n">
        <f aca="true">TRUNC(ABS(NORMINV(RAND(),100,27)))</f>
        <v>79</v>
      </c>
      <c r="D15" s="7" t="n">
        <f aca="true">MAX(1,TRUNC(ABS(NORMINV(RAND(),5,2))))</f>
        <v>8</v>
      </c>
      <c r="E15" s="8" t="s">
        <v>21</v>
      </c>
      <c r="G15" s="9" t="n">
        <f aca="false">C15/D15</f>
        <v>9.875</v>
      </c>
      <c r="H15" s="10"/>
      <c r="I15" s="10"/>
    </row>
    <row r="16" customFormat="false" ht="12.75" hidden="false" customHeight="true" outlineLevel="0" collapsed="false">
      <c r="B16" s="1" t="s">
        <v>24</v>
      </c>
      <c r="C16" s="7" t="n">
        <f aca="true">TRUNC(ABS(NORMINV(RAND(),100,27)))</f>
        <v>69</v>
      </c>
      <c r="D16" s="7" t="n">
        <f aca="true">MAX(1,TRUNC(ABS(NORMINV(RAND(),5,2))))</f>
        <v>5</v>
      </c>
      <c r="E16" s="8" t="s">
        <v>21</v>
      </c>
      <c r="G16" s="9" t="n">
        <f aca="false">C16/D16</f>
        <v>13.8</v>
      </c>
      <c r="H16" s="10"/>
      <c r="I16" s="10"/>
    </row>
    <row r="17" customFormat="false" ht="12.75" hidden="false" customHeight="true" outlineLevel="0" collapsed="false">
      <c r="B17" s="1" t="s">
        <v>25</v>
      </c>
      <c r="C17" s="7" t="n">
        <f aca="true">TRUNC(ABS(NORMINV(RAND(),100,27)))</f>
        <v>86</v>
      </c>
      <c r="D17" s="7" t="n">
        <f aca="true">MAX(1,TRUNC(ABS(NORMINV(RAND(),5,2))))</f>
        <v>6</v>
      </c>
      <c r="E17" s="8" t="s">
        <v>21</v>
      </c>
      <c r="G17" s="9" t="n">
        <f aca="false">C17/D17</f>
        <v>14.3333333333333</v>
      </c>
      <c r="H17" s="10"/>
      <c r="I17" s="10"/>
    </row>
    <row r="18" customFormat="false" ht="12.75" hidden="false" customHeight="true" outlineLevel="0" collapsed="false">
      <c r="B18" s="1" t="s">
        <v>26</v>
      </c>
      <c r="C18" s="7" t="n">
        <f aca="true">TRUNC(ABS(NORMINV(RAND(),100,27)))</f>
        <v>48</v>
      </c>
      <c r="D18" s="7" t="n">
        <f aca="true">MAX(1,TRUNC(ABS(NORMINV(RAND(),5,2))))</f>
        <v>3</v>
      </c>
      <c r="E18" s="8" t="s">
        <v>21</v>
      </c>
      <c r="G18" s="9" t="n">
        <f aca="false">C18/D18</f>
        <v>16</v>
      </c>
      <c r="H18" s="10"/>
      <c r="I18" s="10"/>
    </row>
    <row r="19" customFormat="false" ht="12.75" hidden="false" customHeight="true" outlineLevel="0" collapsed="false">
      <c r="B19" s="1" t="s">
        <v>27</v>
      </c>
      <c r="C19" s="7" t="n">
        <f aca="true">TRUNC(ABS(NORMINV(RAND(),100,27)))</f>
        <v>79</v>
      </c>
      <c r="D19" s="7" t="n">
        <f aca="true">MAX(1,TRUNC(ABS(NORMINV(RAND(),5,2))))</f>
        <v>1</v>
      </c>
      <c r="E19" s="8" t="s">
        <v>21</v>
      </c>
      <c r="G19" s="9" t="n">
        <f aca="false">C19/D19</f>
        <v>79</v>
      </c>
      <c r="H19" s="10"/>
      <c r="I19" s="10"/>
    </row>
    <row r="20" customFormat="false" ht="12.75" hidden="false" customHeight="true" outlineLevel="0" collapsed="false">
      <c r="B20" s="1" t="s">
        <v>28</v>
      </c>
      <c r="C20" s="7" t="n">
        <f aca="true">TRUNC(ABS(NORMINV(RAND(),100,27)))</f>
        <v>101</v>
      </c>
      <c r="D20" s="7" t="n">
        <f aca="true">MAX(1,TRUNC(ABS(NORMINV(RAND(),5,2))))</f>
        <v>6</v>
      </c>
      <c r="E20" s="8" t="s">
        <v>21</v>
      </c>
      <c r="G20" s="9" t="n">
        <f aca="false">C20/D20</f>
        <v>16.8333333333333</v>
      </c>
      <c r="H20" s="10"/>
      <c r="I20" s="10"/>
    </row>
    <row r="21" customFormat="false" ht="12.75" hidden="false" customHeight="true" outlineLevel="0" collapsed="false">
      <c r="B21" s="1" t="s">
        <v>29</v>
      </c>
      <c r="C21" s="7" t="n">
        <f aca="true">TRUNC(ABS(NORMINV(RAND(),100,27)))</f>
        <v>124</v>
      </c>
      <c r="D21" s="7" t="n">
        <f aca="true">MAX(1,TRUNC(ABS(NORMINV(RAND(),5,2))))</f>
        <v>5</v>
      </c>
      <c r="E21" s="8" t="s">
        <v>21</v>
      </c>
      <c r="G21" s="9" t="n">
        <f aca="false">C21/D21</f>
        <v>24.8</v>
      </c>
      <c r="H21" s="10"/>
      <c r="I21" s="10"/>
    </row>
    <row r="22" customFormat="false" ht="12.75" hidden="false" customHeight="true" outlineLevel="0" collapsed="false">
      <c r="B22" s="1" t="s">
        <v>30</v>
      </c>
      <c r="C22" s="7" t="n">
        <f aca="true">TRUNC(ABS(NORMINV(RAND(),100,27)))</f>
        <v>69</v>
      </c>
      <c r="D22" s="7" t="n">
        <f aca="true">MAX(1,TRUNC(ABS(NORMINV(RAND(),5,2))))</f>
        <v>6</v>
      </c>
      <c r="E22" s="8" t="s">
        <v>21</v>
      </c>
      <c r="G22" s="9" t="n">
        <f aca="false">C22/D22</f>
        <v>11.5</v>
      </c>
      <c r="H22" s="10"/>
      <c r="I22" s="10"/>
    </row>
    <row r="23" customFormat="false" ht="12.75" hidden="false" customHeight="true" outlineLevel="0" collapsed="false">
      <c r="B23" s="1" t="s">
        <v>31</v>
      </c>
      <c r="C23" s="7" t="n">
        <f aca="true">TRUNC(ABS(NORMINV(RAND(),100,27)))</f>
        <v>89</v>
      </c>
      <c r="D23" s="7" t="n">
        <f aca="true">MAX(1,TRUNC(ABS(NORMINV(RAND(),5,2))))</f>
        <v>4</v>
      </c>
      <c r="E23" s="8" t="s">
        <v>21</v>
      </c>
      <c r="G23" s="9" t="n">
        <f aca="false">C23/D23</f>
        <v>22.25</v>
      </c>
      <c r="H23" s="10"/>
      <c r="I23" s="10"/>
    </row>
    <row r="24" customFormat="false" ht="12.75" hidden="false" customHeight="true" outlineLevel="0" collapsed="false">
      <c r="B24" s="1" t="s">
        <v>32</v>
      </c>
      <c r="C24" s="7" t="n">
        <f aca="true">TRUNC(ABS(NORMINV(RAND(),100,27)))</f>
        <v>128</v>
      </c>
      <c r="D24" s="7" t="n">
        <f aca="true">MAX(1,TRUNC(ABS(NORMINV(RAND(),5,2))))</f>
        <v>8</v>
      </c>
      <c r="E24" s="8" t="s">
        <v>21</v>
      </c>
      <c r="G24" s="9" t="n">
        <f aca="false">C24/D24</f>
        <v>16</v>
      </c>
      <c r="H24" s="10"/>
      <c r="I24" s="10"/>
    </row>
    <row r="25" customFormat="false" ht="12.75" hidden="false" customHeight="true" outlineLevel="0" collapsed="false">
      <c r="B25" s="1" t="s">
        <v>33</v>
      </c>
      <c r="C25" s="7" t="n">
        <f aca="true">TRUNC(ABS(NORMINV(RAND(),100,27)))</f>
        <v>90</v>
      </c>
      <c r="D25" s="7" t="n">
        <f aca="true">MAX(1,TRUNC(ABS(NORMINV(RAND(),5,2))))</f>
        <v>5</v>
      </c>
      <c r="E25" s="8" t="s">
        <v>21</v>
      </c>
      <c r="G25" s="9" t="n">
        <f aca="false">C25/D25</f>
        <v>18</v>
      </c>
      <c r="H25" s="10"/>
      <c r="I25" s="10"/>
    </row>
    <row r="26" customFormat="false" ht="12.75" hidden="false" customHeight="true" outlineLevel="0" collapsed="false">
      <c r="B26" s="1" t="s">
        <v>34</v>
      </c>
      <c r="C26" s="7" t="n">
        <f aca="true">TRUNC(ABS(NORMINV(RAND(),100,27)))</f>
        <v>156</v>
      </c>
      <c r="D26" s="7" t="n">
        <f aca="true">MAX(1,TRUNC(ABS(NORMINV(RAND(),5,2))))</f>
        <v>1</v>
      </c>
      <c r="E26" s="8" t="s">
        <v>35</v>
      </c>
      <c r="G26" s="9" t="n">
        <f aca="false">C26/D26</f>
        <v>156</v>
      </c>
      <c r="H26" s="10" t="n">
        <f aca="false">AVERAGE(G26:G35)</f>
        <v>50.0785714285714</v>
      </c>
      <c r="I26" s="10" t="n">
        <f aca="false">STDEV(G26:G35)</f>
        <v>48.3918618183826</v>
      </c>
      <c r="J26" s="1" t="str">
        <f aca="false">IF(H26&lt;2*I26,"LOG","NORM")</f>
        <v>LOG</v>
      </c>
    </row>
    <row r="27" customFormat="false" ht="12.75" hidden="false" customHeight="true" outlineLevel="0" collapsed="false">
      <c r="B27" s="1" t="s">
        <v>36</v>
      </c>
      <c r="C27" s="7" t="n">
        <f aca="true">TRUNC(ABS(NORMINV(RAND(),100,27)))</f>
        <v>147</v>
      </c>
      <c r="D27" s="7" t="n">
        <f aca="true">MAX(1,TRUNC(ABS(NORMINV(RAND(),5,2))))</f>
        <v>6</v>
      </c>
      <c r="E27" s="8" t="s">
        <v>35</v>
      </c>
      <c r="G27" s="9" t="n">
        <f aca="false">C27/D27</f>
        <v>24.5</v>
      </c>
      <c r="H27" s="10"/>
      <c r="I27" s="10"/>
    </row>
    <row r="28" customFormat="false" ht="12.75" hidden="false" customHeight="true" outlineLevel="0" collapsed="false">
      <c r="B28" s="1" t="s">
        <v>37</v>
      </c>
      <c r="C28" s="7" t="n">
        <f aca="true">TRUNC(ABS(NORMINV(RAND(),100,27)))</f>
        <v>61</v>
      </c>
      <c r="D28" s="7" t="n">
        <f aca="true">MAX(1,TRUNC(ABS(NORMINV(RAND(),5,2))))</f>
        <v>4</v>
      </c>
      <c r="E28" s="8" t="s">
        <v>35</v>
      </c>
      <c r="G28" s="9" t="n">
        <f aca="false">C28/D28</f>
        <v>15.25</v>
      </c>
      <c r="H28" s="10"/>
      <c r="I28" s="10"/>
    </row>
    <row r="29" customFormat="false" ht="12.75" hidden="false" customHeight="true" outlineLevel="0" collapsed="false">
      <c r="B29" s="1" t="s">
        <v>38</v>
      </c>
      <c r="C29" s="7" t="n">
        <f aca="true">TRUNC(ABS(NORMINV(RAND(),100,27)))</f>
        <v>102</v>
      </c>
      <c r="D29" s="7" t="n">
        <f aca="true">MAX(1,TRUNC(ABS(NORMINV(RAND(),5,2))))</f>
        <v>2</v>
      </c>
      <c r="E29" s="8" t="s">
        <v>35</v>
      </c>
      <c r="G29" s="9" t="n">
        <f aca="false">C29/D29</f>
        <v>51</v>
      </c>
      <c r="H29" s="10"/>
      <c r="I29" s="10"/>
    </row>
    <row r="30" customFormat="false" ht="12.75" hidden="false" customHeight="true" outlineLevel="0" collapsed="false">
      <c r="B30" s="1" t="s">
        <v>39</v>
      </c>
      <c r="C30" s="7" t="n">
        <f aca="true">TRUNC(ABS(NORMINV(RAND(),100,27)))</f>
        <v>127</v>
      </c>
      <c r="D30" s="7" t="n">
        <f aca="true">MAX(1,TRUNC(ABS(NORMINV(RAND(),5,2))))</f>
        <v>5</v>
      </c>
      <c r="E30" s="8" t="s">
        <v>35</v>
      </c>
      <c r="G30" s="9" t="n">
        <f aca="false">C30/D30</f>
        <v>25.4</v>
      </c>
      <c r="H30" s="10"/>
      <c r="I30" s="10"/>
    </row>
    <row r="31" customFormat="false" ht="12.75" hidden="false" customHeight="true" outlineLevel="0" collapsed="false">
      <c r="B31" s="1" t="s">
        <v>40</v>
      </c>
      <c r="C31" s="7" t="n">
        <f aca="true">TRUNC(ABS(NORMINV(RAND(),100,27)))</f>
        <v>105</v>
      </c>
      <c r="D31" s="7" t="n">
        <f aca="true">MAX(1,TRUNC(ABS(NORMINV(RAND(),5,2))))</f>
        <v>4</v>
      </c>
      <c r="E31" s="8" t="s">
        <v>35</v>
      </c>
      <c r="G31" s="9" t="n">
        <f aca="false">C31/D31</f>
        <v>26.25</v>
      </c>
      <c r="H31" s="10"/>
      <c r="I31" s="10"/>
    </row>
    <row r="32" customFormat="false" ht="12.75" hidden="false" customHeight="true" outlineLevel="0" collapsed="false">
      <c r="B32" s="1" t="s">
        <v>41</v>
      </c>
      <c r="C32" s="7" t="n">
        <f aca="true">TRUNC(ABS(NORMINV(RAND(),100,27)))</f>
        <v>78</v>
      </c>
      <c r="D32" s="7" t="n">
        <f aca="true">MAX(1,TRUNC(ABS(NORMINV(RAND(),5,2))))</f>
        <v>5</v>
      </c>
      <c r="E32" s="8" t="s">
        <v>35</v>
      </c>
      <c r="G32" s="9" t="n">
        <f aca="false">C32/D32</f>
        <v>15.6</v>
      </c>
      <c r="H32" s="10"/>
      <c r="I32" s="10"/>
    </row>
    <row r="33" customFormat="false" ht="12.75" hidden="false" customHeight="true" outlineLevel="0" collapsed="false">
      <c r="B33" s="1" t="s">
        <v>42</v>
      </c>
      <c r="C33" s="7" t="n">
        <f aca="true">TRUNC(ABS(NORMINV(RAND(),100,27)))</f>
        <v>86</v>
      </c>
      <c r="D33" s="7" t="n">
        <f aca="true">MAX(1,TRUNC(ABS(NORMINV(RAND(),5,2))))</f>
        <v>7</v>
      </c>
      <c r="E33" s="8" t="s">
        <v>35</v>
      </c>
      <c r="G33" s="9" t="n">
        <f aca="false">C33/D33</f>
        <v>12.2857142857143</v>
      </c>
      <c r="H33" s="10"/>
      <c r="I33" s="10"/>
    </row>
    <row r="34" customFormat="false" ht="12.75" hidden="false" customHeight="true" outlineLevel="0" collapsed="false">
      <c r="B34" s="1" t="s">
        <v>43</v>
      </c>
      <c r="C34" s="7" t="n">
        <f aca="true">TRUNC(ABS(NORMINV(RAND(),100,27)))</f>
        <v>121</v>
      </c>
      <c r="D34" s="7" t="n">
        <f aca="true">MAX(1,TRUNC(ABS(NORMINV(RAND(),5,2))))</f>
        <v>2</v>
      </c>
      <c r="E34" s="8" t="s">
        <v>35</v>
      </c>
      <c r="G34" s="9" t="n">
        <f aca="false">C34/D34</f>
        <v>60.5</v>
      </c>
      <c r="H34" s="10"/>
      <c r="I34" s="10"/>
    </row>
    <row r="35" customFormat="false" ht="12.75" hidden="false" customHeight="true" outlineLevel="0" collapsed="false">
      <c r="B35" s="1" t="s">
        <v>44</v>
      </c>
      <c r="C35" s="7" t="n">
        <f aca="true">TRUNC(ABS(NORMINV(RAND(),100,27)))</f>
        <v>114</v>
      </c>
      <c r="D35" s="7" t="n">
        <f aca="true">MAX(1,TRUNC(ABS(NORMINV(RAND(),5,2))))</f>
        <v>1</v>
      </c>
      <c r="E35" s="8" t="s">
        <v>35</v>
      </c>
      <c r="G35" s="9" t="n">
        <f aca="false">C35/D35</f>
        <v>114</v>
      </c>
      <c r="H35" s="10"/>
      <c r="I35" s="10"/>
    </row>
    <row r="36" customFormat="false" ht="12.75" hidden="false" customHeight="true" outlineLevel="0" collapsed="false">
      <c r="D36" s="7"/>
      <c r="E36" s="7"/>
      <c r="G36" s="11"/>
    </row>
    <row r="37" s="4" customFormat="true" ht="41.25" hidden="false" customHeight="true" outlineLevel="0" collapsed="false">
      <c r="A37" s="12" t="s">
        <v>45</v>
      </c>
      <c r="B37" s="12"/>
      <c r="C37" s="12"/>
      <c r="D37" s="12"/>
      <c r="E37" s="12"/>
      <c r="F37" s="12"/>
      <c r="G37" s="3"/>
    </row>
    <row r="38" customFormat="false" ht="12.75" hidden="false" customHeight="true" outlineLevel="0" collapsed="false">
      <c r="B38" s="5" t="s">
        <v>1</v>
      </c>
      <c r="C38" s="5" t="s">
        <v>46</v>
      </c>
      <c r="D38" s="5" t="s">
        <v>47</v>
      </c>
      <c r="E38" s="5" t="s">
        <v>48</v>
      </c>
      <c r="F38" s="5" t="s">
        <v>49</v>
      </c>
      <c r="G38" s="11"/>
      <c r="H38" s="13" t="s">
        <v>50</v>
      </c>
    </row>
    <row r="39" customFormat="false" ht="12.75" hidden="false" customHeight="true" outlineLevel="0" collapsed="false">
      <c r="B39" s="1" t="s">
        <v>51</v>
      </c>
      <c r="C39" s="7" t="n">
        <f aca="true">TRUNC(ABS(NORMINV(RAND(),300,100))+10)</f>
        <v>353</v>
      </c>
      <c r="D39" s="7" t="n">
        <f aca="true">TRUNC(NORMINV(RAND(),1,0.25)*C39)</f>
        <v>249</v>
      </c>
      <c r="E39" s="7" t="n">
        <f aca="true">TRUNC(ABS(C39/NORMINV(RAND(),25,1))+1)*60</f>
        <v>900</v>
      </c>
      <c r="F39" s="7" t="n">
        <f aca="true">TRUNC(ABS(D39/NORMINV(RAND(),25,3))+1)*60</f>
        <v>600</v>
      </c>
      <c r="G39" s="11"/>
      <c r="H39" s="1" t="s">
        <v>52</v>
      </c>
      <c r="I39" s="1" t="n">
        <f aca="false">CORREL(C39:C58,D39:D58)</f>
        <v>0.564103649102254</v>
      </c>
    </row>
    <row r="40" customFormat="false" ht="12.75" hidden="false" customHeight="true" outlineLevel="0" collapsed="false">
      <c r="B40" s="1" t="s">
        <v>53</v>
      </c>
      <c r="C40" s="7" t="n">
        <f aca="true">TRUNC(ABS(NORMINV(RAND(),300,100))+10)</f>
        <v>236</v>
      </c>
      <c r="D40" s="7" t="n">
        <f aca="true">TRUNC(NORMINV(RAND(),1,0.25)*C40)</f>
        <v>148</v>
      </c>
      <c r="E40" s="7" t="n">
        <f aca="true">TRUNC(ABS(C40/NORMINV(RAND(),25,1))+1)*60</f>
        <v>600</v>
      </c>
      <c r="F40" s="7" t="n">
        <f aca="true">TRUNC(ABS(D40/NORMINV(RAND(),25,3))+1)*60</f>
        <v>360</v>
      </c>
      <c r="G40" s="11"/>
      <c r="H40" s="1" t="s">
        <v>54</v>
      </c>
      <c r="I40" s="1" t="n">
        <f aca="false">I39^2</f>
        <v>0.318212926930479</v>
      </c>
    </row>
    <row r="41" customFormat="false" ht="12.75" hidden="false" customHeight="true" outlineLevel="0" collapsed="false">
      <c r="B41" s="1" t="s">
        <v>55</v>
      </c>
      <c r="C41" s="7" t="n">
        <f aca="true">TRUNC(ABS(NORMINV(RAND(),300,100))+10)</f>
        <v>456</v>
      </c>
      <c r="D41" s="7" t="n">
        <f aca="true">TRUNC(NORMINV(RAND(),1,0.25)*C41)</f>
        <v>278</v>
      </c>
      <c r="E41" s="7" t="n">
        <f aca="true">TRUNC(ABS(C41/NORMINV(RAND(),25,1))+1)*60</f>
        <v>1140</v>
      </c>
      <c r="F41" s="7" t="n">
        <f aca="true">TRUNC(ABS(D41/NORMINV(RAND(),25,3))+1)*60</f>
        <v>660</v>
      </c>
      <c r="G41" s="11"/>
      <c r="H41" s="1" t="s">
        <v>56</v>
      </c>
      <c r="I41" s="1" t="n">
        <f aca="false">TDIST(ABS(I39)*SQRT(COUNTA(B39:B58)-2)/SQRT(1-I40),12,2)</f>
        <v>0.0133639114644649</v>
      </c>
    </row>
    <row r="42" customFormat="false" ht="12.75" hidden="false" customHeight="true" outlineLevel="0" collapsed="false">
      <c r="B42" s="1" t="s">
        <v>57</v>
      </c>
      <c r="C42" s="7" t="n">
        <f aca="true">TRUNC(ABS(NORMINV(RAND(),300,100))+10)</f>
        <v>308</v>
      </c>
      <c r="D42" s="7" t="n">
        <f aca="true">TRUNC(NORMINV(RAND(),1,0.25)*C42)</f>
        <v>453</v>
      </c>
      <c r="E42" s="7" t="n">
        <f aca="true">TRUNC(ABS(C42/NORMINV(RAND(),25,1))+1)*60</f>
        <v>780</v>
      </c>
      <c r="F42" s="7" t="n">
        <f aca="true">TRUNC(ABS(D42/NORMINV(RAND(),25,3))+1)*60</f>
        <v>1200</v>
      </c>
      <c r="G42" s="11"/>
    </row>
    <row r="43" customFormat="false" ht="12.75" hidden="false" customHeight="true" outlineLevel="0" collapsed="false">
      <c r="B43" s="1" t="s">
        <v>58</v>
      </c>
      <c r="C43" s="7" t="n">
        <f aca="true">TRUNC(ABS(NORMINV(RAND(),300,100))+10)</f>
        <v>331</v>
      </c>
      <c r="D43" s="7" t="n">
        <f aca="true">TRUNC(NORMINV(RAND(),1,0.25)*C43)</f>
        <v>324</v>
      </c>
      <c r="E43" s="7" t="n">
        <f aca="true">TRUNC(ABS(C43/NORMINV(RAND(),25,1))+1)*60</f>
        <v>780</v>
      </c>
      <c r="F43" s="7" t="n">
        <f aca="true">TRUNC(ABS(D43/NORMINV(RAND(),25,3))+1)*60</f>
        <v>660</v>
      </c>
      <c r="G43" s="11"/>
      <c r="H43" s="14" t="s">
        <v>59</v>
      </c>
    </row>
    <row r="44" customFormat="false" ht="12.75" hidden="false" customHeight="true" outlineLevel="0" collapsed="false">
      <c r="B44" s="1" t="s">
        <v>60</v>
      </c>
      <c r="C44" s="7" t="n">
        <f aca="true">TRUNC(ABS(NORMINV(RAND(),300,100))+10)</f>
        <v>295</v>
      </c>
      <c r="D44" s="7" t="n">
        <f aca="true">TRUNC(NORMINV(RAND(),1,0.25)*C44)</f>
        <v>253</v>
      </c>
      <c r="E44" s="7" t="n">
        <f aca="true">TRUNC(ABS(C44/NORMINV(RAND(),25,1))+1)*60</f>
        <v>720</v>
      </c>
      <c r="F44" s="7" t="n">
        <f aca="true">TRUNC(ABS(D44/NORMINV(RAND(),25,3))+1)*60</f>
        <v>600</v>
      </c>
      <c r="G44" s="11"/>
      <c r="H44" s="1" t="s">
        <v>52</v>
      </c>
      <c r="I44" s="1" t="n">
        <f aca="false">CORREL(C39:C58,F39:F58)</f>
        <v>0.585178558719354</v>
      </c>
    </row>
    <row r="45" customFormat="false" ht="12.75" hidden="false" customHeight="true" outlineLevel="0" collapsed="false">
      <c r="B45" s="1" t="s">
        <v>61</v>
      </c>
      <c r="C45" s="7" t="n">
        <f aca="true">TRUNC(ABS(NORMINV(RAND(),300,100))+10)</f>
        <v>333</v>
      </c>
      <c r="D45" s="7" t="n">
        <f aca="true">TRUNC(NORMINV(RAND(),1,0.25)*C45)</f>
        <v>276</v>
      </c>
      <c r="E45" s="7" t="n">
        <f aca="true">TRUNC(ABS(C45/NORMINV(RAND(),25,1))+1)*60</f>
        <v>900</v>
      </c>
      <c r="F45" s="7" t="n">
        <f aca="true">TRUNC(ABS(D45/NORMINV(RAND(),25,3))+1)*60</f>
        <v>660</v>
      </c>
      <c r="G45" s="11"/>
      <c r="H45" s="1" t="s">
        <v>54</v>
      </c>
      <c r="I45" s="1" t="n">
        <f aca="false">I44^2</f>
        <v>0.34243394558486</v>
      </c>
    </row>
    <row r="46" customFormat="false" ht="12.75" hidden="false" customHeight="true" outlineLevel="0" collapsed="false">
      <c r="B46" s="1" t="s">
        <v>62</v>
      </c>
      <c r="C46" s="7" t="n">
        <f aca="true">TRUNC(ABS(NORMINV(RAND(),300,100))+10)</f>
        <v>351</v>
      </c>
      <c r="D46" s="7" t="n">
        <f aca="true">TRUNC(NORMINV(RAND(),1,0.25)*C46)</f>
        <v>393</v>
      </c>
      <c r="E46" s="7" t="n">
        <f aca="true">TRUNC(ABS(C46/NORMINV(RAND(),25,1))+1)*60</f>
        <v>900</v>
      </c>
      <c r="F46" s="7" t="n">
        <f aca="true">TRUNC(ABS(D46/NORMINV(RAND(),25,3))+1)*60</f>
        <v>1140</v>
      </c>
      <c r="G46" s="11"/>
      <c r="H46" s="1" t="s">
        <v>56</v>
      </c>
      <c r="I46" s="1" t="n">
        <f aca="false">TDIST(ABS(I39)*SQRT(COUNTA(B39:B58)-2)/SQRT(1-I45),12,2)</f>
        <v>0.0121130709927609</v>
      </c>
    </row>
    <row r="47" customFormat="false" ht="12.75" hidden="false" customHeight="true" outlineLevel="0" collapsed="false">
      <c r="B47" s="1" t="s">
        <v>63</v>
      </c>
      <c r="C47" s="7" t="n">
        <f aca="true">TRUNC(ABS(NORMINV(RAND(),300,100))+10)</f>
        <v>419</v>
      </c>
      <c r="D47" s="7" t="n">
        <f aca="true">TRUNC(NORMINV(RAND(),1,0.25)*C47)</f>
        <v>439</v>
      </c>
      <c r="E47" s="7" t="n">
        <f aca="true">TRUNC(ABS(C47/NORMINV(RAND(),25,1))+1)*60</f>
        <v>1080</v>
      </c>
      <c r="F47" s="7" t="n">
        <f aca="true">TRUNC(ABS(D47/NORMINV(RAND(),25,3))+1)*60</f>
        <v>960</v>
      </c>
      <c r="G47" s="11"/>
    </row>
    <row r="48" customFormat="false" ht="12.75" hidden="false" customHeight="true" outlineLevel="0" collapsed="false">
      <c r="B48" s="1" t="s">
        <v>64</v>
      </c>
      <c r="C48" s="7" t="n">
        <f aca="true">TRUNC(ABS(NORMINV(RAND(),300,100))+10)</f>
        <v>521</v>
      </c>
      <c r="D48" s="7" t="n">
        <f aca="true">TRUNC(NORMINV(RAND(),1,0.25)*C48)</f>
        <v>432</v>
      </c>
      <c r="E48" s="7" t="n">
        <f aca="true">TRUNC(ABS(C48/NORMINV(RAND(),25,1))+1)*60</f>
        <v>1380</v>
      </c>
      <c r="F48" s="7" t="n">
        <f aca="true">TRUNC(ABS(D48/NORMINV(RAND(),25,3))+1)*60</f>
        <v>1140</v>
      </c>
      <c r="G48" s="11"/>
      <c r="H48" s="14" t="s">
        <v>65</v>
      </c>
    </row>
    <row r="49" customFormat="false" ht="12.75" hidden="false" customHeight="true" outlineLevel="0" collapsed="false">
      <c r="B49" s="1" t="s">
        <v>66</v>
      </c>
      <c r="C49" s="7" t="n">
        <f aca="true">TRUNC(ABS(NORMINV(RAND(),300,100))+10)</f>
        <v>386</v>
      </c>
      <c r="D49" s="7" t="n">
        <f aca="true">TRUNC(NORMINV(RAND(),1,0.25)*C49)</f>
        <v>365</v>
      </c>
      <c r="E49" s="7" t="n">
        <f aca="true">TRUNC(ABS(C49/NORMINV(RAND(),25,1))+1)*60</f>
        <v>960</v>
      </c>
      <c r="F49" s="7" t="n">
        <f aca="true">TRUNC(ABS(D49/NORMINV(RAND(),25,3))+1)*60</f>
        <v>1020</v>
      </c>
      <c r="G49" s="11"/>
      <c r="H49" s="1" t="s">
        <v>52</v>
      </c>
      <c r="I49" s="1" t="n">
        <f aca="false">CORREL(D39:D58,F39:F58)</f>
        <v>0.905171871943471</v>
      </c>
    </row>
    <row r="50" customFormat="false" ht="12.75" hidden="false" customHeight="true" outlineLevel="0" collapsed="false">
      <c r="B50" s="1" t="s">
        <v>67</v>
      </c>
      <c r="C50" s="7" t="n">
        <f aca="true">TRUNC(ABS(NORMINV(RAND(),300,100))+10)</f>
        <v>369</v>
      </c>
      <c r="D50" s="7" t="n">
        <f aca="true">TRUNC(NORMINV(RAND(),1,0.25)*C50)</f>
        <v>237</v>
      </c>
      <c r="E50" s="7" t="n">
        <f aca="true">TRUNC(ABS(C50/NORMINV(RAND(),25,1))+1)*60</f>
        <v>900</v>
      </c>
      <c r="F50" s="7" t="n">
        <f aca="true">TRUNC(ABS(D50/NORMINV(RAND(),25,3))+1)*60</f>
        <v>660</v>
      </c>
      <c r="G50" s="11"/>
      <c r="H50" s="1" t="s">
        <v>54</v>
      </c>
      <c r="I50" s="1" t="n">
        <f aca="false">I49^2</f>
        <v>0.819336117757647</v>
      </c>
    </row>
    <row r="51" customFormat="false" ht="12.75" hidden="false" customHeight="true" outlineLevel="0" collapsed="false">
      <c r="B51" s="1" t="s">
        <v>68</v>
      </c>
      <c r="C51" s="7" t="n">
        <f aca="true">TRUNC(ABS(NORMINV(RAND(),300,100))+10)</f>
        <v>338</v>
      </c>
      <c r="D51" s="7" t="n">
        <f aca="true">TRUNC(NORMINV(RAND(),1,0.25)*C51)</f>
        <v>277</v>
      </c>
      <c r="E51" s="7" t="n">
        <f aca="true">TRUNC(ABS(C51/NORMINV(RAND(),25,1))+1)*60</f>
        <v>840</v>
      </c>
      <c r="F51" s="7" t="n">
        <f aca="true">TRUNC(ABS(D51/NORMINV(RAND(),25,3))+1)*60</f>
        <v>720</v>
      </c>
      <c r="G51" s="11"/>
      <c r="H51" s="1" t="s">
        <v>56</v>
      </c>
      <c r="I51" s="1" t="n">
        <f aca="false">TDIST(ABS(I49)*SQRT(COUNTA(B39:B58)-2)/SQRT(1-I50),12,2)</f>
        <v>1.05964040365425E-006</v>
      </c>
    </row>
    <row r="52" customFormat="false" ht="12.75" hidden="false" customHeight="true" outlineLevel="0" collapsed="false">
      <c r="B52" s="1" t="s">
        <v>69</v>
      </c>
      <c r="C52" s="7" t="n">
        <f aca="true">TRUNC(ABS(NORMINV(RAND(),300,100))+10)</f>
        <v>150</v>
      </c>
      <c r="D52" s="7" t="n">
        <f aca="true">TRUNC(NORMINV(RAND(),1,0.25)*C52)</f>
        <v>180</v>
      </c>
      <c r="E52" s="7" t="n">
        <f aca="true">TRUNC(ABS(C52/NORMINV(RAND(),25,1))+1)*60</f>
        <v>420</v>
      </c>
      <c r="F52" s="7" t="n">
        <f aca="true">TRUNC(ABS(D52/NORMINV(RAND(),25,3))+1)*60</f>
        <v>480</v>
      </c>
      <c r="G52" s="11"/>
    </row>
    <row r="53" customFormat="false" ht="12.75" hidden="false" customHeight="true" outlineLevel="0" collapsed="false">
      <c r="B53" s="1" t="s">
        <v>70</v>
      </c>
      <c r="C53" s="7" t="n">
        <f aca="true">TRUNC(ABS(NORMINV(RAND(),300,100))+10)</f>
        <v>239</v>
      </c>
      <c r="D53" s="7" t="n">
        <f aca="true">TRUNC(NORMINV(RAND(),1,0.25)*C53)</f>
        <v>320</v>
      </c>
      <c r="E53" s="7" t="n">
        <f aca="true">TRUNC(ABS(C53/NORMINV(RAND(),25,1))+1)*60</f>
        <v>600</v>
      </c>
      <c r="F53" s="7" t="n">
        <f aca="true">TRUNC(ABS(D53/NORMINV(RAND(),25,3))+1)*60</f>
        <v>780</v>
      </c>
      <c r="G53" s="11"/>
    </row>
    <row r="54" customFormat="false" ht="12.75" hidden="false" customHeight="true" outlineLevel="0" collapsed="false">
      <c r="B54" s="1" t="s">
        <v>71</v>
      </c>
      <c r="C54" s="7" t="n">
        <f aca="true">TRUNC(ABS(NORMINV(RAND(),300,100))+10)</f>
        <v>296</v>
      </c>
      <c r="D54" s="7" t="n">
        <f aca="true">TRUNC(NORMINV(RAND(),1,0.25)*C54)</f>
        <v>312</v>
      </c>
      <c r="E54" s="7" t="n">
        <f aca="true">TRUNC(ABS(C54/NORMINV(RAND(),25,1))+1)*60</f>
        <v>720</v>
      </c>
      <c r="F54" s="7" t="n">
        <f aca="true">TRUNC(ABS(D54/NORMINV(RAND(),25,3))+1)*60</f>
        <v>780</v>
      </c>
      <c r="G54" s="11"/>
    </row>
    <row r="55" customFormat="false" ht="12.75" hidden="false" customHeight="true" outlineLevel="0" collapsed="false">
      <c r="B55" s="1" t="s">
        <v>72</v>
      </c>
      <c r="C55" s="7" t="n">
        <f aca="true">TRUNC(ABS(NORMINV(RAND(),300,100))+10)</f>
        <v>474</v>
      </c>
      <c r="D55" s="7" t="n">
        <f aca="true">TRUNC(NORMINV(RAND(),1,0.25)*C55)</f>
        <v>322</v>
      </c>
      <c r="E55" s="7" t="n">
        <f aca="true">TRUNC(ABS(C55/NORMINV(RAND(),25,1))+1)*60</f>
        <v>1140</v>
      </c>
      <c r="F55" s="7" t="n">
        <f aca="true">TRUNC(ABS(D55/NORMINV(RAND(),25,3))+1)*60</f>
        <v>1020</v>
      </c>
      <c r="G55" s="11"/>
    </row>
    <row r="56" customFormat="false" ht="12.75" hidden="false" customHeight="true" outlineLevel="0" collapsed="false">
      <c r="B56" s="1" t="s">
        <v>73</v>
      </c>
      <c r="C56" s="7" t="n">
        <f aca="true">TRUNC(ABS(NORMINV(RAND(),300,100))+10)</f>
        <v>397</v>
      </c>
      <c r="D56" s="7" t="n">
        <f aca="true">TRUNC(NORMINV(RAND(),1,0.25)*C56)</f>
        <v>424</v>
      </c>
      <c r="E56" s="7" t="n">
        <f aca="true">TRUNC(ABS(C56/NORMINV(RAND(),25,1))+1)*60</f>
        <v>960</v>
      </c>
      <c r="F56" s="7" t="n">
        <f aca="true">TRUNC(ABS(D56/NORMINV(RAND(),25,3))+1)*60</f>
        <v>900</v>
      </c>
      <c r="G56" s="11"/>
    </row>
    <row r="57" customFormat="false" ht="12.75" hidden="false" customHeight="true" outlineLevel="0" collapsed="false">
      <c r="B57" s="1" t="s">
        <v>74</v>
      </c>
      <c r="C57" s="7" t="n">
        <f aca="true">TRUNC(ABS(NORMINV(RAND(),300,100))+10)</f>
        <v>273</v>
      </c>
      <c r="D57" s="7" t="n">
        <f aca="true">TRUNC(NORMINV(RAND(),1,0.25)*C57)</f>
        <v>186</v>
      </c>
      <c r="E57" s="7" t="n">
        <f aca="true">TRUNC(ABS(C57/NORMINV(RAND(),25,1))+1)*60</f>
        <v>660</v>
      </c>
      <c r="F57" s="7" t="n">
        <f aca="true">TRUNC(ABS(D57/NORMINV(RAND(),25,3))+1)*60</f>
        <v>540</v>
      </c>
      <c r="G57" s="11"/>
    </row>
    <row r="58" customFormat="false" ht="12.75" hidden="false" customHeight="true" outlineLevel="0" collapsed="false">
      <c r="B58" s="1" t="s">
        <v>75</v>
      </c>
      <c r="C58" s="7" t="n">
        <f aca="true">TRUNC(ABS(NORMINV(RAND(),300,100))+10)</f>
        <v>330</v>
      </c>
      <c r="D58" s="7" t="n">
        <f aca="true">TRUNC(NORMINV(RAND(),1,0.25)*C58)</f>
        <v>366</v>
      </c>
      <c r="E58" s="7" t="n">
        <f aca="true">TRUNC(ABS(C58/NORMINV(RAND(),25,1))+1)*60</f>
        <v>900</v>
      </c>
      <c r="F58" s="7" t="n">
        <f aca="true">TRUNC(ABS(D58/NORMINV(RAND(),25,3))+1)*60</f>
        <v>780</v>
      </c>
      <c r="G58" s="11"/>
    </row>
    <row r="59" customFormat="false" ht="12.75" hidden="false" customHeight="true" outlineLevel="0" collapsed="false">
      <c r="C59" s="7"/>
      <c r="D59" s="7"/>
      <c r="E59" s="7"/>
      <c r="F59" s="7"/>
      <c r="G59" s="11"/>
    </row>
    <row r="60" s="4" customFormat="true" ht="41.25" hidden="false" customHeight="true" outlineLevel="0" collapsed="false">
      <c r="A60" s="2" t="s">
        <v>76</v>
      </c>
      <c r="B60" s="2"/>
      <c r="C60" s="2"/>
      <c r="D60" s="2"/>
      <c r="E60" s="2"/>
      <c r="F60" s="2"/>
      <c r="G60" s="3"/>
    </row>
    <row r="61" customFormat="false" ht="12.75" hidden="false" customHeight="true" outlineLevel="0" collapsed="false">
      <c r="C61" s="15" t="s">
        <v>77</v>
      </c>
      <c r="D61" s="5" t="s">
        <v>78</v>
      </c>
      <c r="E61" s="5" t="s">
        <v>79</v>
      </c>
      <c r="F61" s="5" t="s">
        <v>80</v>
      </c>
    </row>
    <row r="62" customFormat="false" ht="12.75" hidden="false" customHeight="true" outlineLevel="0" collapsed="false">
      <c r="C62" s="1" t="s">
        <v>81</v>
      </c>
      <c r="D62" s="16" t="n">
        <f aca="true">MAX(TRUNC(ABS(NORMINV(RAND(),15,3))),1)/100</f>
        <v>0.21</v>
      </c>
      <c r="E62" s="16" t="n">
        <f aca="true">MAX(TRUNC(ABS(NORMINV(RAND(),0,0.01))),0)/100</f>
        <v>0</v>
      </c>
      <c r="F62" s="16" t="n">
        <f aca="true">MAX(TRUNC(ABS(NORMINV(RAND(),0,0.01))),0)/100</f>
        <v>0</v>
      </c>
    </row>
    <row r="63" customFormat="false" ht="12.75" hidden="false" customHeight="true" outlineLevel="0" collapsed="false">
      <c r="C63" s="1" t="s">
        <v>82</v>
      </c>
      <c r="D63" s="16" t="n">
        <f aca="true">MAX(TRUNC(ABS(NORMINV(RAND(),20,3))),1)/100</f>
        <v>0.18</v>
      </c>
      <c r="E63" s="16" t="n">
        <f aca="true">MAX(TRUNC(ABS(NORMINV(RAND(),5,3))),1)/100</f>
        <v>0.02</v>
      </c>
      <c r="F63" s="16" t="n">
        <f aca="true">MAX(TRUNC(ABS(NORMINV(RAND(),1,3))),1)/100</f>
        <v>0.04</v>
      </c>
    </row>
    <row r="64" customFormat="false" ht="12.75" hidden="false" customHeight="true" outlineLevel="0" collapsed="false">
      <c r="C64" s="1" t="s">
        <v>83</v>
      </c>
      <c r="D64" s="16" t="n">
        <f aca="true">MAX(TRUNC(ABS(NORMINV(RAND(),5,3))),1)/100</f>
        <v>0.01</v>
      </c>
      <c r="E64" s="16" t="n">
        <f aca="false">E68-(SUM(E62:E63)+SUM(E65:E67))</f>
        <v>0.73</v>
      </c>
      <c r="F64" s="16" t="n">
        <f aca="true">MAX(TRUNC(ABS(NORMINV(RAND(),5,3))),1)/100</f>
        <v>0.01</v>
      </c>
    </row>
    <row r="65" customFormat="false" ht="12.75" hidden="false" customHeight="true" outlineLevel="0" collapsed="false">
      <c r="C65" s="1" t="s">
        <v>84</v>
      </c>
      <c r="D65" s="16" t="n">
        <f aca="true">MAX(TRUNC(ABS(NORMINV(RAND(),3,3))),1)/100</f>
        <v>0.04</v>
      </c>
      <c r="E65" s="16" t="n">
        <f aca="true">MAX(TRUNC(ABS(NORMINV(RAND(),3,3))),1)/100</f>
        <v>0.05</v>
      </c>
      <c r="F65" s="16" t="n">
        <f aca="true">MAX(TRUNC(ABS(NORMINV(RAND(),30,3))),1)/100</f>
        <v>0.27</v>
      </c>
    </row>
    <row r="66" customFormat="false" ht="12.75" hidden="false" customHeight="true" outlineLevel="0" collapsed="false">
      <c r="C66" s="1" t="s">
        <v>85</v>
      </c>
      <c r="D66" s="16" t="n">
        <f aca="false">D68-(SUM(D62:D65)+SUM(D67))</f>
        <v>0.55</v>
      </c>
      <c r="E66" s="16" t="n">
        <f aca="true">MAX(TRUNC(ABS(NORMINV(RAND(),20,3))),1)/100</f>
        <v>0.2</v>
      </c>
      <c r="F66" s="16" t="n">
        <f aca="false">F68-(SUM(F62:F65)+SUM(F67))</f>
        <v>0.68</v>
      </c>
    </row>
    <row r="67" customFormat="false" ht="12.75" hidden="false" customHeight="true" outlineLevel="0" collapsed="false">
      <c r="C67" s="1" t="s">
        <v>86</v>
      </c>
      <c r="D67" s="16" t="n">
        <f aca="true">MAX(TRUNC(ABS(NORMINV(RAND(),3,3))),1)/100</f>
        <v>0.01</v>
      </c>
      <c r="E67" s="16" t="n">
        <f aca="true">MAX(TRUNC(ABS(NORMINV(RAND(),0,0.01))),0)/100</f>
        <v>0</v>
      </c>
      <c r="F67" s="16" t="n">
        <f aca="true">MAX(TRUNC(ABS(NORMINV(RAND(),0,0.01))),0)/100</f>
        <v>0</v>
      </c>
    </row>
    <row r="68" customFormat="false" ht="12.75" hidden="false" customHeight="true" outlineLevel="0" collapsed="false">
      <c r="C68" s="1" t="s">
        <v>87</v>
      </c>
      <c r="D68" s="16" t="n">
        <v>1</v>
      </c>
      <c r="E68" s="16" t="n">
        <v>1</v>
      </c>
      <c r="F68" s="16" t="n">
        <v>1</v>
      </c>
    </row>
    <row r="69" customFormat="false" ht="12.75" hidden="false" customHeight="true" outlineLevel="0" collapsed="false">
      <c r="D69" s="16"/>
      <c r="E69" s="16"/>
      <c r="F69" s="16"/>
    </row>
    <row r="70" s="4" customFormat="true" ht="114.75" hidden="false" customHeight="true" outlineLevel="0" collapsed="false">
      <c r="A70" s="2" t="s">
        <v>88</v>
      </c>
      <c r="B70" s="2"/>
      <c r="C70" s="2"/>
      <c r="D70" s="2"/>
      <c r="E70" s="2"/>
      <c r="F70" s="2"/>
      <c r="G70" s="3"/>
    </row>
    <row r="71" customFormat="false" ht="12.75" hidden="false" customHeight="true" outlineLevel="0" collapsed="false">
      <c r="B71" s="1" t="s">
        <v>89</v>
      </c>
    </row>
    <row r="72" customFormat="false" ht="12.75" hidden="false" customHeight="true" outlineLevel="0" collapsed="false">
      <c r="C72" s="1" t="s">
        <v>90</v>
      </c>
      <c r="E72" s="7" t="n">
        <f aca="false">D46</f>
        <v>393</v>
      </c>
    </row>
    <row r="73" customFormat="false" ht="12.75" hidden="false" customHeight="true" outlineLevel="0" collapsed="false">
      <c r="C73" s="1" t="s">
        <v>91</v>
      </c>
      <c r="E73" s="7" t="n">
        <f aca="false">TRUNC(E72/25)</f>
        <v>15</v>
      </c>
    </row>
    <row r="74" customFormat="false" ht="12.75" hidden="false" customHeight="true" outlineLevel="0" collapsed="false">
      <c r="C74" s="1" t="s">
        <v>92</v>
      </c>
      <c r="E74" s="7" t="n">
        <f aca="false">TRUNC(E72/25)</f>
        <v>15</v>
      </c>
    </row>
    <row r="75" customFormat="false" ht="12.75" hidden="false" customHeight="true" outlineLevel="0" collapsed="false">
      <c r="E75" s="7"/>
    </row>
    <row r="76" customFormat="false" ht="12.75" hidden="false" customHeight="true" outlineLevel="0" collapsed="false">
      <c r="B76" s="1" t="s">
        <v>93</v>
      </c>
    </row>
    <row r="77" customFormat="false" ht="12.75" hidden="false" customHeight="true" outlineLevel="0" collapsed="false">
      <c r="C77" s="17" t="s">
        <v>94</v>
      </c>
      <c r="D77" s="17" t="s">
        <v>4</v>
      </c>
      <c r="E77" s="17" t="s">
        <v>3</v>
      </c>
      <c r="F77" s="17" t="s">
        <v>95</v>
      </c>
    </row>
    <row r="78" customFormat="false" ht="12.75" hidden="false" customHeight="true" outlineLevel="0" collapsed="false">
      <c r="C78" s="1" t="s">
        <v>96</v>
      </c>
      <c r="D78" s="1" t="str">
        <f aca="true">VLOOKUP((ROUNDUP(RAND()*3,0)),$A$92:$B$94,2)</f>
        <v>Data</v>
      </c>
      <c r="E78" s="7" t="n">
        <f aca="true">TRUNC(ABS(NORMINV(RAND(),4,3))+1)</f>
        <v>10</v>
      </c>
      <c r="F78" s="8" t="str">
        <f aca="true">VLOOKUP((ROUNDUP(RAND()*5,0)),$A$96:$B$100,2)</f>
        <v>S</v>
      </c>
    </row>
    <row r="79" customFormat="false" ht="12.75" hidden="false" customHeight="true" outlineLevel="0" collapsed="false">
      <c r="C79" s="1" t="s">
        <v>97</v>
      </c>
      <c r="D79" s="1" t="str">
        <f aca="true">VLOOKUP((ROUNDUP(RAND()*3,0)),$A$92:$B$94,2)</f>
        <v>Data</v>
      </c>
      <c r="E79" s="7" t="n">
        <f aca="true">TRUNC(ABS(NORMINV(RAND(),4,3))+1)</f>
        <v>9</v>
      </c>
      <c r="F79" s="8" t="str">
        <f aca="true">VLOOKUP((ROUNDUP(RAND()*5,0)),$A$96:$B$100,2)</f>
        <v>S</v>
      </c>
    </row>
    <row r="80" customFormat="false" ht="12.75" hidden="false" customHeight="true" outlineLevel="0" collapsed="false">
      <c r="F80" s="8"/>
    </row>
    <row r="81" customFormat="false" ht="12.75" hidden="false" customHeight="true" outlineLevel="0" collapsed="false">
      <c r="B81" s="1" t="s">
        <v>98</v>
      </c>
      <c r="F81" s="8"/>
    </row>
    <row r="82" customFormat="false" ht="12.75" hidden="false" customHeight="true" outlineLevel="0" collapsed="false">
      <c r="C82" s="17" t="s">
        <v>99</v>
      </c>
      <c r="D82" s="17" t="s">
        <v>4</v>
      </c>
      <c r="E82" s="17" t="s">
        <v>3</v>
      </c>
      <c r="F82" s="17" t="s">
        <v>95</v>
      </c>
    </row>
    <row r="83" customFormat="false" ht="12.75" hidden="false" customHeight="true" outlineLevel="0" collapsed="false">
      <c r="C83" s="1" t="s">
        <v>100</v>
      </c>
      <c r="D83" s="1" t="str">
        <f aca="true">VLOOKUP((ROUNDUP(RAND()*3,0)),$A$92:$B$94,2)</f>
        <v>Calculation</v>
      </c>
      <c r="E83" s="7" t="n">
        <f aca="true">TRUNC(ABS(NORMINV(RAND(),4,3))+1)</f>
        <v>8</v>
      </c>
      <c r="F83" s="8" t="str">
        <f aca="true">VLOOKUP((ROUNDUP(RAND()*5,0)),$A$96:$B$100,2)</f>
        <v>VL</v>
      </c>
    </row>
    <row r="84" customFormat="false" ht="12.75" hidden="false" customHeight="true" outlineLevel="0" collapsed="false">
      <c r="C84" s="1" t="s">
        <v>101</v>
      </c>
      <c r="D84" s="1" t="str">
        <f aca="true">VLOOKUP((ROUNDUP(RAND()*3,0)),$A$92:$B$94,2)</f>
        <v>IO</v>
      </c>
      <c r="E84" s="7" t="n">
        <f aca="true">TRUNC(ABS(NORMINV(RAND(),4,3))+1)</f>
        <v>4</v>
      </c>
      <c r="F84" s="8" t="str">
        <f aca="true">VLOOKUP((ROUNDUP(RAND()*5,0)),$A$96:$B$100,2)</f>
        <v>S</v>
      </c>
    </row>
    <row r="85" customFormat="false" ht="12.75" hidden="false" customHeight="true" outlineLevel="0" collapsed="false">
      <c r="C85" s="1" t="s">
        <v>102</v>
      </c>
      <c r="D85" s="1" t="str">
        <f aca="true">VLOOKUP((ROUNDUP(RAND()*3,0)),$A$92:$B$94,2)</f>
        <v>IO</v>
      </c>
      <c r="E85" s="7" t="n">
        <f aca="true">TRUNC(ABS(NORMINV(RAND(),4,3))+1)</f>
        <v>1</v>
      </c>
      <c r="F85" s="8" t="str">
        <f aca="true">VLOOKUP((ROUNDUP(RAND()*5,0)),$A$96:$B$100,2)</f>
        <v>S</v>
      </c>
    </row>
    <row r="86" customFormat="false" ht="12.75" hidden="false" customHeight="true" outlineLevel="0" collapsed="false">
      <c r="C86" s="1" t="s">
        <v>103</v>
      </c>
      <c r="D86" s="1" t="str">
        <f aca="true">VLOOKUP((ROUNDUP(RAND()*3,0)),$A$92:$B$94,2)</f>
        <v>Data</v>
      </c>
      <c r="E86" s="7" t="n">
        <f aca="true">TRUNC(ABS(NORMINV(RAND(),4,3))+1)</f>
        <v>3</v>
      </c>
      <c r="F86" s="8" t="str">
        <f aca="true">VLOOKUP((ROUNDUP(RAND()*5,0)),$A$96:$B$100,2)</f>
        <v>VL</v>
      </c>
    </row>
    <row r="87" customFormat="false" ht="12.75" hidden="false" customHeight="true" outlineLevel="0" collapsed="false">
      <c r="C87" s="1" t="s">
        <v>104</v>
      </c>
      <c r="D87" s="1" t="str">
        <f aca="true">VLOOKUP((ROUNDUP(RAND()*3,0)),$A$92:$B$94,2)</f>
        <v>Calculation</v>
      </c>
      <c r="E87" s="7" t="n">
        <f aca="true">TRUNC(ABS(NORMINV(RAND(),4,3))+1)</f>
        <v>5</v>
      </c>
      <c r="F87" s="8" t="str">
        <f aca="true">VLOOKUP((ROUNDUP(RAND()*5,0)),$A$96:$B$100,2)</f>
        <v>L</v>
      </c>
    </row>
    <row r="88" customFormat="false" ht="12.75" hidden="false" customHeight="true" outlineLevel="0" collapsed="false">
      <c r="C88" s="1" t="s">
        <v>105</v>
      </c>
      <c r="D88" s="1" t="str">
        <f aca="true">VLOOKUP((ROUNDUP(RAND()*3,0)),$A$92:$B$94,2)</f>
        <v>Calculation</v>
      </c>
      <c r="E88" s="7" t="n">
        <f aca="true">TRUNC(ABS(NORMINV(RAND(),4,3))+1)</f>
        <v>7</v>
      </c>
      <c r="F88" s="8" t="str">
        <f aca="true">VLOOKUP((ROUNDUP(RAND()*5,0)),$A$96:$B$100,2)</f>
        <v>VL</v>
      </c>
    </row>
    <row r="89" customFormat="false" ht="12.75" hidden="false" customHeight="true" outlineLevel="0" collapsed="false">
      <c r="E89" s="7"/>
      <c r="F89" s="8"/>
    </row>
    <row r="90" customFormat="false" ht="12.75" hidden="false" customHeight="true" outlineLevel="0" collapsed="false">
      <c r="B90" s="18"/>
    </row>
    <row r="91" customFormat="false" ht="12.75" hidden="false" customHeight="true" outlineLevel="0" collapsed="false">
      <c r="A91" s="1" t="s">
        <v>106</v>
      </c>
    </row>
    <row r="92" customFormat="false" ht="12.75" hidden="false" customHeight="true" outlineLevel="0" collapsed="false">
      <c r="A92" s="1" t="n">
        <v>1</v>
      </c>
      <c r="B92" s="1" t="s">
        <v>10</v>
      </c>
    </row>
    <row r="93" customFormat="false" ht="12.75" hidden="false" customHeight="true" outlineLevel="0" collapsed="false">
      <c r="A93" s="1" t="n">
        <v>2</v>
      </c>
      <c r="B93" s="1" t="s">
        <v>107</v>
      </c>
    </row>
    <row r="94" customFormat="false" ht="12.75" hidden="false" customHeight="true" outlineLevel="0" collapsed="false">
      <c r="A94" s="1" t="n">
        <v>3</v>
      </c>
      <c r="B94" s="1" t="s">
        <v>21</v>
      </c>
    </row>
    <row r="96" customFormat="false" ht="12.75" hidden="false" customHeight="true" outlineLevel="0" collapsed="false">
      <c r="A96" s="1" t="n">
        <v>1</v>
      </c>
      <c r="B96" s="1" t="s">
        <v>108</v>
      </c>
    </row>
    <row r="97" customFormat="false" ht="12.75" hidden="false" customHeight="true" outlineLevel="0" collapsed="false">
      <c r="A97" s="1" t="n">
        <v>2</v>
      </c>
      <c r="B97" s="1" t="s">
        <v>109</v>
      </c>
    </row>
    <row r="98" customFormat="false" ht="12.75" hidden="false" customHeight="true" outlineLevel="0" collapsed="false">
      <c r="A98" s="1" t="n">
        <v>3</v>
      </c>
      <c r="B98" s="1" t="s">
        <v>110</v>
      </c>
    </row>
    <row r="99" customFormat="false" ht="12.75" hidden="false" customHeight="true" outlineLevel="0" collapsed="false">
      <c r="A99" s="1" t="n">
        <v>4</v>
      </c>
      <c r="B99" s="1" t="s">
        <v>111</v>
      </c>
    </row>
    <row r="100" customFormat="false" ht="12.75" hidden="false" customHeight="true" outlineLevel="0" collapsed="false">
      <c r="A100" s="1" t="n">
        <v>5</v>
      </c>
      <c r="B100" s="1" t="s">
        <v>112</v>
      </c>
    </row>
    <row r="103" customFormat="false" ht="12.75" hidden="false" customHeight="true" outlineLevel="0" collapsed="false">
      <c r="A103" s="1" t="s">
        <v>113</v>
      </c>
      <c r="B103" s="1" t="n">
        <f aca="false">NOT(AND(C103=D103,E103=C103))</f>
        <v>0</v>
      </c>
      <c r="C103" s="1" t="str">
        <f aca="false">J3</f>
        <v>LOG</v>
      </c>
      <c r="D103" s="1" t="str">
        <f aca="false">J13</f>
        <v>LOG</v>
      </c>
      <c r="E103" s="1" t="str">
        <f aca="false">J26</f>
        <v>LOG</v>
      </c>
    </row>
    <row r="104" customFormat="false" ht="12.75" hidden="false" customHeight="true" outlineLevel="0" collapsed="false">
      <c r="A104" s="1" t="s">
        <v>114</v>
      </c>
      <c r="B104" s="1" t="n">
        <f aca="false">AND(AND(C104&gt;0.5,D104&lt;0.2),OR(E104&lt;0.5,F104&gt;0.2),AND(G104&gt;0.5,H104&lt;0.2))</f>
        <v>0</v>
      </c>
      <c r="C104" s="1" t="n">
        <f aca="false">I40</f>
        <v>0.318212926930479</v>
      </c>
      <c r="D104" s="1" t="n">
        <f aca="false">I41</f>
        <v>0.0133639114644649</v>
      </c>
      <c r="E104" s="1" t="n">
        <f aca="false">I45</f>
        <v>0.34243394558486</v>
      </c>
      <c r="F104" s="1" t="n">
        <f aca="false">I46</f>
        <v>0.0121130709927609</v>
      </c>
      <c r="G104" s="1" t="n">
        <f aca="false">I50</f>
        <v>0.819336117757647</v>
      </c>
      <c r="H104" s="1" t="n">
        <f aca="false">I51</f>
        <v>1.05964040365425E-006</v>
      </c>
    </row>
  </sheetData>
  <mergeCells count="4">
    <mergeCell ref="A1:F1"/>
    <mergeCell ref="A37:F37"/>
    <mergeCell ref="A60:F60"/>
    <mergeCell ref="A70:F70"/>
  </mergeCells>
  <conditionalFormatting sqref="I3">
    <cfRule type="expression" priority="2" aboveAverage="0" equalAverage="0" bottom="0" percent="0" rank="0" text="" dxfId="0">
      <formula>"&gt;$H$3+2*$I$3"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5" man="true" max="16383" min="0"/>
    <brk id="59" man="true" max="16383" min="0"/>
    <brk id="69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48" width="14.69"/>
    <col collapsed="false" customWidth="true" hidden="false" outlineLevel="0" max="2" min="2" style="148" width="15.12"/>
    <col collapsed="false" customWidth="true" hidden="false" outlineLevel="0" max="5" min="3" style="148" width="12.69"/>
    <col collapsed="false" customWidth="true" hidden="false" outlineLevel="0" max="6" min="6" style="148" width="14.12"/>
    <col collapsed="false" customWidth="true" hidden="false" outlineLevel="0" max="8" min="7" style="148" width="12.69"/>
    <col collapsed="false" customWidth="true" hidden="false" outlineLevel="0" max="9" min="9" style="148" width="14.69"/>
    <col collapsed="false" customWidth="true" hidden="false" outlineLevel="0" max="10" min="10" style="148" width="9.13"/>
    <col collapsed="false" customWidth="true" hidden="false" outlineLevel="0" max="11" min="11" style="148" width="14.97"/>
    <col collapsed="false" customWidth="true" hidden="false" outlineLevel="0" max="12" min="12" style="148" width="18.54"/>
    <col collapsed="false" customWidth="true" hidden="false" outlineLevel="0" max="13" min="13" style="148" width="12.69"/>
    <col collapsed="false" customWidth="true" hidden="false" outlineLevel="0" max="257" min="14" style="148" width="9.13"/>
  </cols>
  <sheetData>
    <row r="1" customFormat="false" ht="15.75" hidden="false" customHeight="true" outlineLevel="0" collapsed="false">
      <c r="A1" s="149" t="s">
        <v>380</v>
      </c>
    </row>
    <row r="2" customFormat="false" ht="12.75" hidden="false" customHeight="true" outlineLevel="0" collapsed="false">
      <c r="A2" s="114"/>
      <c r="B2" s="115"/>
      <c r="C2" s="115"/>
      <c r="D2" s="115"/>
      <c r="E2" s="116"/>
    </row>
    <row r="3" customFormat="false" ht="12.75" hidden="false" customHeight="true" outlineLevel="0" collapsed="false">
      <c r="A3" s="0"/>
      <c r="B3" s="0"/>
      <c r="C3" s="0"/>
      <c r="D3" s="0"/>
      <c r="E3" s="0"/>
    </row>
    <row r="4" customFormat="false" ht="12.75" hidden="false" customHeight="true" outlineLevel="0" collapsed="false">
      <c r="A4" s="0"/>
      <c r="B4" s="0"/>
      <c r="C4" s="0"/>
      <c r="D4" s="0"/>
      <c r="E4" s="0"/>
    </row>
    <row r="5" customFormat="false" ht="12.75" hidden="false" customHeight="true" outlineLevel="0" collapsed="false">
      <c r="A5" s="0"/>
      <c r="B5" s="0"/>
      <c r="C5" s="0"/>
      <c r="D5" s="0"/>
      <c r="E5" s="0"/>
    </row>
    <row r="6" customFormat="false" ht="12.75" hidden="false" customHeight="true" outlineLevel="0" collapsed="false">
      <c r="A6" s="0"/>
      <c r="B6" s="0"/>
      <c r="C6" s="0"/>
      <c r="D6" s="0"/>
      <c r="E6" s="0"/>
    </row>
    <row r="7" customFormat="false" ht="12.75" hidden="false" customHeight="true" outlineLevel="0" collapsed="false">
      <c r="A7" s="0"/>
      <c r="B7" s="0"/>
      <c r="C7" s="0"/>
      <c r="D7" s="0"/>
      <c r="E7" s="0"/>
    </row>
    <row r="8" customFormat="false" ht="12.75" hidden="false" customHeight="true" outlineLevel="0" collapsed="false">
      <c r="A8" s="0"/>
      <c r="B8" s="0"/>
      <c r="C8" s="0"/>
      <c r="D8" s="0"/>
      <c r="E8" s="0"/>
    </row>
    <row r="9" customFormat="false" ht="12.75" hidden="false" customHeight="true" outlineLevel="0" collapsed="false">
      <c r="A9" s="0"/>
      <c r="B9" s="0"/>
      <c r="C9" s="0"/>
      <c r="D9" s="0"/>
      <c r="E9" s="0"/>
    </row>
    <row r="10" customFormat="false" ht="12.75" hidden="false" customHeight="true" outlineLevel="0" collapsed="false">
      <c r="A10" s="0"/>
      <c r="B10" s="0"/>
      <c r="C10" s="0"/>
      <c r="D10" s="0"/>
      <c r="E10" s="0"/>
    </row>
    <row r="11" customFormat="false" ht="12.75" hidden="false" customHeight="true" outlineLevel="0" collapsed="false">
      <c r="A11" s="0"/>
      <c r="B11" s="0"/>
      <c r="C11" s="0"/>
      <c r="D11" s="0"/>
      <c r="E11" s="0"/>
    </row>
    <row r="12" customFormat="false" ht="12.75" hidden="false" customHeight="true" outlineLevel="0" collapsed="false">
      <c r="A12" s="0"/>
      <c r="B12" s="0"/>
      <c r="C12" s="0"/>
      <c r="D12" s="0"/>
      <c r="E12" s="0"/>
    </row>
    <row r="13" customFormat="false" ht="12.75" hidden="false" customHeight="true" outlineLevel="0" collapsed="false">
      <c r="A13" s="0"/>
      <c r="B13" s="0"/>
      <c r="C13" s="0"/>
      <c r="D13" s="0"/>
      <c r="E13" s="0"/>
    </row>
    <row r="14" customFormat="false" ht="12.75" hidden="false" customHeight="true" outlineLevel="0" collapsed="false">
      <c r="A14" s="0"/>
      <c r="B14" s="0"/>
      <c r="C14" s="0"/>
      <c r="D14" s="0"/>
      <c r="E14" s="0"/>
    </row>
    <row r="15" customFormat="false" ht="12.75" hidden="false" customHeight="true" outlineLevel="0" collapsed="false">
      <c r="A15" s="0"/>
      <c r="B15" s="0"/>
      <c r="C15" s="0"/>
      <c r="D15" s="0"/>
      <c r="E15" s="0"/>
    </row>
    <row r="16" customFormat="false" ht="12.75" hidden="false" customHeight="true" outlineLevel="0" collapsed="false">
      <c r="A16" s="0"/>
      <c r="B16" s="0"/>
      <c r="C16" s="0"/>
      <c r="D16" s="0"/>
      <c r="E16" s="0"/>
    </row>
    <row r="17" customFormat="false" ht="12.75" hidden="false" customHeight="true" outlineLevel="0" collapsed="false">
      <c r="A17" s="0"/>
      <c r="B17" s="0"/>
      <c r="C17" s="0"/>
      <c r="D17" s="0"/>
      <c r="E17" s="0"/>
    </row>
    <row r="18" customFormat="false" ht="12.75" hidden="false" customHeight="true" outlineLevel="0" collapsed="false">
      <c r="A18" s="0"/>
      <c r="B18" s="0"/>
      <c r="C18" s="0"/>
      <c r="D18" s="0"/>
      <c r="E18" s="0"/>
    </row>
    <row r="19" customFormat="false" ht="12.75" hidden="false" customHeight="true" outlineLevel="0" collapsed="false">
      <c r="A19" s="0"/>
      <c r="B19" s="0"/>
      <c r="C19" s="0"/>
      <c r="D19" s="0"/>
      <c r="E19" s="0"/>
    </row>
    <row r="20" customFormat="false" ht="12.75" hidden="false" customHeight="true" outlineLevel="0" collapsed="false">
      <c r="A20" s="0"/>
      <c r="B20" s="0"/>
      <c r="C20" s="0"/>
      <c r="D20" s="0"/>
      <c r="E20" s="0"/>
    </row>
    <row r="21" customFormat="false" ht="12.75" hidden="false" customHeight="true" outlineLevel="0" collapsed="false">
      <c r="A21" s="0"/>
      <c r="B21" s="0"/>
      <c r="C21" s="0"/>
      <c r="D21" s="0"/>
      <c r="E21" s="0"/>
    </row>
    <row r="22" customFormat="false" ht="12.75" hidden="false" customHeight="true" outlineLevel="0" collapsed="false">
      <c r="A22" s="0"/>
      <c r="B22" s="0"/>
      <c r="C22" s="0"/>
      <c r="D22" s="0"/>
      <c r="E22" s="0"/>
    </row>
    <row r="26" customFormat="false" ht="12.75" hidden="false" customHeight="true" outlineLevel="0" collapsed="false">
      <c r="A26" s="157"/>
    </row>
    <row r="33" customFormat="false" ht="12.75" hidden="false" customHeight="true" outlineLevel="0" collapsed="false">
      <c r="A33" s="157"/>
    </row>
    <row r="78" customFormat="false" ht="12.75" hidden="false" customHeight="true" outlineLevel="0" collapsed="false">
      <c r="B78" s="107"/>
      <c r="C78" s="158"/>
      <c r="I78" s="102"/>
    </row>
    <row r="79" customFormat="false" ht="12.75" hidden="false" customHeight="true" outlineLevel="0" collapsed="false">
      <c r="B79" s="107"/>
      <c r="C79" s="119"/>
      <c r="I79" s="102"/>
    </row>
    <row r="80" customFormat="false" ht="12.75" hidden="false" customHeight="true" outlineLevel="0" collapsed="false">
      <c r="B80" s="107"/>
      <c r="C80" s="119"/>
      <c r="I80" s="102"/>
    </row>
    <row r="81" customFormat="false" ht="12.75" hidden="false" customHeight="true" outlineLevel="0" collapsed="false">
      <c r="B81" s="107"/>
      <c r="C81" s="119"/>
      <c r="I81" s="102"/>
    </row>
    <row r="82" customFormat="false" ht="12.75" hidden="false" customHeight="true" outlineLevel="0" collapsed="false">
      <c r="B82" s="107"/>
      <c r="C82" s="119"/>
      <c r="I82" s="102"/>
    </row>
    <row r="83" customFormat="false" ht="12.75" hidden="false" customHeight="true" outlineLevel="0" collapsed="false">
      <c r="B83" s="107"/>
      <c r="C83" s="119"/>
      <c r="I83" s="102"/>
    </row>
    <row r="84" customFormat="false" ht="12.75" hidden="false" customHeight="true" outlineLevel="0" collapsed="false">
      <c r="B84" s="107"/>
      <c r="C84" s="119"/>
      <c r="I84" s="102"/>
    </row>
    <row r="85" customFormat="false" ht="12.75" hidden="false" customHeight="true" outlineLevel="0" collapsed="false">
      <c r="B85" s="107"/>
      <c r="C85" s="119"/>
      <c r="I85" s="102"/>
    </row>
    <row r="86" customFormat="false" ht="12.75" hidden="false" customHeight="true" outlineLevel="0" collapsed="false">
      <c r="B86" s="107"/>
      <c r="C86" s="119"/>
      <c r="I86" s="102"/>
    </row>
    <row r="87" customFormat="false" ht="12.75" hidden="false" customHeight="true" outlineLevel="0" collapsed="false">
      <c r="B87" s="107"/>
      <c r="C87" s="119"/>
      <c r="I87" s="102"/>
    </row>
    <row r="88" customFormat="false" ht="12.75" hidden="false" customHeight="true" outlineLevel="0" collapsed="false">
      <c r="B88" s="107"/>
      <c r="C88" s="119"/>
      <c r="I88" s="102"/>
    </row>
    <row r="89" customFormat="false" ht="12.75" hidden="false" customHeight="true" outlineLevel="0" collapsed="false">
      <c r="B89" s="107"/>
      <c r="C89" s="119"/>
      <c r="I89" s="102"/>
    </row>
    <row r="90" customFormat="false" ht="12.75" hidden="false" customHeight="true" outlineLevel="0" collapsed="false">
      <c r="B90" s="107"/>
      <c r="C90" s="119"/>
      <c r="I90" s="102"/>
    </row>
    <row r="91" customFormat="false" ht="12.75" hidden="false" customHeight="true" outlineLevel="0" collapsed="false">
      <c r="B91" s="107"/>
      <c r="C91" s="119"/>
      <c r="I91" s="102"/>
    </row>
    <row r="92" customFormat="false" ht="12.75" hidden="false" customHeight="true" outlineLevel="0" collapsed="false">
      <c r="B92" s="107"/>
      <c r="C92" s="119"/>
      <c r="I92" s="102"/>
    </row>
    <row r="93" customFormat="false" ht="12.75" hidden="false" customHeight="true" outlineLevel="0" collapsed="false">
      <c r="B93" s="107"/>
      <c r="C93" s="119"/>
      <c r="I93" s="102"/>
    </row>
    <row r="94" customFormat="false" ht="12.75" hidden="false" customHeight="true" outlineLevel="0" collapsed="false">
      <c r="B94" s="107"/>
      <c r="C94" s="119"/>
      <c r="I94" s="102"/>
    </row>
    <row r="95" customFormat="false" ht="12.75" hidden="false" customHeight="true" outlineLevel="0" collapsed="false">
      <c r="B95" s="107"/>
      <c r="C95" s="119"/>
      <c r="I95" s="102"/>
    </row>
    <row r="96" customFormat="false" ht="12.75" hidden="false" customHeight="true" outlineLevel="0" collapsed="false">
      <c r="B96" s="107"/>
      <c r="C96" s="119"/>
      <c r="I96" s="102"/>
    </row>
    <row r="97" customFormat="false" ht="12.75" hidden="false" customHeight="true" outlineLevel="0" collapsed="false">
      <c r="B97" s="107"/>
      <c r="C97" s="119"/>
      <c r="I97" s="102"/>
    </row>
    <row r="99" customFormat="false" ht="12.75" hidden="false" customHeight="true" outlineLevel="0" collapsed="false">
      <c r="B99" s="102"/>
      <c r="C99" s="102"/>
      <c r="I99" s="110"/>
    </row>
    <row r="104" customFormat="false" ht="12.75" hidden="false" customHeight="true" outlineLevel="0" collapsed="false">
      <c r="L104" s="110"/>
    </row>
    <row r="115" customFormat="false" ht="12.75" hidden="false" customHeight="true" outlineLevel="0" collapsed="false">
      <c r="A115" s="148" t="s">
        <v>381</v>
      </c>
    </row>
    <row r="117" customFormat="false" ht="12.75" hidden="false" customHeight="true" outlineLevel="0" collapsed="false">
      <c r="A117" s="60" t="n">
        <v>42</v>
      </c>
      <c r="B117" s="60" t="n">
        <v>105</v>
      </c>
    </row>
    <row r="118" customFormat="false" ht="12.75" hidden="false" customHeight="true" outlineLevel="0" collapsed="false">
      <c r="A118" s="60" t="n">
        <v>31</v>
      </c>
      <c r="B118" s="60" t="n">
        <v>130</v>
      </c>
    </row>
    <row r="119" customFormat="false" ht="12.75" hidden="false" customHeight="true" outlineLevel="0" collapsed="false">
      <c r="A119" s="60" t="n">
        <v>47</v>
      </c>
      <c r="B119" s="60" t="n">
        <v>235</v>
      </c>
    </row>
    <row r="120" customFormat="false" ht="12.75" hidden="false" customHeight="true" outlineLevel="0" collapsed="false">
      <c r="A120" s="60" t="n">
        <v>58</v>
      </c>
      <c r="B120" s="60" t="n">
        <v>202</v>
      </c>
    </row>
    <row r="121" customFormat="false" ht="12.75" hidden="false" customHeight="true" outlineLevel="0" collapsed="false">
      <c r="A121" s="60"/>
      <c r="B121" s="60"/>
    </row>
    <row r="122" customFormat="false" ht="12.75" hidden="false" customHeight="true" outlineLevel="0" collapsed="false">
      <c r="A122" s="60"/>
      <c r="B122" s="60"/>
    </row>
    <row r="123" customFormat="false" ht="12.75" hidden="false" customHeight="true" outlineLevel="0" collapsed="false">
      <c r="A123" s="60" t="n">
        <v>75</v>
      </c>
      <c r="B123" s="60" t="n">
        <v>250</v>
      </c>
    </row>
    <row r="145" customFormat="false" ht="12.75" hidden="false" customHeight="true" outlineLevel="0" collapsed="false">
      <c r="H145" s="157"/>
    </row>
    <row r="153" customFormat="false" ht="12.75" hidden="false" customHeight="true" outlineLevel="0" collapsed="false">
      <c r="I153" s="157"/>
    </row>
    <row r="162" customFormat="false" ht="12.75" hidden="false" customHeight="true" outlineLevel="0" collapsed="false">
      <c r="I162" s="15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48" width="14.69"/>
    <col collapsed="false" customWidth="true" hidden="false" outlineLevel="0" max="2" min="2" style="148" width="15.12"/>
    <col collapsed="false" customWidth="true" hidden="false" outlineLevel="0" max="5" min="3" style="148" width="12.69"/>
    <col collapsed="false" customWidth="true" hidden="false" outlineLevel="0" max="6" min="6" style="148" width="14.12"/>
    <col collapsed="false" customWidth="true" hidden="false" outlineLevel="0" max="8" min="7" style="148" width="12.69"/>
    <col collapsed="false" customWidth="true" hidden="false" outlineLevel="0" max="257" min="9" style="148" width="9.13"/>
  </cols>
  <sheetData>
    <row r="1" customFormat="false" ht="15.75" hidden="false" customHeight="true" outlineLevel="0" collapsed="false">
      <c r="A1" s="149" t="s">
        <v>382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9" width="14.69"/>
    <col collapsed="false" customWidth="true" hidden="false" outlineLevel="0" max="2" min="2" style="19" width="15.12"/>
    <col collapsed="false" customWidth="true" hidden="false" outlineLevel="0" max="5" min="3" style="19" width="12.69"/>
    <col collapsed="false" customWidth="true" hidden="false" outlineLevel="0" max="6" min="6" style="19" width="14.12"/>
    <col collapsed="false" customWidth="true" hidden="false" outlineLevel="0" max="8" min="7" style="19" width="12.69"/>
    <col collapsed="false" customWidth="false" hidden="false" outlineLevel="0" max="257" min="9" style="19" width="9.13"/>
  </cols>
  <sheetData>
    <row r="1" s="21" customFormat="true" ht="21" hidden="false" customHeight="true" outlineLevel="0" collapsed="false">
      <c r="A1" s="20" t="s">
        <v>115</v>
      </c>
      <c r="B1" s="20"/>
      <c r="C1" s="20"/>
      <c r="D1" s="20"/>
      <c r="E1" s="20"/>
      <c r="F1" s="20"/>
      <c r="G1" s="20"/>
    </row>
    <row r="2" customFormat="false" ht="12.75" hidden="true" customHeight="true" outlineLevel="0" collapsed="false">
      <c r="A2" s="19" t="s">
        <v>116</v>
      </c>
      <c r="B2" s="22"/>
      <c r="C2" s="23"/>
      <c r="D2" s="23"/>
      <c r="E2" s="23"/>
    </row>
    <row r="3" customFormat="false" ht="12.75" hidden="true" customHeight="true" outlineLevel="0" collapsed="false">
      <c r="A3" s="19" t="s">
        <v>117</v>
      </c>
      <c r="B3" s="22"/>
      <c r="C3" s="23"/>
      <c r="D3" s="23"/>
      <c r="E3" s="23"/>
    </row>
    <row r="4" customFormat="false" ht="12.75" hidden="true" customHeight="true" outlineLevel="0" collapsed="false">
      <c r="A4" s="19" t="s">
        <v>118</v>
      </c>
      <c r="B4" s="22"/>
      <c r="C4" s="23"/>
      <c r="D4" s="23"/>
      <c r="E4" s="23"/>
    </row>
    <row r="5" customFormat="false" ht="15.75" hidden="true" customHeight="true" outlineLevel="0" collapsed="false">
      <c r="A5" s="24" t="s">
        <v>119</v>
      </c>
      <c r="B5" s="24"/>
    </row>
    <row r="6" customFormat="false" ht="12.75" hidden="true" customHeight="true" outlineLevel="0" collapsed="false">
      <c r="A6" s="24"/>
      <c r="B6" s="24"/>
    </row>
    <row r="7" customFormat="false" ht="14.25" hidden="true" customHeight="true" outlineLevel="0" collapsed="false">
      <c r="A7" s="24"/>
      <c r="B7" s="24"/>
      <c r="C7" s="25"/>
      <c r="D7" s="25"/>
    </row>
    <row r="8" customFormat="false" ht="12.75" hidden="true" customHeight="true" outlineLevel="0" collapsed="false">
      <c r="A8" s="26"/>
      <c r="B8" s="26"/>
    </row>
    <row r="9" customFormat="false" ht="12.75" hidden="true" customHeight="true" outlineLevel="0" collapsed="false">
      <c r="A9" s="19" t="s">
        <v>120</v>
      </c>
      <c r="C9" s="19" t="n">
        <f aca="false">Description!B3</f>
        <v>5</v>
      </c>
    </row>
    <row r="10" customFormat="false" ht="12.75" hidden="true" customHeight="true" outlineLevel="0" collapsed="false">
      <c r="A10" s="19" t="s">
        <v>121</v>
      </c>
      <c r="C10" s="27" t="n">
        <f aca="false">Description!B4</f>
        <v>43932</v>
      </c>
      <c r="D10" s="27" t="str">
        <f aca="false">Description!C4</f>
        <v>11:55pm</v>
      </c>
    </row>
    <row r="11" customFormat="false" ht="12.75" hidden="true" customHeight="true" outlineLevel="0" collapsed="false">
      <c r="A11" s="28" t="s">
        <v>122</v>
      </c>
      <c r="C11" s="27" t="n">
        <f aca="false">Description!B5</f>
        <v>0</v>
      </c>
      <c r="D11" s="27" t="n">
        <f aca="false">Description!C5</f>
        <v>0</v>
      </c>
    </row>
    <row r="12" customFormat="false" ht="12.75" hidden="true" customHeight="true" outlineLevel="0" collapsed="false">
      <c r="A12" s="28" t="s">
        <v>123</v>
      </c>
      <c r="C12" s="29" t="str">
        <f aca="false">Description!B6</f>
        <v>5.xls</v>
      </c>
    </row>
    <row r="13" customFormat="false" ht="12.75" hidden="true" customHeight="true" outlineLevel="0" collapsed="false"/>
    <row r="14" customFormat="false" ht="20.25" hidden="true" customHeight="true" outlineLevel="0" collapsed="false">
      <c r="A14" s="30" t="s">
        <v>124</v>
      </c>
      <c r="B14" s="30"/>
      <c r="C14" s="30"/>
      <c r="D14" s="30"/>
      <c r="E14" s="30"/>
      <c r="F14" s="30"/>
      <c r="G14" s="30"/>
      <c r="H14" s="30"/>
    </row>
    <row r="15" customFormat="false" ht="12.75" hidden="true" customHeight="true" outlineLevel="0" collapsed="false">
      <c r="A15" s="31" t="s">
        <v>125</v>
      </c>
      <c r="B15" s="19" t="s">
        <v>126</v>
      </c>
    </row>
    <row r="16" customFormat="false" ht="12.75" hidden="true" customHeight="true" outlineLevel="0" collapsed="false">
      <c r="A16" s="31" t="s">
        <v>125</v>
      </c>
      <c r="B16" s="19" t="s">
        <v>127</v>
      </c>
    </row>
    <row r="17" customFormat="false" ht="12.75" hidden="true" customHeight="true" outlineLevel="0" collapsed="false">
      <c r="A17" s="31" t="s">
        <v>125</v>
      </c>
      <c r="B17" s="19" t="s">
        <v>128</v>
      </c>
      <c r="C17" s="31"/>
      <c r="D17" s="31"/>
      <c r="E17" s="31"/>
      <c r="F17" s="31"/>
      <c r="G17" s="31"/>
      <c r="H17" s="31"/>
    </row>
    <row r="18" customFormat="false" ht="12.75" hidden="true" customHeight="true" outlineLevel="0" collapsed="false">
      <c r="A18" s="31" t="s">
        <v>125</v>
      </c>
      <c r="B18" s="19" t="s">
        <v>129</v>
      </c>
    </row>
    <row r="19" customFormat="false" ht="12.75" hidden="true" customHeight="true" outlineLevel="0" collapsed="false">
      <c r="A19" s="31" t="s">
        <v>125</v>
      </c>
      <c r="B19" s="19" t="s">
        <v>130</v>
      </c>
    </row>
    <row r="20" customFormat="false" ht="12.75" hidden="true" customHeight="true" outlineLevel="0" collapsed="false">
      <c r="A20" s="31" t="s">
        <v>131</v>
      </c>
      <c r="B20" s="19" t="s">
        <v>132</v>
      </c>
    </row>
    <row r="21" customFormat="false" ht="12.75" hidden="true" customHeight="true" outlineLevel="0" collapsed="false">
      <c r="A21" s="31" t="s">
        <v>131</v>
      </c>
      <c r="B21" s="19" t="s">
        <v>133</v>
      </c>
    </row>
    <row r="22" customFormat="false" ht="12.75" hidden="true" customHeight="true" outlineLevel="0" collapsed="false">
      <c r="A22" s="31" t="s">
        <v>131</v>
      </c>
      <c r="B22" s="19" t="s">
        <v>134</v>
      </c>
    </row>
    <row r="23" customFormat="false" ht="12.75" hidden="true" customHeight="true" outlineLevel="0" collapsed="false">
      <c r="A23" s="31" t="s">
        <v>131</v>
      </c>
      <c r="B23" s="19" t="s">
        <v>135</v>
      </c>
    </row>
    <row r="24" customFormat="false" ht="12.75" hidden="true" customHeight="true" outlineLevel="0" collapsed="false">
      <c r="A24" s="31" t="s">
        <v>125</v>
      </c>
      <c r="B24" s="19" t="s">
        <v>136</v>
      </c>
    </row>
    <row r="25" customFormat="false" ht="12.75" hidden="true" customHeight="true" outlineLevel="0" collapsed="false">
      <c r="A25" s="31" t="s">
        <v>125</v>
      </c>
      <c r="B25" s="19" t="s">
        <v>137</v>
      </c>
    </row>
    <row r="26" customFormat="false" ht="12.75" hidden="true" customHeight="true" outlineLevel="0" collapsed="false">
      <c r="A26" s="19" t="s">
        <v>125</v>
      </c>
      <c r="B26" s="19" t="s">
        <v>138</v>
      </c>
    </row>
    <row r="27" customFormat="false" ht="12.75" hidden="true" customHeight="true" outlineLevel="0" collapsed="false">
      <c r="A27" s="19" t="s">
        <v>125</v>
      </c>
      <c r="B27" s="19" t="s">
        <v>139</v>
      </c>
    </row>
    <row r="28" customFormat="false" ht="12.75" hidden="true" customHeight="true" outlineLevel="0" collapsed="false">
      <c r="A28" s="19" t="s">
        <v>125</v>
      </c>
      <c r="B28" s="19" t="s">
        <v>130</v>
      </c>
    </row>
    <row r="29" customFormat="false" ht="12.75" hidden="true" customHeight="true" outlineLevel="0" collapsed="false">
      <c r="A29" s="19" t="s">
        <v>125</v>
      </c>
      <c r="B29" s="19" t="s">
        <v>140</v>
      </c>
    </row>
    <row r="30" customFormat="false" ht="12.75" hidden="true" customHeight="true" outlineLevel="0" collapsed="false">
      <c r="A30" s="19" t="s">
        <v>125</v>
      </c>
      <c r="B30" s="19" t="s">
        <v>141</v>
      </c>
    </row>
    <row r="31" customFormat="false" ht="12.75" hidden="true" customHeight="true" outlineLevel="0" collapsed="false">
      <c r="A31" s="19" t="s">
        <v>125</v>
      </c>
      <c r="B31" s="19" t="s">
        <v>132</v>
      </c>
    </row>
    <row r="32" customFormat="false" ht="12.75" hidden="true" customHeight="true" outlineLevel="0" collapsed="false">
      <c r="A32" s="19" t="s">
        <v>125</v>
      </c>
      <c r="B32" s="19" t="s">
        <v>133</v>
      </c>
    </row>
    <row r="33" customFormat="false" ht="12.75" hidden="true" customHeight="true" outlineLevel="0" collapsed="false">
      <c r="A33" s="19" t="s">
        <v>125</v>
      </c>
      <c r="B33" s="19" t="s">
        <v>142</v>
      </c>
    </row>
    <row r="34" customFormat="false" ht="12.75" hidden="true" customHeight="true" outlineLevel="0" collapsed="false">
      <c r="A34" s="19" t="s">
        <v>125</v>
      </c>
      <c r="B34" s="19" t="s">
        <v>143</v>
      </c>
    </row>
    <row r="35" customFormat="false" ht="12.75" hidden="true" customHeight="true" outlineLevel="0" collapsed="false">
      <c r="A35" s="19" t="s">
        <v>125</v>
      </c>
      <c r="B35" s="19" t="s">
        <v>144</v>
      </c>
    </row>
    <row r="36" customFormat="false" ht="12.75" hidden="true" customHeight="true" outlineLevel="0" collapsed="false">
      <c r="A36" s="19" t="s">
        <v>125</v>
      </c>
      <c r="B36" s="19" t="s">
        <v>145</v>
      </c>
    </row>
    <row r="37" customFormat="false" ht="12.75" hidden="true" customHeight="true" outlineLevel="0" collapsed="false">
      <c r="A37" s="31" t="s">
        <v>125</v>
      </c>
      <c r="B37" s="19" t="s">
        <v>146</v>
      </c>
    </row>
    <row r="38" customFormat="false" ht="13.5" hidden="true" customHeight="true" outlineLevel="0" collapsed="false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customFormat="false" ht="20.25" hidden="true" customHeight="true" outlineLevel="0" collapsed="false">
      <c r="A39" s="30" t="s">
        <v>147</v>
      </c>
      <c r="B39" s="30"/>
      <c r="C39" s="30"/>
      <c r="D39" s="30"/>
      <c r="E39" s="30"/>
      <c r="F39" s="30"/>
      <c r="G39" s="30"/>
      <c r="H39" s="30"/>
    </row>
    <row r="40" customFormat="false" ht="25.5" hidden="true" customHeight="true" outlineLevel="0" collapsed="false">
      <c r="A40" s="33" t="s">
        <v>148</v>
      </c>
      <c r="B40" s="33" t="s">
        <v>149</v>
      </c>
      <c r="C40" s="33" t="s">
        <v>150</v>
      </c>
      <c r="D40" s="33" t="s">
        <v>151</v>
      </c>
      <c r="E40" s="34" t="s">
        <v>152</v>
      </c>
      <c r="F40" s="34"/>
      <c r="G40" s="34"/>
      <c r="H40" s="34"/>
      <c r="I40" s="34"/>
      <c r="J40" s="34"/>
      <c r="K40" s="34"/>
    </row>
    <row r="41" customFormat="false" ht="12.75" hidden="true" customHeight="true" outlineLevel="0" collapsed="false">
      <c r="A41" s="35" t="s">
        <v>153</v>
      </c>
      <c r="B41" s="36"/>
      <c r="C41" s="37"/>
      <c r="D41" s="38"/>
      <c r="E41" s="39"/>
      <c r="F41" s="39"/>
      <c r="G41" s="39"/>
      <c r="H41" s="39"/>
      <c r="I41" s="39"/>
      <c r="J41" s="39"/>
      <c r="K41" s="39"/>
    </row>
    <row r="42" customFormat="false" ht="25.5" hidden="true" customHeight="true" outlineLevel="0" collapsed="false">
      <c r="A42" s="40"/>
      <c r="B42" s="40" t="s">
        <v>154</v>
      </c>
      <c r="C42" s="41" t="n">
        <v>2</v>
      </c>
      <c r="D42" s="42"/>
      <c r="E42" s="42"/>
      <c r="F42" s="42"/>
      <c r="G42" s="42"/>
      <c r="H42" s="42"/>
      <c r="I42" s="42"/>
      <c r="J42" s="42"/>
      <c r="K42" s="42"/>
    </row>
    <row r="43" customFormat="false" ht="25.5" hidden="true" customHeight="true" outlineLevel="0" collapsed="false">
      <c r="A43" s="40"/>
      <c r="B43" s="40" t="s">
        <v>155</v>
      </c>
      <c r="C43" s="41" t="n">
        <v>2</v>
      </c>
      <c r="D43" s="42"/>
      <c r="E43" s="42"/>
      <c r="F43" s="42"/>
      <c r="G43" s="42"/>
      <c r="H43" s="42"/>
      <c r="I43" s="42"/>
      <c r="J43" s="42"/>
      <c r="K43" s="42"/>
    </row>
    <row r="44" customFormat="false" ht="12.75" hidden="true" customHeight="true" outlineLevel="0" collapsed="false">
      <c r="A44" s="35" t="s">
        <v>156</v>
      </c>
      <c r="B44" s="36"/>
      <c r="C44" s="37"/>
      <c r="D44" s="38"/>
      <c r="E44" s="43"/>
      <c r="F44" s="43"/>
      <c r="G44" s="43"/>
      <c r="H44" s="43"/>
      <c r="I44" s="43"/>
      <c r="J44" s="43"/>
      <c r="K44" s="43"/>
    </row>
    <row r="45" customFormat="false" ht="13.5" hidden="true" customHeight="true" outlineLevel="0" collapsed="false">
      <c r="A45" s="40"/>
      <c r="B45" s="44" t="s">
        <v>157</v>
      </c>
      <c r="C45" s="41" t="n">
        <v>2</v>
      </c>
      <c r="D45" s="42"/>
      <c r="E45" s="42"/>
      <c r="F45" s="42"/>
      <c r="G45" s="42"/>
      <c r="H45" s="42"/>
      <c r="I45" s="42"/>
      <c r="J45" s="42"/>
      <c r="K45" s="42"/>
    </row>
    <row r="46" customFormat="false" ht="25.5" hidden="true" customHeight="true" outlineLevel="0" collapsed="false">
      <c r="A46" s="40"/>
      <c r="B46" s="44" t="s">
        <v>158</v>
      </c>
      <c r="C46" s="41" t="n">
        <v>2</v>
      </c>
      <c r="D46" s="42"/>
      <c r="E46" s="42"/>
      <c r="F46" s="42"/>
      <c r="G46" s="42"/>
      <c r="H46" s="42"/>
      <c r="I46" s="42"/>
      <c r="J46" s="42"/>
      <c r="K46" s="42"/>
    </row>
    <row r="47" customFormat="false" ht="12.75" hidden="true" customHeight="true" outlineLevel="0" collapsed="false">
      <c r="A47" s="40"/>
      <c r="B47" s="44" t="s">
        <v>159</v>
      </c>
      <c r="C47" s="41" t="n">
        <v>2</v>
      </c>
      <c r="D47" s="42"/>
      <c r="E47" s="42"/>
      <c r="F47" s="42"/>
      <c r="G47" s="42"/>
      <c r="H47" s="42"/>
      <c r="I47" s="42"/>
      <c r="J47" s="42"/>
      <c r="K47" s="42"/>
    </row>
    <row r="48" customFormat="false" ht="12.75" hidden="true" customHeight="true" outlineLevel="0" collapsed="false">
      <c r="A48" s="35" t="s">
        <v>160</v>
      </c>
      <c r="B48" s="36"/>
      <c r="C48" s="37"/>
      <c r="D48" s="38"/>
      <c r="E48" s="43"/>
      <c r="F48" s="43"/>
      <c r="G48" s="43"/>
      <c r="H48" s="43"/>
      <c r="I48" s="43"/>
      <c r="J48" s="43"/>
      <c r="K48" s="43"/>
    </row>
    <row r="49" customFormat="false" ht="25.5" hidden="true" customHeight="true" outlineLevel="0" collapsed="false">
      <c r="A49" s="40"/>
      <c r="B49" s="40" t="s">
        <v>161</v>
      </c>
      <c r="C49" s="41" t="n">
        <v>2</v>
      </c>
      <c r="D49" s="42"/>
      <c r="E49" s="42"/>
      <c r="F49" s="42"/>
      <c r="G49" s="42"/>
      <c r="H49" s="42"/>
      <c r="I49" s="42"/>
      <c r="J49" s="42"/>
      <c r="K49" s="42"/>
    </row>
    <row r="50" customFormat="false" ht="25.5" hidden="true" customHeight="true" outlineLevel="0" collapsed="false">
      <c r="A50" s="40"/>
      <c r="B50" s="40" t="s">
        <v>162</v>
      </c>
      <c r="C50" s="41" t="n">
        <v>2</v>
      </c>
      <c r="D50" s="42"/>
      <c r="E50" s="42"/>
      <c r="F50" s="42"/>
      <c r="G50" s="42"/>
      <c r="H50" s="42"/>
      <c r="I50" s="42"/>
      <c r="J50" s="42"/>
      <c r="K50" s="42"/>
    </row>
    <row r="51" customFormat="false" ht="12.75" hidden="true" customHeight="true" outlineLevel="0" collapsed="false">
      <c r="A51" s="40"/>
      <c r="B51" s="40" t="s">
        <v>159</v>
      </c>
      <c r="C51" s="41" t="n">
        <v>2</v>
      </c>
      <c r="D51" s="42"/>
      <c r="E51" s="42"/>
      <c r="F51" s="42"/>
      <c r="G51" s="42"/>
      <c r="H51" s="42"/>
      <c r="I51" s="42"/>
      <c r="J51" s="42"/>
      <c r="K51" s="42"/>
    </row>
    <row r="52" customFormat="false" ht="12.75" hidden="true" customHeight="true" outlineLevel="0" collapsed="false">
      <c r="A52" s="35" t="s">
        <v>163</v>
      </c>
      <c r="B52" s="36"/>
      <c r="C52" s="37"/>
      <c r="D52" s="38"/>
      <c r="E52" s="43"/>
      <c r="F52" s="43"/>
      <c r="G52" s="43"/>
      <c r="H52" s="43"/>
      <c r="I52" s="43"/>
      <c r="J52" s="43"/>
      <c r="K52" s="43"/>
    </row>
    <row r="53" customFormat="false" ht="25.5" hidden="true" customHeight="true" outlineLevel="0" collapsed="false">
      <c r="A53" s="40"/>
      <c r="B53" s="40" t="s">
        <v>164</v>
      </c>
      <c r="C53" s="41" t="n">
        <v>2</v>
      </c>
      <c r="D53" s="42"/>
      <c r="E53" s="42"/>
      <c r="F53" s="42"/>
      <c r="G53" s="42"/>
      <c r="H53" s="42"/>
      <c r="I53" s="42"/>
      <c r="J53" s="42"/>
      <c r="K53" s="42"/>
    </row>
    <row r="54" customFormat="false" ht="12.75" hidden="true" customHeight="true" outlineLevel="0" collapsed="false">
      <c r="A54" s="35" t="s">
        <v>165</v>
      </c>
      <c r="B54" s="36"/>
      <c r="C54" s="37"/>
      <c r="D54" s="38"/>
      <c r="E54" s="43"/>
      <c r="F54" s="43"/>
      <c r="G54" s="43"/>
      <c r="H54" s="43"/>
      <c r="I54" s="43"/>
      <c r="J54" s="43"/>
      <c r="K54" s="43"/>
    </row>
    <row r="55" customFormat="false" ht="25.5" hidden="true" customHeight="true" outlineLevel="0" collapsed="false">
      <c r="A55" s="40"/>
      <c r="B55" s="40" t="s">
        <v>166</v>
      </c>
      <c r="C55" s="41" t="n">
        <v>0</v>
      </c>
      <c r="D55" s="42"/>
      <c r="E55" s="42"/>
      <c r="F55" s="42"/>
      <c r="G55" s="42"/>
      <c r="H55" s="42"/>
      <c r="I55" s="42"/>
      <c r="J55" s="42"/>
      <c r="K55" s="42"/>
    </row>
    <row r="56" customFormat="false" ht="12.75" hidden="true" customHeight="true" outlineLevel="0" collapsed="false">
      <c r="A56" s="45" t="s">
        <v>167</v>
      </c>
      <c r="B56" s="46"/>
      <c r="C56" s="47" t="n">
        <v>0</v>
      </c>
      <c r="D56" s="48"/>
      <c r="E56" s="48"/>
      <c r="F56" s="48"/>
      <c r="G56" s="48"/>
      <c r="H56" s="48"/>
      <c r="I56" s="48"/>
      <c r="J56" s="48"/>
      <c r="K56" s="48"/>
    </row>
    <row r="57" customFormat="false" ht="12.75" hidden="true" customHeight="true" outlineLevel="0" collapsed="false">
      <c r="A57" s="40"/>
      <c r="B57" s="49"/>
      <c r="C57" s="41" t="n">
        <v>0</v>
      </c>
      <c r="D57" s="42"/>
      <c r="E57" s="50"/>
      <c r="F57" s="38"/>
      <c r="G57" s="38"/>
      <c r="H57" s="38"/>
      <c r="I57" s="38"/>
      <c r="J57" s="38"/>
      <c r="K57" s="43"/>
    </row>
    <row r="58" customFormat="false" ht="12.75" hidden="true" customHeight="true" outlineLevel="0" collapsed="false">
      <c r="A58" s="40"/>
      <c r="B58" s="49"/>
      <c r="C58" s="41"/>
      <c r="D58" s="42"/>
      <c r="E58" s="50"/>
      <c r="F58" s="38"/>
      <c r="G58" s="38"/>
      <c r="H58" s="38"/>
      <c r="I58" s="38"/>
      <c r="J58" s="38"/>
      <c r="K58" s="43"/>
    </row>
    <row r="59" customFormat="false" ht="12.75" hidden="true" customHeight="true" outlineLevel="0" collapsed="false">
      <c r="A59" s="51"/>
      <c r="B59" s="52" t="s">
        <v>168</v>
      </c>
      <c r="C59" s="52" t="n">
        <f aca="false">SUM(C42:C53)</f>
        <v>18</v>
      </c>
      <c r="D59" s="42" t="n">
        <f aca="false">SUM(D42:D55)</f>
        <v>0</v>
      </c>
      <c r="E59" s="42"/>
      <c r="F59" s="42"/>
      <c r="G59" s="42"/>
      <c r="H59" s="42"/>
      <c r="I59" s="42"/>
      <c r="J59" s="42"/>
      <c r="K59" s="42"/>
    </row>
    <row r="60" customFormat="false" ht="12.75" hidden="true" customHeight="true" outlineLevel="0" collapsed="false"/>
    <row r="61" s="21" customFormat="true" ht="111.75" hidden="true" customHeight="true" outlineLevel="0" collapsed="false">
      <c r="A61" s="53" t="s">
        <v>169</v>
      </c>
      <c r="B61" s="53"/>
      <c r="C61" s="53"/>
      <c r="D61" s="53"/>
      <c r="E61" s="53"/>
      <c r="F61" s="53"/>
      <c r="G61" s="53"/>
      <c r="H61" s="53"/>
    </row>
    <row r="62" s="55" customFormat="true" ht="12.75" hidden="true" customHeight="true" outlineLevel="0" collapsed="false">
      <c r="A62" s="54" t="s">
        <v>170</v>
      </c>
      <c r="B62" s="54"/>
      <c r="C62" s="54"/>
      <c r="D62" s="54"/>
      <c r="E62" s="54"/>
      <c r="F62" s="54"/>
      <c r="G62" s="54"/>
      <c r="H62" s="54"/>
    </row>
    <row r="63" s="55" customFormat="true" ht="12.75" hidden="true" customHeight="true" outlineLevel="0" collapsed="false">
      <c r="A63" s="56" t="s">
        <v>171</v>
      </c>
      <c r="B63" s="56"/>
      <c r="C63" s="56"/>
      <c r="D63" s="56"/>
      <c r="E63" s="56"/>
      <c r="F63" s="56"/>
      <c r="G63" s="56"/>
      <c r="H63" s="56"/>
    </row>
    <row r="64" s="55" customFormat="true" ht="12.75" hidden="true" customHeight="true" outlineLevel="0" collapsed="false">
      <c r="A64" s="56" t="s">
        <v>172</v>
      </c>
      <c r="B64" s="56"/>
      <c r="C64" s="56"/>
      <c r="D64" s="56"/>
      <c r="E64" s="56"/>
      <c r="F64" s="56"/>
      <c r="G64" s="56"/>
      <c r="H64" s="56"/>
    </row>
    <row r="65" s="55" customFormat="true" ht="12.75" hidden="true" customHeight="true" outlineLevel="0" collapsed="false">
      <c r="A65" s="56" t="s">
        <v>173</v>
      </c>
      <c r="B65" s="56"/>
      <c r="C65" s="56"/>
      <c r="D65" s="56"/>
      <c r="E65" s="56"/>
      <c r="F65" s="56"/>
      <c r="G65" s="56"/>
      <c r="H65" s="56"/>
    </row>
    <row r="66" s="55" customFormat="true" ht="12.75" hidden="true" customHeight="true" outlineLevel="0" collapsed="false">
      <c r="A66" s="56" t="s">
        <v>174</v>
      </c>
      <c r="B66" s="56"/>
      <c r="C66" s="56"/>
      <c r="D66" s="56"/>
      <c r="E66" s="56"/>
      <c r="F66" s="56"/>
      <c r="G66" s="56"/>
      <c r="H66" s="56"/>
    </row>
    <row r="67" s="55" customFormat="true" ht="12.75" hidden="true" customHeight="true" outlineLevel="0" collapsed="false">
      <c r="A67" s="56" t="s">
        <v>175</v>
      </c>
      <c r="B67" s="56"/>
      <c r="C67" s="56"/>
      <c r="D67" s="56"/>
      <c r="E67" s="56"/>
      <c r="F67" s="56"/>
      <c r="G67" s="56"/>
      <c r="H67" s="56"/>
    </row>
    <row r="68" s="55" customFormat="true" ht="12.75" hidden="true" customHeight="true" outlineLevel="0" collapsed="false">
      <c r="A68" s="56" t="s">
        <v>176</v>
      </c>
      <c r="B68" s="56"/>
      <c r="C68" s="56"/>
      <c r="D68" s="56"/>
      <c r="E68" s="56"/>
      <c r="F68" s="56"/>
      <c r="G68" s="56"/>
      <c r="H68" s="56"/>
    </row>
    <row r="69" s="55" customFormat="true" ht="12.75" hidden="true" customHeight="true" outlineLevel="0" collapsed="false">
      <c r="A69" s="56" t="s">
        <v>173</v>
      </c>
      <c r="B69" s="56"/>
      <c r="C69" s="56"/>
      <c r="D69" s="56"/>
      <c r="E69" s="56"/>
      <c r="F69" s="56"/>
      <c r="G69" s="56"/>
      <c r="H69" s="56"/>
    </row>
    <row r="70" s="55" customFormat="true" ht="12.75" hidden="true" customHeight="true" outlineLevel="0" collapsed="false">
      <c r="A70" s="56"/>
      <c r="B70" s="56"/>
      <c r="C70" s="56"/>
      <c r="D70" s="56"/>
      <c r="E70" s="56"/>
      <c r="F70" s="56"/>
      <c r="G70" s="56"/>
      <c r="H70" s="56"/>
    </row>
    <row r="71" s="21" customFormat="true" ht="12.75" hidden="false" customHeight="true" outlineLevel="0" collapsed="false">
      <c r="A71" s="57" t="s">
        <v>177</v>
      </c>
      <c r="B71" s="57"/>
      <c r="C71" s="57"/>
      <c r="D71" s="57"/>
      <c r="E71" s="57"/>
      <c r="F71" s="57"/>
      <c r="G71" s="57"/>
      <c r="H71" s="57"/>
    </row>
    <row r="72" s="21" customFormat="true" ht="12.75" hidden="false" customHeight="true" outlineLevel="0" collapsed="false">
      <c r="B72" s="21" t="s">
        <v>178</v>
      </c>
      <c r="C72" s="58" t="s">
        <v>179</v>
      </c>
      <c r="D72" s="58" t="s">
        <v>180</v>
      </c>
      <c r="E72" s="58" t="s">
        <v>181</v>
      </c>
      <c r="F72" s="58" t="s">
        <v>182</v>
      </c>
      <c r="G72" s="58" t="s">
        <v>183</v>
      </c>
      <c r="H72" s="58" t="s">
        <v>184</v>
      </c>
      <c r="I72" s="58"/>
    </row>
    <row r="73" s="21" customFormat="true" ht="12.75" hidden="false" customHeight="true" outlineLevel="0" collapsed="false">
      <c r="B73" s="21" t="s">
        <v>10</v>
      </c>
      <c r="C73" s="59"/>
      <c r="D73" s="59"/>
      <c r="E73" s="59"/>
      <c r="F73" s="59"/>
      <c r="G73" s="59"/>
      <c r="H73" s="60"/>
    </row>
    <row r="74" s="21" customFormat="true" ht="12.75" hidden="false" customHeight="true" outlineLevel="0" collapsed="false">
      <c r="B74" s="21" t="s">
        <v>21</v>
      </c>
      <c r="C74" s="59"/>
      <c r="D74" s="61"/>
      <c r="E74" s="59"/>
      <c r="F74" s="59"/>
      <c r="G74" s="59"/>
      <c r="H74" s="60"/>
    </row>
    <row r="75" s="21" customFormat="true" ht="12.75" hidden="false" customHeight="true" outlineLevel="0" collapsed="false">
      <c r="B75" s="21" t="s">
        <v>107</v>
      </c>
      <c r="C75" s="59"/>
      <c r="D75" s="59"/>
      <c r="E75" s="59"/>
      <c r="F75" s="59"/>
      <c r="G75" s="59"/>
      <c r="H75" s="60"/>
    </row>
    <row r="76" s="21" customFormat="true" ht="12.75" hidden="false" customHeight="true" outlineLevel="0" collapsed="false">
      <c r="B76" s="21" t="s">
        <v>185</v>
      </c>
      <c r="C76" s="59"/>
      <c r="D76" s="59"/>
      <c r="E76" s="59"/>
      <c r="F76" s="59"/>
      <c r="G76" s="59"/>
      <c r="H76" s="60"/>
    </row>
    <row r="77" s="21" customFormat="true" ht="12.75" hidden="false" customHeight="true" outlineLevel="0" collapsed="false">
      <c r="B77" s="21" t="s">
        <v>186</v>
      </c>
      <c r="C77" s="59"/>
      <c r="D77" s="59"/>
      <c r="E77" s="59"/>
      <c r="F77" s="59"/>
      <c r="G77" s="59"/>
      <c r="H77" s="60"/>
    </row>
    <row r="78" s="21" customFormat="true" ht="12.75" hidden="false" customHeight="true" outlineLevel="0" collapsed="false">
      <c r="B78" s="21" t="s">
        <v>187</v>
      </c>
      <c r="C78" s="59"/>
      <c r="D78" s="59"/>
      <c r="E78" s="59"/>
      <c r="F78" s="59"/>
      <c r="G78" s="59"/>
      <c r="H78" s="60"/>
    </row>
    <row r="79" s="21" customFormat="true" ht="12.75" hidden="false" customHeight="true" outlineLevel="0" collapsed="false">
      <c r="A79" s="62" t="s">
        <v>188</v>
      </c>
      <c r="B79" s="62"/>
      <c r="C79" s="62"/>
      <c r="D79" s="62"/>
      <c r="E79" s="62"/>
      <c r="F79" s="62"/>
      <c r="G79" s="62"/>
      <c r="H79" s="62"/>
    </row>
    <row r="80" s="21" customFormat="true" ht="12.75" hidden="false" customHeight="true" outlineLevel="0" collapsed="false">
      <c r="B80" s="21" t="s">
        <v>189</v>
      </c>
      <c r="H80" s="59"/>
      <c r="I80" s="21" t="s">
        <v>190</v>
      </c>
    </row>
    <row r="81" s="21" customFormat="true" ht="12.75" hidden="false" customHeight="true" outlineLevel="0" collapsed="false">
      <c r="B81" s="21" t="s">
        <v>191</v>
      </c>
      <c r="H81" s="59"/>
      <c r="I81" s="21" t="s">
        <v>190</v>
      </c>
    </row>
    <row r="82" s="21" customFormat="true" ht="12.75" hidden="false" customHeight="true" outlineLevel="0" collapsed="false">
      <c r="B82" s="21" t="s">
        <v>192</v>
      </c>
      <c r="E82" s="21" t="s">
        <v>193</v>
      </c>
      <c r="H82" s="59"/>
      <c r="I82" s="21" t="s">
        <v>190</v>
      </c>
    </row>
    <row r="83" s="21" customFormat="true" ht="15.75" hidden="false" customHeight="true" outlineLevel="0" collapsed="false">
      <c r="B83" s="21" t="s">
        <v>194</v>
      </c>
      <c r="E83" s="21" t="s">
        <v>195</v>
      </c>
      <c r="H83" s="59"/>
    </row>
    <row r="84" s="21" customFormat="true" ht="15.75" hidden="false" customHeight="true" outlineLevel="0" collapsed="false">
      <c r="B84" s="21" t="s">
        <v>194</v>
      </c>
      <c r="E84" s="21" t="s">
        <v>196</v>
      </c>
      <c r="H84" s="59"/>
    </row>
    <row r="85" s="21" customFormat="true" ht="15.75" hidden="false" customHeight="true" outlineLevel="0" collapsed="false">
      <c r="B85" s="21" t="s">
        <v>197</v>
      </c>
      <c r="E85" s="21" t="s">
        <v>198</v>
      </c>
      <c r="H85" s="63"/>
      <c r="I85" s="21" t="s">
        <v>190</v>
      </c>
    </row>
    <row r="86" s="21" customFormat="true" ht="12.75" hidden="false" customHeight="true" outlineLevel="0" collapsed="false">
      <c r="B86" s="21" t="s">
        <v>199</v>
      </c>
      <c r="E86" s="21" t="s">
        <v>200</v>
      </c>
      <c r="H86" s="63"/>
      <c r="I86" s="21" t="s">
        <v>190</v>
      </c>
    </row>
    <row r="87" s="21" customFormat="true" ht="15.75" hidden="false" customHeight="true" outlineLevel="0" collapsed="false">
      <c r="B87" s="21" t="s">
        <v>201</v>
      </c>
      <c r="E87" s="21" t="s">
        <v>202</v>
      </c>
      <c r="H87" s="59"/>
      <c r="I87" s="21" t="s">
        <v>190</v>
      </c>
    </row>
    <row r="88" s="21" customFormat="true" ht="15.75" hidden="false" customHeight="true" outlineLevel="0" collapsed="false">
      <c r="B88" s="21" t="s">
        <v>203</v>
      </c>
      <c r="E88" s="21" t="s">
        <v>204</v>
      </c>
      <c r="H88" s="59"/>
      <c r="I88" s="21" t="s">
        <v>190</v>
      </c>
    </row>
    <row r="89" s="21" customFormat="true" ht="15.75" hidden="false" customHeight="true" outlineLevel="0" collapsed="false">
      <c r="B89" s="21" t="s">
        <v>205</v>
      </c>
      <c r="E89" s="21" t="s">
        <v>206</v>
      </c>
      <c r="H89" s="59"/>
      <c r="I89" s="21" t="s">
        <v>190</v>
      </c>
    </row>
    <row r="90" s="21" customFormat="true" ht="12.75" hidden="false" customHeight="true" outlineLevel="0" collapsed="false">
      <c r="A90" s="62" t="s">
        <v>207</v>
      </c>
      <c r="B90" s="62"/>
      <c r="C90" s="62"/>
      <c r="D90" s="62"/>
      <c r="E90" s="62"/>
      <c r="F90" s="62"/>
      <c r="G90" s="62"/>
      <c r="H90" s="62"/>
    </row>
    <row r="91" s="21" customFormat="true" ht="15.75" hidden="false" customHeight="true" outlineLevel="0" collapsed="false">
      <c r="B91" s="21" t="s">
        <v>176</v>
      </c>
      <c r="E91" s="21" t="s">
        <v>208</v>
      </c>
      <c r="H91" s="59"/>
      <c r="I91" s="64" t="s">
        <v>209</v>
      </c>
    </row>
    <row r="92" s="21" customFormat="true" ht="16.5" hidden="false" customHeight="true" outlineLevel="0" collapsed="false">
      <c r="B92" s="21" t="s">
        <v>210</v>
      </c>
      <c r="E92" s="65" t="s">
        <v>211</v>
      </c>
      <c r="F92" s="60"/>
      <c r="G92" s="51"/>
      <c r="H92" s="63"/>
      <c r="I92" s="64" t="s">
        <v>212</v>
      </c>
    </row>
    <row r="93" s="21" customFormat="true" ht="15.75" hidden="false" customHeight="true" outlineLevel="0" collapsed="false">
      <c r="B93" s="21" t="s">
        <v>213</v>
      </c>
      <c r="E93" s="21" t="s">
        <v>214</v>
      </c>
      <c r="H93" s="63"/>
      <c r="I93" s="64" t="s">
        <v>212</v>
      </c>
    </row>
    <row r="94" s="21" customFormat="true" ht="15.75" hidden="false" customHeight="true" outlineLevel="0" collapsed="false">
      <c r="B94" s="21" t="s">
        <v>215</v>
      </c>
      <c r="E94" s="21" t="s">
        <v>216</v>
      </c>
      <c r="H94" s="63"/>
      <c r="I94" s="64" t="s">
        <v>212</v>
      </c>
    </row>
    <row r="95" s="21" customFormat="true" ht="15.75" hidden="false" customHeight="true" outlineLevel="0" collapsed="false">
      <c r="B95" s="21" t="s">
        <v>217</v>
      </c>
      <c r="E95" s="21" t="s">
        <v>218</v>
      </c>
      <c r="H95" s="63"/>
      <c r="I95" s="64" t="s">
        <v>212</v>
      </c>
    </row>
    <row r="96" s="21" customFormat="true" ht="12.75" hidden="false" customHeight="true" outlineLevel="0" collapsed="false">
      <c r="A96" s="62" t="s">
        <v>219</v>
      </c>
      <c r="B96" s="62"/>
      <c r="C96" s="62"/>
      <c r="D96" s="62"/>
      <c r="E96" s="62"/>
      <c r="F96" s="62"/>
      <c r="G96" s="62"/>
      <c r="H96" s="62"/>
    </row>
    <row r="97" s="21" customFormat="true" ht="12.75" hidden="false" customHeight="true" outlineLevel="0" collapsed="false">
      <c r="B97" s="21" t="s">
        <v>81</v>
      </c>
      <c r="C97" s="63"/>
      <c r="D97" s="51" t="s">
        <v>212</v>
      </c>
      <c r="E97" s="51"/>
      <c r="F97" s="51"/>
      <c r="G97" s="51"/>
    </row>
    <row r="98" s="21" customFormat="true" ht="12.75" hidden="false" customHeight="true" outlineLevel="0" collapsed="false">
      <c r="B98" s="21" t="s">
        <v>82</v>
      </c>
      <c r="C98" s="63"/>
      <c r="D98" s="51" t="s">
        <v>212</v>
      </c>
      <c r="E98" s="51"/>
      <c r="F98" s="51"/>
      <c r="G98" s="51"/>
    </row>
    <row r="99" s="21" customFormat="true" ht="12.75" hidden="false" customHeight="true" outlineLevel="0" collapsed="false">
      <c r="B99" s="21" t="s">
        <v>83</v>
      </c>
      <c r="C99" s="63"/>
      <c r="D99" s="51" t="s">
        <v>212</v>
      </c>
      <c r="E99" s="51"/>
      <c r="F99" s="51"/>
      <c r="G99" s="51"/>
    </row>
    <row r="100" s="21" customFormat="true" ht="12.75" hidden="false" customHeight="true" outlineLevel="0" collapsed="false">
      <c r="B100" s="21" t="s">
        <v>84</v>
      </c>
      <c r="C100" s="63"/>
      <c r="D100" s="51" t="s">
        <v>212</v>
      </c>
      <c r="E100" s="51"/>
      <c r="F100" s="51"/>
      <c r="G100" s="51"/>
    </row>
    <row r="101" s="21" customFormat="true" ht="12.75" hidden="false" customHeight="true" outlineLevel="0" collapsed="false">
      <c r="B101" s="21" t="s">
        <v>85</v>
      </c>
      <c r="C101" s="63"/>
      <c r="D101" s="51" t="s">
        <v>212</v>
      </c>
      <c r="E101" s="51"/>
      <c r="F101" s="51"/>
      <c r="G101" s="51"/>
    </row>
    <row r="102" s="21" customFormat="true" ht="12.75" hidden="false" customHeight="true" outlineLevel="0" collapsed="false">
      <c r="B102" s="21" t="s">
        <v>86</v>
      </c>
      <c r="C102" s="63"/>
      <c r="D102" s="51" t="s">
        <v>212</v>
      </c>
      <c r="E102" s="51"/>
      <c r="F102" s="51"/>
      <c r="G102" s="51"/>
    </row>
    <row r="103" s="21" customFormat="true" ht="12.75" hidden="false" customHeight="true" outlineLevel="0" collapsed="false">
      <c r="B103" s="21" t="s">
        <v>87</v>
      </c>
      <c r="C103" s="63"/>
      <c r="D103" s="51" t="s">
        <v>212</v>
      </c>
      <c r="E103" s="51"/>
      <c r="F103" s="51"/>
      <c r="G103" s="51"/>
    </row>
  </sheetData>
  <mergeCells count="29">
    <mergeCell ref="A1:G1"/>
    <mergeCell ref="C2:E2"/>
    <mergeCell ref="C3:E3"/>
    <mergeCell ref="C4:E4"/>
    <mergeCell ref="A5:B7"/>
    <mergeCell ref="C7:D7"/>
    <mergeCell ref="E40:K40"/>
    <mergeCell ref="E41:K41"/>
    <mergeCell ref="E42:K42"/>
    <mergeCell ref="E43:K43"/>
    <mergeCell ref="E44:K44"/>
    <mergeCell ref="E45:K45"/>
    <mergeCell ref="E46:K46"/>
    <mergeCell ref="E47:K47"/>
    <mergeCell ref="E48:K48"/>
    <mergeCell ref="E49:K49"/>
    <mergeCell ref="E50:K50"/>
    <mergeCell ref="E51:K51"/>
    <mergeCell ref="E52:K52"/>
    <mergeCell ref="E53:K53"/>
    <mergeCell ref="E54:K54"/>
    <mergeCell ref="E55:K55"/>
    <mergeCell ref="E56:K56"/>
    <mergeCell ref="E59:K59"/>
    <mergeCell ref="A61:H61"/>
    <mergeCell ref="A71:H71"/>
    <mergeCell ref="A79:H79"/>
    <mergeCell ref="A90:H90"/>
    <mergeCell ref="A96:H96"/>
  </mergeCells>
  <dataValidations count="4">
    <dataValidation allowBlank="true" operator="equal" showDropDown="false" showErrorMessage="true" showInputMessage="false" sqref="C7" type="list">
      <formula1>$B$89:$B$90</formula1>
      <formula2>0</formula2>
    </dataValidation>
    <dataValidation allowBlank="true" operator="equal" showDropDown="false" showErrorMessage="true" showInputMessage="false" sqref="H73:H78" type="list">
      <formula1>$A$63:$A$65</formula1>
      <formula2>0</formula2>
    </dataValidation>
    <dataValidation allowBlank="true" operator="equal" showDropDown="false" showErrorMessage="true" showInputMessage="false" sqref="F92" type="list">
      <formula1>$A$66:$A$69</formula1>
      <formula2>0</formula2>
    </dataValidation>
    <dataValidation allowBlank="true" operator="equal" showDropDown="false" showErrorMessage="true" showInputMessage="false" sqref="G92" type="list">
      <formula1>$B$42:$B$44</formula1>
      <formula2>0</formula2>
    </dataValidation>
  </dataValidations>
  <hyperlinks>
    <hyperlink ref="A15" location="InstructorAssessment4A" display="go to "/>
    <hyperlink ref="A16" location="ProjectPlanSummary4A" display="go to "/>
    <hyperlink ref="A17" location="TimeLog4A" display="go to "/>
    <hyperlink ref="A18" location="DefectLog4A" display="go to "/>
    <hyperlink ref="A19" location="SizeEstimate4A" display="go to "/>
    <hyperlink ref="A20" location="TaskPlan6A" display="go to"/>
    <hyperlink ref="A21" location="Schedule6A" display="go to"/>
    <hyperlink ref="A22" location="OperationalSpecification6A" display="go to"/>
    <hyperlink ref="A23" location="FunctionalSpecification6A" display="go to"/>
    <hyperlink ref="A24" location="TestReport4A" display="go to "/>
    <hyperlink ref="A25" location="LessonLearned4A" display="go to "/>
    <hyperlink ref="A37" location="SourceCode4A" display="go to 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66" width="17.4"/>
    <col collapsed="false" customWidth="true" hidden="false" outlineLevel="0" max="2" min="2" style="0" width="10.98"/>
    <col collapsed="false" customWidth="true" hidden="false" outlineLevel="0" max="3" min="3" style="0" width="10.12"/>
    <col collapsed="false" customWidth="true" hidden="false" outlineLevel="0" max="4" min="4" style="0" width="11.27"/>
    <col collapsed="false" customWidth="true" hidden="false" outlineLevel="0" max="5" min="5" style="0" width="11.55"/>
    <col collapsed="false" customWidth="true" hidden="false" outlineLevel="0" max="6" min="6" style="0" width="12.4"/>
    <col collapsed="false" customWidth="true" hidden="false" outlineLevel="0" max="7" min="7" style="0" width="10.4"/>
    <col collapsed="false" customWidth="true" hidden="false" outlineLevel="0" max="8" min="8" style="0" width="10.69"/>
    <col collapsed="false" customWidth="true" hidden="false" outlineLevel="0" max="11" min="11" style="0" width="11.69"/>
  </cols>
  <sheetData>
    <row r="1" customFormat="false" ht="20.25" hidden="false" customHeight="true" outlineLevel="0" collapsed="false">
      <c r="A1" s="67" t="s">
        <v>220</v>
      </c>
      <c r="B1" s="67"/>
      <c r="C1" s="67"/>
      <c r="D1" s="67"/>
      <c r="E1" s="67"/>
      <c r="F1" s="67"/>
      <c r="G1" s="67"/>
    </row>
    <row r="3" customFormat="false" ht="12.75" hidden="false" customHeight="true" outlineLevel="0" collapsed="false">
      <c r="A3" s="68" t="s">
        <v>120</v>
      </c>
      <c r="B3" s="69" t="n">
        <v>5</v>
      </c>
    </row>
    <row r="4" customFormat="false" ht="12.75" hidden="false" customHeight="true" outlineLevel="0" collapsed="false">
      <c r="A4" s="68" t="s">
        <v>221</v>
      </c>
      <c r="B4" s="70" t="n">
        <v>43932</v>
      </c>
      <c r="C4" s="70" t="s">
        <v>222</v>
      </c>
    </row>
    <row r="5" customFormat="false" ht="12.75" hidden="false" customHeight="true" outlineLevel="0" collapsed="false">
      <c r="A5" s="68"/>
      <c r="B5" s="70"/>
      <c r="C5" s="70"/>
    </row>
    <row r="6" customFormat="false" ht="12.75" hidden="false" customHeight="true" outlineLevel="0" collapsed="false">
      <c r="A6" s="66" t="s">
        <v>223</v>
      </c>
      <c r="B6" s="71" t="str">
        <f aca="false">CONCATENATE(B3,".xls")</f>
        <v>5.xls</v>
      </c>
    </row>
    <row r="7" customFormat="false" ht="12.75" hidden="false" customHeight="true" outlineLevel="0" collapsed="false">
      <c r="A7" s="68"/>
    </row>
    <row r="8" customFormat="false" ht="12.75" hidden="false" customHeight="true" outlineLevel="0" collapsed="false">
      <c r="A8" s="68" t="s">
        <v>224</v>
      </c>
      <c r="B8" s="72" t="s">
        <v>225</v>
      </c>
      <c r="C8" s="72"/>
      <c r="D8" s="72"/>
      <c r="E8" s="72"/>
      <c r="F8" s="72"/>
      <c r="G8" s="72"/>
      <c r="H8" s="72"/>
      <c r="I8" s="72"/>
    </row>
    <row r="9" customFormat="false" ht="12.75" hidden="false" customHeight="true" outlineLevel="0" collapsed="false">
      <c r="A9" s="68"/>
      <c r="B9" s="73"/>
      <c r="C9" s="73"/>
      <c r="D9" s="73"/>
      <c r="E9" s="73"/>
      <c r="F9" s="73"/>
      <c r="G9" s="73"/>
      <c r="H9" s="73"/>
      <c r="I9" s="73"/>
    </row>
    <row r="10" customFormat="false" ht="43.5" hidden="false" customHeight="true" outlineLevel="0" collapsed="false">
      <c r="A10" s="74" t="s">
        <v>120</v>
      </c>
      <c r="B10" s="75" t="s">
        <v>226</v>
      </c>
      <c r="C10" s="75"/>
      <c r="D10" s="75"/>
      <c r="E10" s="75"/>
      <c r="F10" s="75"/>
      <c r="G10" s="75"/>
      <c r="H10" s="75"/>
      <c r="I10" s="75"/>
    </row>
    <row r="11" customFormat="false" ht="12.75" hidden="false" customHeight="true" outlineLevel="0" collapsed="false">
      <c r="A11" s="68" t="s">
        <v>227</v>
      </c>
      <c r="B11" s="75" t="s">
        <v>228</v>
      </c>
      <c r="C11" s="75"/>
      <c r="D11" s="75"/>
      <c r="E11" s="75"/>
      <c r="F11" s="75"/>
      <c r="G11" s="75"/>
      <c r="H11" s="75"/>
      <c r="I11" s="75"/>
    </row>
    <row r="12" customFormat="false" ht="12.75" hidden="false" customHeight="true" outlineLevel="0" collapsed="false">
      <c r="A12" s="68"/>
      <c r="C12" s="76"/>
      <c r="D12" s="76"/>
      <c r="E12" s="77"/>
      <c r="F12" s="77"/>
      <c r="G12" s="77"/>
      <c r="H12" s="77"/>
      <c r="I12" s="76"/>
    </row>
    <row r="13" customFormat="false" ht="12" hidden="false" customHeight="true" outlineLevel="0" collapsed="false">
      <c r="A13" s="74" t="s">
        <v>229</v>
      </c>
      <c r="B13" s="78" t="s">
        <v>230</v>
      </c>
      <c r="C13" s="78"/>
      <c r="D13" s="78"/>
      <c r="E13" s="78"/>
      <c r="F13" s="78"/>
      <c r="G13" s="78"/>
      <c r="H13" s="78"/>
      <c r="I13" s="78"/>
    </row>
    <row r="14" customFormat="false" ht="12" hidden="false" customHeight="true" outlineLevel="0" collapsed="false">
      <c r="A14" s="74"/>
      <c r="B14" s="79" t="s">
        <v>231</v>
      </c>
      <c r="C14" s="79"/>
      <c r="D14" s="79"/>
      <c r="E14" s="79"/>
      <c r="F14" s="79"/>
      <c r="G14" s="79"/>
      <c r="H14" s="79"/>
      <c r="I14" s="79"/>
    </row>
    <row r="15" customFormat="false" ht="12.75" hidden="false" customHeight="true" outlineLevel="0" collapsed="false">
      <c r="A15" s="74"/>
      <c r="B15" s="75" t="s">
        <v>232</v>
      </c>
      <c r="C15" s="75"/>
      <c r="D15" s="75"/>
      <c r="E15" s="75"/>
      <c r="F15" s="75"/>
      <c r="G15" s="75"/>
      <c r="H15" s="75"/>
      <c r="I15" s="75"/>
    </row>
    <row r="16" customFormat="false" ht="12.75" hidden="false" customHeight="true" outlineLevel="0" collapsed="false">
      <c r="A16" s="80"/>
      <c r="B16" s="75" t="s">
        <v>233</v>
      </c>
      <c r="C16" s="75"/>
      <c r="D16" s="75"/>
      <c r="E16" s="75"/>
      <c r="F16" s="75"/>
      <c r="G16" s="75"/>
    </row>
    <row r="17" customFormat="false" ht="12.75" hidden="false" customHeight="true" outlineLevel="0" collapsed="false">
      <c r="A17" s="80"/>
      <c r="B17" s="81"/>
      <c r="C17" s="81"/>
      <c r="D17" s="81"/>
      <c r="E17" s="81"/>
      <c r="F17" s="81"/>
      <c r="G17" s="81"/>
    </row>
    <row r="18" s="83" customFormat="true" ht="49.5" hidden="false" customHeight="true" outlineLevel="0" collapsed="false">
      <c r="A18" s="82"/>
      <c r="B18" s="75"/>
      <c r="C18" s="75"/>
      <c r="D18" s="75"/>
      <c r="E18" s="75"/>
      <c r="F18" s="75"/>
      <c r="G18" s="75"/>
      <c r="H18" s="75"/>
      <c r="I18" s="75"/>
    </row>
  </sheetData>
  <sheetProtection sheet="true" objects="true" scenarios="true"/>
  <mergeCells count="9">
    <mergeCell ref="A1:G1"/>
    <mergeCell ref="B8:I8"/>
    <mergeCell ref="B10:I10"/>
    <mergeCell ref="B11:I11"/>
    <mergeCell ref="B13:I13"/>
    <mergeCell ref="B14:I14"/>
    <mergeCell ref="B15:I15"/>
    <mergeCell ref="B16:G16"/>
    <mergeCell ref="B18:I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14.69"/>
    <col collapsed="false" customWidth="true" hidden="false" outlineLevel="0" max="4" min="4" style="0" width="18.26"/>
  </cols>
  <sheetData>
    <row r="1" customFormat="false" ht="20.25" hidden="false" customHeight="true" outlineLevel="0" collapsed="false">
      <c r="A1" s="84" t="s">
        <v>234</v>
      </c>
      <c r="B1" s="84"/>
    </row>
    <row r="2" s="87" customFormat="true" ht="12.75" hidden="false" customHeight="true" outlineLevel="0" collapsed="false">
      <c r="A2" s="85" t="s">
        <v>235</v>
      </c>
      <c r="B2" s="85"/>
      <c r="C2" s="86" t="s">
        <v>236</v>
      </c>
      <c r="D2" s="86"/>
      <c r="E2" s="86"/>
      <c r="F2" s="86"/>
      <c r="G2" s="86"/>
      <c r="H2" s="86"/>
      <c r="I2" s="86"/>
      <c r="J2" s="86"/>
      <c r="K2" s="86"/>
      <c r="L2" s="86"/>
    </row>
    <row r="3" s="87" customFormat="true" ht="12.75" hidden="false" customHeight="true" outlineLevel="0" collapsed="false">
      <c r="A3" s="88" t="s">
        <v>237</v>
      </c>
      <c r="B3" s="88"/>
      <c r="C3" s="89" t="s">
        <v>238</v>
      </c>
      <c r="D3" s="89"/>
      <c r="E3" s="89"/>
      <c r="F3" s="89"/>
      <c r="G3" s="89"/>
      <c r="H3" s="89"/>
      <c r="I3" s="89"/>
      <c r="J3" s="89"/>
      <c r="K3" s="89"/>
      <c r="L3" s="89"/>
    </row>
    <row r="4" s="87" customFormat="true" ht="12.75" hidden="false" customHeight="true" outlineLevel="0" collapsed="false">
      <c r="A4" s="88"/>
      <c r="B4" s="88"/>
      <c r="C4" s="90"/>
      <c r="D4" s="91" t="s">
        <v>239</v>
      </c>
      <c r="E4" s="91"/>
      <c r="F4" s="91"/>
      <c r="G4" s="91"/>
      <c r="H4" s="91"/>
      <c r="I4" s="91"/>
      <c r="J4" s="91"/>
      <c r="K4" s="91"/>
      <c r="L4" s="91"/>
    </row>
    <row r="5" s="87" customFormat="true" ht="12.75" hidden="false" customHeight="true" outlineLevel="0" collapsed="false">
      <c r="A5" s="88"/>
      <c r="B5" s="88"/>
      <c r="C5" s="90"/>
      <c r="D5" s="91" t="s">
        <v>240</v>
      </c>
      <c r="E5" s="91"/>
      <c r="F5" s="91"/>
      <c r="G5" s="91"/>
      <c r="H5" s="91"/>
      <c r="I5" s="91"/>
      <c r="J5" s="91"/>
      <c r="K5" s="91"/>
      <c r="L5" s="91"/>
    </row>
    <row r="6" s="87" customFormat="true" ht="12.75" hidden="false" customHeight="true" outlineLevel="0" collapsed="false">
      <c r="A6" s="88"/>
      <c r="B6" s="88"/>
      <c r="C6" s="90"/>
      <c r="D6" s="91" t="s">
        <v>241</v>
      </c>
      <c r="E6" s="91"/>
      <c r="F6" s="91"/>
      <c r="G6" s="91"/>
      <c r="H6" s="91"/>
      <c r="I6" s="91"/>
      <c r="J6" s="91"/>
      <c r="K6" s="91"/>
      <c r="L6" s="91"/>
    </row>
    <row r="7" s="87" customFormat="true" ht="12.75" hidden="false" customHeight="true" outlineLevel="0" collapsed="false">
      <c r="A7" s="88"/>
      <c r="B7" s="88"/>
      <c r="C7" s="90"/>
      <c r="D7" s="91" t="s">
        <v>242</v>
      </c>
      <c r="E7" s="91"/>
      <c r="F7" s="91"/>
      <c r="G7" s="91"/>
      <c r="H7" s="91"/>
      <c r="I7" s="91"/>
      <c r="J7" s="91"/>
      <c r="K7" s="91"/>
      <c r="L7" s="91"/>
    </row>
    <row r="8" s="87" customFormat="true" ht="12.75" hidden="false" customHeight="true" outlineLevel="0" collapsed="false">
      <c r="A8" s="88"/>
      <c r="B8" s="88"/>
      <c r="C8" s="90"/>
      <c r="D8" s="91" t="s">
        <v>243</v>
      </c>
      <c r="E8" s="91"/>
      <c r="F8" s="91"/>
      <c r="G8" s="91"/>
      <c r="H8" s="91"/>
      <c r="I8" s="91"/>
      <c r="J8" s="91"/>
      <c r="K8" s="91"/>
      <c r="L8" s="91"/>
    </row>
    <row r="9" s="87" customFormat="true" ht="12.75" hidden="false" customHeight="true" outlineLevel="0" collapsed="false">
      <c r="A9" s="88"/>
      <c r="B9" s="88"/>
      <c r="C9" s="90"/>
      <c r="D9" s="91" t="s">
        <v>244</v>
      </c>
      <c r="E9" s="91"/>
      <c r="F9" s="91"/>
      <c r="G9" s="91"/>
      <c r="H9" s="91"/>
      <c r="I9" s="91"/>
      <c r="J9" s="91"/>
      <c r="K9" s="91"/>
      <c r="L9" s="91"/>
    </row>
    <row r="10" s="87" customFormat="true" ht="12.75" hidden="false" customHeight="true" outlineLevel="0" collapsed="false">
      <c r="A10" s="88"/>
      <c r="B10" s="88"/>
      <c r="C10" s="90"/>
      <c r="D10" s="91" t="s">
        <v>245</v>
      </c>
      <c r="E10" s="91"/>
      <c r="F10" s="91"/>
      <c r="G10" s="91"/>
      <c r="H10" s="91"/>
      <c r="I10" s="91"/>
      <c r="J10" s="91"/>
      <c r="K10" s="91"/>
      <c r="L10" s="91"/>
    </row>
    <row r="11" s="87" customFormat="true" ht="12.75" hidden="false" customHeight="true" outlineLevel="0" collapsed="false">
      <c r="A11" s="88"/>
      <c r="B11" s="88"/>
      <c r="C11" s="90"/>
      <c r="D11" s="91" t="s">
        <v>246</v>
      </c>
      <c r="E11" s="91"/>
      <c r="F11" s="91"/>
      <c r="G11" s="91"/>
      <c r="H11" s="91"/>
      <c r="I11" s="91"/>
      <c r="J11" s="91"/>
      <c r="K11" s="91"/>
      <c r="L11" s="91"/>
    </row>
    <row r="12" s="87" customFormat="true" ht="12.75" hidden="false" customHeight="true" outlineLevel="0" collapsed="false">
      <c r="A12" s="88"/>
      <c r="B12" s="88"/>
      <c r="C12" s="90"/>
      <c r="D12" s="91" t="s">
        <v>247</v>
      </c>
      <c r="E12" s="91"/>
      <c r="F12" s="91"/>
      <c r="G12" s="91"/>
      <c r="H12" s="91"/>
      <c r="I12" s="91"/>
      <c r="J12" s="91"/>
      <c r="K12" s="91"/>
      <c r="L12" s="91"/>
    </row>
    <row r="13" s="87" customFormat="true" ht="12.75" hidden="false" customHeight="true" outlineLevel="0" collapsed="false">
      <c r="A13" s="88"/>
      <c r="B13" s="88"/>
      <c r="C13" s="90"/>
      <c r="D13" s="91" t="s">
        <v>248</v>
      </c>
      <c r="E13" s="91"/>
      <c r="F13" s="91"/>
      <c r="G13" s="91"/>
      <c r="H13" s="91"/>
      <c r="I13" s="91"/>
      <c r="J13" s="91"/>
      <c r="K13" s="91"/>
      <c r="L13" s="91"/>
    </row>
    <row r="14" s="87" customFormat="true" ht="12.75" hidden="false" customHeight="true" outlineLevel="0" collapsed="false">
      <c r="A14" s="88"/>
      <c r="B14" s="88"/>
      <c r="C14" s="90"/>
      <c r="D14" s="91" t="s">
        <v>249</v>
      </c>
      <c r="E14" s="91"/>
      <c r="F14" s="91"/>
      <c r="G14" s="91"/>
      <c r="H14" s="91"/>
      <c r="I14" s="91"/>
      <c r="J14" s="91"/>
      <c r="K14" s="91"/>
      <c r="L14" s="91"/>
    </row>
    <row r="15" s="87" customFormat="true" ht="12.75" hidden="false" customHeight="true" outlineLevel="0" collapsed="false">
      <c r="A15" s="88"/>
      <c r="B15" s="88"/>
      <c r="C15" s="89" t="s">
        <v>250</v>
      </c>
      <c r="D15" s="89"/>
      <c r="E15" s="89"/>
      <c r="F15" s="89"/>
      <c r="G15" s="89"/>
      <c r="H15" s="89"/>
      <c r="I15" s="89"/>
      <c r="J15" s="89"/>
      <c r="K15" s="89"/>
      <c r="L15" s="89"/>
    </row>
    <row r="16" s="87" customFormat="true" ht="12.75" hidden="false" customHeight="true" outlineLevel="0" collapsed="false">
      <c r="A16" s="88"/>
      <c r="B16" s="88"/>
      <c r="C16" s="90"/>
      <c r="D16" s="91" t="s">
        <v>251</v>
      </c>
      <c r="E16" s="91"/>
      <c r="F16" s="91"/>
      <c r="G16" s="91"/>
      <c r="H16" s="91"/>
      <c r="I16" s="91"/>
      <c r="J16" s="91"/>
      <c r="K16" s="91"/>
      <c r="L16" s="91"/>
    </row>
    <row r="17" s="87" customFormat="true" ht="12.75" hidden="false" customHeight="true" outlineLevel="0" collapsed="false">
      <c r="A17" s="88"/>
      <c r="B17" s="88"/>
      <c r="C17" s="90"/>
      <c r="D17" s="91" t="s">
        <v>252</v>
      </c>
      <c r="E17" s="91"/>
      <c r="F17" s="91"/>
      <c r="G17" s="91"/>
      <c r="H17" s="91"/>
      <c r="I17" s="91"/>
      <c r="J17" s="91"/>
      <c r="K17" s="91"/>
      <c r="L17" s="91"/>
    </row>
    <row r="18" s="87" customFormat="true" ht="12.75" hidden="false" customHeight="true" outlineLevel="0" collapsed="false">
      <c r="A18" s="88"/>
      <c r="B18" s="88"/>
      <c r="C18" s="90"/>
      <c r="D18" s="91" t="s">
        <v>253</v>
      </c>
      <c r="E18" s="91"/>
      <c r="F18" s="91"/>
      <c r="G18" s="91"/>
      <c r="H18" s="91"/>
      <c r="I18" s="91"/>
      <c r="J18" s="91"/>
      <c r="K18" s="91"/>
      <c r="L18" s="91"/>
    </row>
    <row r="19" s="87" customFormat="true" ht="12.75" hidden="false" customHeight="true" outlineLevel="0" collapsed="false">
      <c r="A19" s="88"/>
      <c r="B19" s="88"/>
      <c r="C19" s="90"/>
      <c r="D19" s="91" t="s">
        <v>254</v>
      </c>
      <c r="E19" s="91"/>
      <c r="F19" s="91"/>
      <c r="G19" s="91"/>
      <c r="H19" s="91"/>
      <c r="I19" s="91"/>
      <c r="J19" s="91"/>
      <c r="K19" s="91"/>
      <c r="L19" s="91"/>
    </row>
    <row r="20" s="87" customFormat="true" ht="12.75" hidden="false" customHeight="true" outlineLevel="0" collapsed="false">
      <c r="A20" s="88"/>
      <c r="B20" s="88"/>
      <c r="C20" s="90"/>
      <c r="D20" s="91" t="s">
        <v>255</v>
      </c>
      <c r="E20" s="91"/>
      <c r="F20" s="91"/>
      <c r="G20" s="91"/>
      <c r="H20" s="91"/>
      <c r="I20" s="91"/>
      <c r="J20" s="91"/>
      <c r="K20" s="91"/>
      <c r="L20" s="91"/>
    </row>
    <row r="21" s="87" customFormat="true" ht="12.75" hidden="false" customHeight="true" outlineLevel="0" collapsed="false">
      <c r="A21" s="88"/>
      <c r="B21" s="88"/>
      <c r="C21" s="90"/>
      <c r="D21" s="91" t="s">
        <v>248</v>
      </c>
      <c r="E21" s="91"/>
      <c r="F21" s="91"/>
      <c r="G21" s="91"/>
      <c r="H21" s="91"/>
      <c r="I21" s="91"/>
      <c r="J21" s="91"/>
      <c r="K21" s="91"/>
      <c r="L21" s="91"/>
    </row>
    <row r="22" s="87" customFormat="true" ht="12.75" hidden="false" customHeight="true" outlineLevel="0" collapsed="false">
      <c r="A22" s="88"/>
      <c r="B22" s="88"/>
      <c r="C22" s="89" t="s">
        <v>256</v>
      </c>
      <c r="D22" s="89"/>
      <c r="E22" s="89"/>
      <c r="F22" s="89"/>
      <c r="G22" s="89"/>
      <c r="H22" s="89"/>
      <c r="I22" s="89"/>
      <c r="J22" s="89"/>
      <c r="K22" s="89"/>
      <c r="L22" s="89"/>
    </row>
    <row r="23" s="87" customFormat="true" ht="12.75" hidden="false" customHeight="true" outlineLevel="0" collapsed="false">
      <c r="A23" s="88"/>
      <c r="B23" s="88"/>
      <c r="C23" s="90"/>
      <c r="D23" s="91" t="s">
        <v>193</v>
      </c>
      <c r="E23" s="91"/>
      <c r="F23" s="91"/>
      <c r="G23" s="91"/>
      <c r="H23" s="91"/>
      <c r="I23" s="91"/>
      <c r="J23" s="91"/>
      <c r="K23" s="91"/>
      <c r="L23" s="91"/>
    </row>
    <row r="24" s="87" customFormat="true" ht="12.75" hidden="false" customHeight="true" outlineLevel="0" collapsed="false">
      <c r="A24" s="88"/>
      <c r="B24" s="88"/>
      <c r="C24" s="90"/>
      <c r="D24" s="91" t="s">
        <v>257</v>
      </c>
      <c r="E24" s="91"/>
      <c r="F24" s="91"/>
      <c r="G24" s="91"/>
      <c r="H24" s="91"/>
      <c r="I24" s="91"/>
      <c r="J24" s="91"/>
      <c r="K24" s="91"/>
      <c r="L24" s="91"/>
    </row>
    <row r="25" s="87" customFormat="true" ht="12.75" hidden="false" customHeight="true" outlineLevel="0" collapsed="false">
      <c r="A25" s="88"/>
      <c r="B25" s="88"/>
      <c r="C25" s="90"/>
      <c r="D25" s="91" t="s">
        <v>258</v>
      </c>
      <c r="E25" s="91"/>
      <c r="F25" s="91"/>
      <c r="G25" s="91"/>
      <c r="H25" s="91"/>
      <c r="I25" s="91"/>
      <c r="J25" s="91"/>
      <c r="K25" s="91"/>
      <c r="L25" s="91"/>
    </row>
    <row r="26" s="87" customFormat="true" ht="12.75" hidden="false" customHeight="true" outlineLevel="0" collapsed="false">
      <c r="A26" s="88"/>
      <c r="B26" s="88"/>
      <c r="C26" s="90"/>
      <c r="D26" s="91" t="s">
        <v>259</v>
      </c>
      <c r="E26" s="91"/>
      <c r="F26" s="91"/>
      <c r="G26" s="91"/>
      <c r="H26" s="91"/>
      <c r="I26" s="91"/>
      <c r="J26" s="91"/>
      <c r="K26" s="91"/>
      <c r="L26" s="91"/>
    </row>
    <row r="27" s="87" customFormat="true" ht="12.75" hidden="false" customHeight="true" outlineLevel="0" collapsed="false">
      <c r="A27" s="88"/>
      <c r="B27" s="88"/>
      <c r="C27" s="90"/>
      <c r="D27" s="91" t="s">
        <v>260</v>
      </c>
      <c r="E27" s="91"/>
      <c r="F27" s="91"/>
      <c r="G27" s="91"/>
      <c r="H27" s="91"/>
      <c r="I27" s="91"/>
      <c r="J27" s="91"/>
      <c r="K27" s="91"/>
      <c r="L27" s="91"/>
    </row>
    <row r="28" s="87" customFormat="true" ht="12.75" hidden="false" customHeight="true" outlineLevel="0" collapsed="false">
      <c r="A28" s="88"/>
      <c r="B28" s="88"/>
      <c r="C28" s="90"/>
      <c r="D28" s="91" t="s">
        <v>261</v>
      </c>
      <c r="E28" s="91"/>
      <c r="F28" s="91"/>
      <c r="G28" s="91"/>
      <c r="H28" s="91"/>
      <c r="I28" s="91"/>
      <c r="J28" s="91"/>
      <c r="K28" s="91"/>
      <c r="L28" s="91"/>
    </row>
    <row r="29" s="87" customFormat="true" ht="12.75" hidden="false" customHeight="true" outlineLevel="0" collapsed="false">
      <c r="A29" s="88"/>
      <c r="B29" s="88"/>
      <c r="C29" s="90"/>
      <c r="D29" s="91" t="s">
        <v>262</v>
      </c>
      <c r="E29" s="91"/>
      <c r="F29" s="91"/>
      <c r="G29" s="91"/>
      <c r="H29" s="91"/>
      <c r="I29" s="91"/>
      <c r="J29" s="91"/>
      <c r="K29" s="91"/>
      <c r="L29" s="91"/>
    </row>
    <row r="30" s="87" customFormat="true" ht="12.75" hidden="false" customHeight="true" outlineLevel="0" collapsed="false">
      <c r="A30" s="88"/>
      <c r="B30" s="88"/>
      <c r="C30" s="90"/>
      <c r="D30" s="91" t="s">
        <v>263</v>
      </c>
      <c r="E30" s="91"/>
      <c r="F30" s="91"/>
      <c r="G30" s="91"/>
      <c r="H30" s="91"/>
      <c r="I30" s="91"/>
      <c r="J30" s="91"/>
      <c r="K30" s="91"/>
      <c r="L30" s="91"/>
    </row>
    <row r="31" s="87" customFormat="true" ht="12.75" hidden="false" customHeight="true" outlineLevel="0" collapsed="false">
      <c r="A31" s="88"/>
      <c r="B31" s="88"/>
      <c r="C31" s="90"/>
      <c r="D31" s="91" t="s">
        <v>264</v>
      </c>
      <c r="E31" s="91"/>
      <c r="F31" s="91"/>
      <c r="G31" s="91"/>
      <c r="H31" s="91"/>
      <c r="I31" s="91"/>
      <c r="J31" s="91"/>
      <c r="K31" s="91"/>
      <c r="L31" s="91"/>
    </row>
    <row r="32" s="87" customFormat="true" ht="12.75" hidden="false" customHeight="true" outlineLevel="0" collapsed="false">
      <c r="A32" s="88"/>
      <c r="B32" s="88"/>
      <c r="C32" s="90"/>
      <c r="D32" s="91" t="s">
        <v>265</v>
      </c>
      <c r="E32" s="91"/>
      <c r="F32" s="91"/>
      <c r="G32" s="91"/>
      <c r="H32" s="91"/>
      <c r="I32" s="91"/>
      <c r="J32" s="91"/>
      <c r="K32" s="91"/>
      <c r="L32" s="91"/>
    </row>
    <row r="33" s="87" customFormat="true" ht="12.75" hidden="false" customHeight="true" outlineLevel="0" collapsed="false">
      <c r="A33" s="88"/>
      <c r="B33" s="88"/>
      <c r="C33" s="90"/>
      <c r="D33" s="91" t="s">
        <v>266</v>
      </c>
      <c r="E33" s="91"/>
      <c r="F33" s="91"/>
      <c r="G33" s="91"/>
      <c r="H33" s="91"/>
      <c r="I33" s="91"/>
      <c r="J33" s="91"/>
      <c r="K33" s="91"/>
      <c r="L33" s="91"/>
    </row>
    <row r="34" s="87" customFormat="true" ht="12.75" hidden="false" customHeight="true" outlineLevel="0" collapsed="false">
      <c r="A34" s="88"/>
      <c r="B34" s="88"/>
      <c r="C34" s="90"/>
      <c r="D34" s="91" t="s">
        <v>267</v>
      </c>
      <c r="E34" s="91"/>
      <c r="F34" s="91"/>
      <c r="G34" s="91"/>
      <c r="H34" s="91"/>
      <c r="I34" s="91"/>
      <c r="J34" s="91"/>
      <c r="K34" s="91"/>
      <c r="L34" s="91"/>
    </row>
    <row r="35" s="87" customFormat="true" ht="12.75" hidden="false" customHeight="true" outlineLevel="0" collapsed="false">
      <c r="A35" s="88"/>
      <c r="B35" s="88"/>
      <c r="C35" s="90"/>
      <c r="D35" s="91" t="s">
        <v>268</v>
      </c>
      <c r="E35" s="91"/>
      <c r="F35" s="91"/>
      <c r="G35" s="91"/>
      <c r="H35" s="91"/>
      <c r="I35" s="91"/>
      <c r="J35" s="91"/>
      <c r="K35" s="91"/>
      <c r="L35" s="91"/>
    </row>
    <row r="36" s="87" customFormat="true" ht="12.75" hidden="false" customHeight="true" outlineLevel="0" collapsed="false">
      <c r="A36" s="88"/>
      <c r="B36" s="88"/>
      <c r="C36" s="90"/>
      <c r="D36" s="92" t="s">
        <v>259</v>
      </c>
      <c r="E36" s="92"/>
      <c r="F36" s="92"/>
      <c r="G36" s="92"/>
      <c r="H36" s="92"/>
      <c r="I36" s="92"/>
      <c r="J36" s="92"/>
      <c r="K36" s="92"/>
      <c r="L36" s="91"/>
    </row>
    <row r="37" s="87" customFormat="true" ht="12.75" hidden="false" customHeight="true" outlineLevel="0" collapsed="false">
      <c r="A37" s="88"/>
      <c r="B37" s="88"/>
      <c r="C37" s="90"/>
      <c r="D37" s="91" t="s">
        <v>269</v>
      </c>
      <c r="E37" s="91"/>
      <c r="F37" s="91"/>
      <c r="G37" s="91"/>
      <c r="H37" s="91"/>
      <c r="I37" s="91"/>
      <c r="J37" s="91"/>
      <c r="K37" s="91"/>
      <c r="L37" s="91"/>
    </row>
    <row r="38" s="87" customFormat="true" ht="12.75" hidden="false" customHeight="true" outlineLevel="0" collapsed="false">
      <c r="A38" s="88"/>
      <c r="B38" s="88"/>
      <c r="C38" s="90"/>
      <c r="D38" s="92" t="s">
        <v>270</v>
      </c>
      <c r="E38" s="92"/>
      <c r="F38" s="92"/>
      <c r="G38" s="92"/>
      <c r="H38" s="92"/>
      <c r="I38" s="92"/>
      <c r="J38" s="92"/>
      <c r="K38" s="92"/>
      <c r="L38" s="91"/>
    </row>
    <row r="39" s="87" customFormat="true" ht="12.75" hidden="false" customHeight="true" outlineLevel="0" collapsed="false">
      <c r="A39" s="88"/>
      <c r="B39" s="88"/>
      <c r="C39" s="93" t="s">
        <v>271</v>
      </c>
      <c r="D39" s="93"/>
      <c r="E39" s="93"/>
      <c r="F39" s="93"/>
      <c r="G39" s="93"/>
      <c r="H39" s="93"/>
      <c r="I39" s="93"/>
      <c r="J39" s="93"/>
      <c r="K39" s="93"/>
      <c r="L39" s="93"/>
    </row>
    <row r="40" s="87" customFormat="true" ht="12.75" hidden="false" customHeight="true" outlineLevel="0" collapsed="false">
      <c r="A40" s="88"/>
      <c r="B40" s="88"/>
      <c r="C40" s="90"/>
      <c r="D40" s="91" t="s">
        <v>272</v>
      </c>
      <c r="E40" s="91"/>
      <c r="F40" s="91"/>
      <c r="G40" s="91"/>
      <c r="H40" s="91"/>
      <c r="I40" s="91"/>
      <c r="J40" s="91"/>
      <c r="K40" s="91"/>
      <c r="L40" s="91"/>
    </row>
    <row r="41" s="87" customFormat="true" ht="12.75" hidden="false" customHeight="true" outlineLevel="0" collapsed="false">
      <c r="A41" s="88"/>
      <c r="B41" s="88"/>
      <c r="C41" s="90"/>
      <c r="D41" s="91" t="s">
        <v>273</v>
      </c>
      <c r="E41" s="91"/>
      <c r="F41" s="91"/>
      <c r="G41" s="91"/>
      <c r="H41" s="91"/>
      <c r="I41" s="91"/>
      <c r="J41" s="91"/>
      <c r="K41" s="91"/>
      <c r="L41" s="91"/>
    </row>
    <row r="42" s="87" customFormat="true" ht="12.75" hidden="false" customHeight="true" outlineLevel="0" collapsed="false">
      <c r="A42" s="88"/>
      <c r="B42" s="88"/>
      <c r="C42" s="90"/>
      <c r="D42" s="91" t="s">
        <v>274</v>
      </c>
      <c r="E42" s="91"/>
      <c r="F42" s="91"/>
      <c r="G42" s="91"/>
      <c r="H42" s="91"/>
      <c r="I42" s="91"/>
      <c r="J42" s="91"/>
      <c r="K42" s="91"/>
      <c r="L42" s="91"/>
    </row>
    <row r="43" s="87" customFormat="true" ht="12.75" hidden="false" customHeight="true" outlineLevel="0" collapsed="false">
      <c r="A43" s="88"/>
      <c r="B43" s="88"/>
      <c r="C43" s="90"/>
      <c r="D43" s="91" t="s">
        <v>275</v>
      </c>
      <c r="E43" s="91"/>
      <c r="F43" s="91"/>
      <c r="G43" s="91"/>
      <c r="H43" s="91"/>
      <c r="I43" s="91"/>
      <c r="J43" s="91"/>
      <c r="K43" s="91"/>
      <c r="L43" s="91"/>
    </row>
    <row r="44" s="87" customFormat="true" ht="12.75" hidden="false" customHeight="true" outlineLevel="0" collapsed="false">
      <c r="A44" s="88"/>
      <c r="B44" s="88"/>
      <c r="C44" s="90"/>
      <c r="D44" s="91" t="s">
        <v>276</v>
      </c>
      <c r="E44" s="91"/>
      <c r="F44" s="91"/>
      <c r="G44" s="91"/>
      <c r="H44" s="91"/>
      <c r="I44" s="91"/>
      <c r="J44" s="91"/>
      <c r="K44" s="91"/>
      <c r="L44" s="91"/>
    </row>
    <row r="45" s="87" customFormat="true" ht="12.75" hidden="false" customHeight="true" outlineLevel="0" collapsed="false">
      <c r="A45" s="88"/>
      <c r="B45" s="88"/>
      <c r="C45" s="90"/>
      <c r="D45" s="91" t="s">
        <v>277</v>
      </c>
      <c r="E45" s="91"/>
      <c r="F45" s="91"/>
      <c r="G45" s="91"/>
      <c r="H45" s="91"/>
      <c r="I45" s="91"/>
      <c r="J45" s="91"/>
      <c r="K45" s="91"/>
      <c r="L45" s="91"/>
    </row>
    <row r="46" s="87" customFormat="true" ht="12.75" hidden="false" customHeight="true" outlineLevel="0" collapsed="false">
      <c r="A46" s="88"/>
      <c r="B46" s="88"/>
      <c r="C46" s="90"/>
      <c r="D46" s="91" t="s">
        <v>278</v>
      </c>
      <c r="E46" s="91"/>
      <c r="F46" s="91"/>
      <c r="G46" s="91"/>
      <c r="H46" s="91"/>
      <c r="I46" s="91"/>
      <c r="J46" s="91"/>
      <c r="K46" s="91"/>
      <c r="L46" s="91"/>
    </row>
    <row r="47" s="87" customFormat="true" ht="12.75" hidden="false" customHeight="true" outlineLevel="0" collapsed="false">
      <c r="A47" s="88"/>
      <c r="B47" s="88"/>
      <c r="C47" s="90"/>
      <c r="D47" s="91" t="s">
        <v>279</v>
      </c>
      <c r="E47" s="91"/>
      <c r="F47" s="91"/>
      <c r="G47" s="91"/>
      <c r="H47" s="91"/>
      <c r="I47" s="91"/>
      <c r="J47" s="91"/>
      <c r="K47" s="91"/>
      <c r="L47" s="91"/>
    </row>
    <row r="48" s="87" customFormat="true" ht="12.75" hidden="false" customHeight="true" outlineLevel="0" collapsed="false">
      <c r="A48" s="88"/>
      <c r="B48" s="88"/>
      <c r="C48" s="90"/>
      <c r="D48" s="91" t="s">
        <v>276</v>
      </c>
      <c r="E48" s="91"/>
      <c r="F48" s="91"/>
      <c r="G48" s="91"/>
      <c r="H48" s="91"/>
      <c r="I48" s="91"/>
      <c r="J48" s="91"/>
      <c r="K48" s="91"/>
      <c r="L48" s="91"/>
    </row>
    <row r="49" s="87" customFormat="true" ht="12.75" hidden="false" customHeight="true" outlineLevel="0" collapsed="false">
      <c r="A49" s="88"/>
      <c r="B49" s="88"/>
      <c r="C49" s="90"/>
      <c r="D49" s="91" t="s">
        <v>259</v>
      </c>
      <c r="E49" s="91"/>
      <c r="F49" s="91"/>
      <c r="G49" s="91"/>
      <c r="H49" s="91"/>
      <c r="I49" s="91"/>
      <c r="J49" s="91"/>
      <c r="K49" s="91"/>
      <c r="L49" s="91"/>
    </row>
    <row r="50" s="87" customFormat="true" ht="12.75" hidden="false" customHeight="true" outlineLevel="0" collapsed="false">
      <c r="A50" s="88"/>
      <c r="B50" s="88"/>
      <c r="C50" s="90"/>
      <c r="D50" s="91" t="s">
        <v>280</v>
      </c>
      <c r="E50" s="91"/>
      <c r="F50" s="91"/>
      <c r="G50" s="91"/>
      <c r="H50" s="91"/>
      <c r="I50" s="91"/>
      <c r="J50" s="91"/>
      <c r="K50" s="91"/>
      <c r="L50" s="91"/>
    </row>
    <row r="51" s="87" customFormat="true" ht="12.75" hidden="false" customHeight="true" outlineLevel="0" collapsed="false">
      <c r="A51" s="88"/>
      <c r="B51" s="88"/>
      <c r="C51" s="90"/>
      <c r="D51" s="91" t="s">
        <v>281</v>
      </c>
      <c r="E51" s="91"/>
      <c r="F51" s="91"/>
      <c r="G51" s="91"/>
      <c r="H51" s="91"/>
      <c r="I51" s="91"/>
      <c r="J51" s="91"/>
      <c r="K51" s="91"/>
      <c r="L51" s="91"/>
    </row>
    <row r="52" s="87" customFormat="true" ht="12.75" hidden="false" customHeight="true" outlineLevel="0" collapsed="false">
      <c r="A52" s="88"/>
      <c r="B52" s="88"/>
      <c r="C52" s="90"/>
      <c r="D52" s="91" t="s">
        <v>261</v>
      </c>
      <c r="E52" s="91"/>
      <c r="F52" s="91"/>
      <c r="G52" s="91"/>
      <c r="H52" s="91"/>
      <c r="I52" s="91"/>
      <c r="J52" s="91"/>
      <c r="K52" s="91"/>
      <c r="L52" s="91"/>
    </row>
    <row r="53" s="87" customFormat="true" ht="12.75" hidden="false" customHeight="true" outlineLevel="0" collapsed="false">
      <c r="A53" s="88"/>
      <c r="B53" s="88"/>
      <c r="C53" s="89" t="s">
        <v>282</v>
      </c>
      <c r="D53" s="89"/>
      <c r="E53" s="89"/>
      <c r="F53" s="89"/>
      <c r="G53" s="89"/>
      <c r="H53" s="89"/>
      <c r="I53" s="89"/>
      <c r="J53" s="89"/>
      <c r="K53" s="89"/>
      <c r="L53" s="89"/>
    </row>
    <row r="54" s="87" customFormat="true" ht="12.75" hidden="false" customHeight="true" outlineLevel="0" collapsed="false">
      <c r="A54" s="85" t="s">
        <v>283</v>
      </c>
      <c r="B54" s="85"/>
      <c r="C54" s="86" t="s">
        <v>284</v>
      </c>
      <c r="D54" s="86"/>
      <c r="E54" s="86"/>
      <c r="F54" s="86"/>
      <c r="G54" s="86"/>
      <c r="H54" s="86"/>
      <c r="I54" s="86"/>
      <c r="J54" s="86"/>
      <c r="K54" s="86"/>
      <c r="L54" s="86"/>
    </row>
    <row r="55" s="87" customFormat="true" ht="12.75" hidden="false" customHeight="true" outlineLevel="0" collapsed="false">
      <c r="A55" s="85"/>
      <c r="B55" s="85"/>
      <c r="C55" s="86" t="s">
        <v>285</v>
      </c>
      <c r="D55" s="86"/>
      <c r="E55" s="86"/>
      <c r="F55" s="86"/>
      <c r="G55" s="86"/>
      <c r="H55" s="86"/>
      <c r="I55" s="86"/>
      <c r="J55" s="86"/>
      <c r="K55" s="86"/>
      <c r="L55" s="86"/>
    </row>
    <row r="58" customFormat="false" ht="12.75" hidden="false" customHeight="true" outlineLevel="0" collapsed="false">
      <c r="A58" s="94" t="s">
        <v>286</v>
      </c>
      <c r="B58" s="94"/>
    </row>
    <row r="59" customFormat="false" ht="12.75" hidden="false" customHeight="true" outlineLevel="0" collapsed="false">
      <c r="A59" s="95" t="s">
        <v>287</v>
      </c>
      <c r="B59" s="95"/>
      <c r="C59" s="95"/>
      <c r="F59" s="95"/>
      <c r="G59" s="95"/>
      <c r="H59" s="95"/>
      <c r="I59" s="95"/>
      <c r="J59" s="95"/>
      <c r="K59" s="95"/>
      <c r="L59" s="95"/>
    </row>
    <row r="60" customFormat="false" ht="12.75" hidden="false" customHeight="true" outlineLevel="0" collapsed="false">
      <c r="A60" s="96"/>
      <c r="B60" s="97" t="s">
        <v>288</v>
      </c>
      <c r="C60" s="97"/>
      <c r="D60" s="95"/>
      <c r="E60" s="95"/>
      <c r="F60" s="97"/>
      <c r="G60" s="97"/>
      <c r="H60" s="97"/>
      <c r="I60" s="97"/>
      <c r="J60" s="97"/>
      <c r="K60" s="97"/>
      <c r="L60" s="97"/>
    </row>
    <row r="61" customFormat="false" ht="12.75" hidden="false" customHeight="true" outlineLevel="0" collapsed="false">
      <c r="A61" s="96"/>
      <c r="B61" s="97" t="s">
        <v>289</v>
      </c>
      <c r="C61" s="97"/>
      <c r="D61" s="95"/>
      <c r="E61" s="95"/>
      <c r="F61" s="97"/>
      <c r="G61" s="97"/>
      <c r="H61" s="97"/>
      <c r="I61" s="97"/>
      <c r="J61" s="97"/>
      <c r="K61" s="97"/>
      <c r="L61" s="97"/>
    </row>
    <row r="62" customFormat="false" ht="12.75" hidden="false" customHeight="true" outlineLevel="0" collapsed="false">
      <c r="A62" s="98" t="s">
        <v>290</v>
      </c>
      <c r="B62" s="99"/>
      <c r="C62" s="99"/>
      <c r="D62" s="97"/>
      <c r="E62" s="97"/>
      <c r="F62" s="99"/>
      <c r="G62" s="99"/>
      <c r="H62" s="99"/>
      <c r="I62" s="99"/>
      <c r="J62" s="99"/>
      <c r="K62" s="99"/>
      <c r="L62" s="99"/>
    </row>
    <row r="63" customFormat="false" ht="12.75" hidden="false" customHeight="true" outlineLevel="0" collapsed="false">
      <c r="A63" s="96"/>
      <c r="B63" s="97" t="s">
        <v>291</v>
      </c>
      <c r="C63" s="97"/>
      <c r="D63" s="99"/>
      <c r="E63" s="99"/>
      <c r="F63" s="97"/>
      <c r="G63" s="97"/>
      <c r="H63" s="97"/>
      <c r="I63" s="97"/>
      <c r="J63" s="97"/>
      <c r="K63" s="97"/>
      <c r="L63" s="97"/>
    </row>
    <row r="64" customFormat="false" ht="12.75" hidden="false" customHeight="true" outlineLevel="0" collapsed="false">
      <c r="A64" s="96"/>
      <c r="B64" s="97" t="s">
        <v>292</v>
      </c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customFormat="false" ht="12.75" hidden="false" customHeight="true" outlineLevel="0" collapsed="false">
      <c r="A65" s="96"/>
      <c r="B65" s="97" t="s">
        <v>293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customFormat="false" ht="12.75" hidden="false" customHeight="true" outlineLevel="0" collapsed="false">
      <c r="A66" s="96" t="s">
        <v>294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customFormat="false" ht="12.75" hidden="false" customHeight="true" outlineLevel="0" collapsed="false">
      <c r="A67" s="96"/>
      <c r="B67" s="97" t="s">
        <v>295</v>
      </c>
      <c r="C67" s="97"/>
      <c r="D67" s="99"/>
      <c r="E67" s="99"/>
      <c r="F67" s="97"/>
      <c r="G67" s="97"/>
      <c r="H67" s="97"/>
      <c r="I67" s="97"/>
      <c r="J67" s="97"/>
      <c r="K67" s="97"/>
      <c r="L67" s="97"/>
    </row>
    <row r="68" customFormat="false" ht="12.75" hidden="false" customHeight="true" outlineLevel="0" collapsed="false">
      <c r="A68" s="96"/>
      <c r="B68" s="97" t="s">
        <v>296</v>
      </c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customFormat="false" ht="12.75" hidden="false" customHeight="true" outlineLevel="0" collapsed="false">
      <c r="A69" s="95" t="s">
        <v>188</v>
      </c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customFormat="false" ht="12.75" hidden="false" customHeight="true" outlineLevel="0" collapsed="false">
      <c r="A70" s="96"/>
      <c r="B70" s="97" t="s">
        <v>297</v>
      </c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customFormat="false" ht="12.75" hidden="false" customHeight="true" outlineLevel="0" collapsed="false">
      <c r="A71" s="96"/>
      <c r="B71" s="97" t="s">
        <v>298</v>
      </c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customFormat="false" ht="12.75" hidden="false" customHeight="true" outlineLevel="0" collapsed="false">
      <c r="A72" s="96"/>
      <c r="B72" s="97" t="s">
        <v>299</v>
      </c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customFormat="false" ht="12.75" hidden="false" customHeight="true" outlineLevel="0" collapsed="false">
      <c r="A73" s="96"/>
      <c r="B73" s="97" t="s">
        <v>300</v>
      </c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customFormat="false" ht="12.75" hidden="false" customHeight="true" outlineLevel="0" collapsed="false">
      <c r="A74" s="95" t="s">
        <v>207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customFormat="false" ht="12.75" hidden="false" customHeight="true" outlineLevel="0" collapsed="false">
      <c r="A75" s="96"/>
      <c r="B75" s="97" t="s">
        <v>301</v>
      </c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customFormat="false" ht="12.75" hidden="false" customHeight="true" outlineLevel="0" collapsed="false">
      <c r="A76" s="96"/>
      <c r="B76" s="97" t="s">
        <v>302</v>
      </c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customFormat="false" ht="12.75" hidden="false" customHeight="true" outlineLevel="0" collapsed="false">
      <c r="A77" s="96"/>
      <c r="B77" s="97" t="s">
        <v>299</v>
      </c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9" customFormat="false" ht="12.75" hidden="false" customHeight="true" outlineLevel="0" collapsed="false">
      <c r="A79" s="100" t="s">
        <v>303</v>
      </c>
    </row>
    <row r="81" customFormat="false" ht="12.75" hidden="false" customHeight="true" outlineLevel="0" collapsed="false">
      <c r="B81" s="100" t="s">
        <v>304</v>
      </c>
    </row>
    <row r="82" customFormat="false" ht="12.75" hidden="false" customHeight="true" outlineLevel="0" collapsed="false">
      <c r="C82" s="0" t="s">
        <v>305</v>
      </c>
      <c r="D82" s="0" t="s">
        <v>306</v>
      </c>
    </row>
    <row r="83" customFormat="false" ht="12.75" hidden="false" customHeight="true" outlineLevel="0" collapsed="false">
      <c r="C83" s="0" t="s">
        <v>307</v>
      </c>
      <c r="D83" s="0" t="s">
        <v>308</v>
      </c>
    </row>
    <row r="84" customFormat="false" ht="12.75" hidden="false" customHeight="true" outlineLevel="0" collapsed="false">
      <c r="C84" s="0" t="s">
        <v>309</v>
      </c>
      <c r="D84" s="0" t="s">
        <v>310</v>
      </c>
      <c r="F84" s="0" t="n">
        <f aca="false">TDIST(1.325,20,2)</f>
        <v>0.200110946492146</v>
      </c>
    </row>
    <row r="85" customFormat="false" ht="12.75" hidden="false" customHeight="true" outlineLevel="0" collapsed="false">
      <c r="C85" s="0" t="s">
        <v>311</v>
      </c>
      <c r="D85" s="0" t="s">
        <v>312</v>
      </c>
    </row>
    <row r="86" customFormat="false" ht="12.75" hidden="false" customHeight="true" outlineLevel="0" collapsed="false">
      <c r="D86" s="0" t="s">
        <v>313</v>
      </c>
    </row>
    <row r="88" customFormat="false" ht="12.75" hidden="false" customHeight="true" outlineLevel="0" collapsed="false">
      <c r="B88" s="100" t="s">
        <v>314</v>
      </c>
      <c r="C88" s="0" t="s">
        <v>315</v>
      </c>
      <c r="D88" s="0" t="s">
        <v>316</v>
      </c>
    </row>
    <row r="89" customFormat="false" ht="12.75" hidden="false" customHeight="true" outlineLevel="0" collapsed="false">
      <c r="C89" s="0" t="s">
        <v>317</v>
      </c>
      <c r="D89" s="0" t="s">
        <v>318</v>
      </c>
    </row>
    <row r="90" customFormat="false" ht="12.75" hidden="false" customHeight="true" outlineLevel="0" collapsed="false">
      <c r="C90" s="0" t="s">
        <v>319</v>
      </c>
      <c r="D90" s="0" t="s">
        <v>320</v>
      </c>
      <c r="F90" s="0" t="n">
        <f aca="false">TINV(0.200111,20)</f>
        <v>1.32499983571787</v>
      </c>
    </row>
    <row r="92" customFormat="false" ht="12.75" hidden="false" customHeight="true" outlineLevel="0" collapsed="false">
      <c r="B92" s="100" t="s">
        <v>321</v>
      </c>
      <c r="C92" s="0" t="s">
        <v>315</v>
      </c>
      <c r="D92" s="0" t="s">
        <v>322</v>
      </c>
    </row>
    <row r="93" customFormat="false" ht="12.75" hidden="false" customHeight="true" outlineLevel="0" collapsed="false">
      <c r="C93" s="0" t="s">
        <v>317</v>
      </c>
      <c r="D93" s="0" t="s">
        <v>323</v>
      </c>
    </row>
    <row r="94" customFormat="false" ht="12.75" hidden="false" customHeight="true" outlineLevel="0" collapsed="false">
      <c r="C94" s="0" t="s">
        <v>319</v>
      </c>
      <c r="D94" s="0" t="s">
        <v>324</v>
      </c>
      <c r="F94" s="101" t="s">
        <v>325</v>
      </c>
      <c r="G94" s="101" t="s">
        <v>326</v>
      </c>
    </row>
    <row r="95" customFormat="false" ht="12.75" hidden="false" customHeight="true" outlineLevel="0" collapsed="false">
      <c r="D95" s="0" t="s">
        <v>327</v>
      </c>
      <c r="F95" s="101" t="n">
        <v>1</v>
      </c>
      <c r="G95" s="101" t="n">
        <v>2</v>
      </c>
    </row>
    <row r="96" customFormat="false" ht="12.75" hidden="false" customHeight="true" outlineLevel="0" collapsed="false">
      <c r="D96" s="0" t="s">
        <v>328</v>
      </c>
      <c r="F96" s="101" t="n">
        <v>2</v>
      </c>
      <c r="G96" s="101" t="n">
        <v>4</v>
      </c>
    </row>
    <row r="97" customFormat="false" ht="12.75" hidden="false" customHeight="true" outlineLevel="0" collapsed="false">
      <c r="D97" s="0" t="n">
        <f aca="false">CORREL(F95:F100,G95:G100)</f>
        <v>0.983716972096389</v>
      </c>
      <c r="F97" s="101" t="n">
        <v>4</v>
      </c>
      <c r="G97" s="101" t="n">
        <v>8</v>
      </c>
    </row>
    <row r="98" customFormat="false" ht="12.75" hidden="false" customHeight="true" outlineLevel="0" collapsed="false">
      <c r="F98" s="101" t="n">
        <v>5</v>
      </c>
      <c r="G98" s="101" t="n">
        <v>10</v>
      </c>
    </row>
    <row r="99" customFormat="false" ht="12.75" hidden="false" customHeight="true" outlineLevel="0" collapsed="false">
      <c r="F99" s="101" t="n">
        <v>6</v>
      </c>
      <c r="G99" s="101" t="n">
        <v>12</v>
      </c>
    </row>
    <row r="100" customFormat="false" ht="12.75" hidden="false" customHeight="true" outlineLevel="0" collapsed="false">
      <c r="F100" s="101" t="n">
        <v>7</v>
      </c>
      <c r="G100" s="101" t="n">
        <v>17</v>
      </c>
    </row>
    <row r="102" customFormat="false" ht="12.75" hidden="false" customHeight="true" outlineLevel="0" collapsed="false">
      <c r="B102" s="100" t="s">
        <v>329</v>
      </c>
      <c r="C102" s="0" t="s">
        <v>315</v>
      </c>
      <c r="D102" s="0" t="s">
        <v>330</v>
      </c>
    </row>
    <row r="103" customFormat="false" ht="12.75" hidden="false" customHeight="true" outlineLevel="0" collapsed="false">
      <c r="C103" s="0" t="s">
        <v>317</v>
      </c>
      <c r="D103" s="0" t="s">
        <v>331</v>
      </c>
    </row>
    <row r="104" customFormat="false" ht="12.75" hidden="false" customHeight="true" outlineLevel="0" collapsed="false">
      <c r="C104" s="0" t="s">
        <v>319</v>
      </c>
      <c r="D104" s="0" t="s">
        <v>332</v>
      </c>
      <c r="I104" s="0" t="n">
        <f aca="false">SLOPE(G95:G100,F95:F100)</f>
        <v>2.3167701863354</v>
      </c>
    </row>
    <row r="106" customFormat="false" ht="12.75" hidden="false" customHeight="true" outlineLevel="0" collapsed="false">
      <c r="B106" s="100" t="s">
        <v>333</v>
      </c>
      <c r="C106" s="0" t="s">
        <v>315</v>
      </c>
      <c r="D106" s="0" t="s">
        <v>330</v>
      </c>
    </row>
    <row r="107" customFormat="false" ht="12.75" hidden="false" customHeight="true" outlineLevel="0" collapsed="false">
      <c r="C107" s="0" t="s">
        <v>317</v>
      </c>
      <c r="D107" s="0" t="s">
        <v>334</v>
      </c>
    </row>
    <row r="108" customFormat="false" ht="12.75" hidden="false" customHeight="true" outlineLevel="0" collapsed="false">
      <c r="C108" s="0" t="s">
        <v>319</v>
      </c>
      <c r="D108" s="0" t="s">
        <v>335</v>
      </c>
      <c r="I108" s="0" t="n">
        <f aca="false">INTERCEPT(G95:G100,F95:F100)</f>
        <v>-0.819875776397513</v>
      </c>
    </row>
    <row r="110" customFormat="false" ht="12.75" hidden="false" customHeight="true" outlineLevel="0" collapsed="false">
      <c r="B110" s="100" t="s">
        <v>336</v>
      </c>
      <c r="C110" s="0" t="s">
        <v>315</v>
      </c>
      <c r="D110" s="0" t="s">
        <v>337</v>
      </c>
    </row>
    <row r="111" customFormat="false" ht="12.75" hidden="false" customHeight="true" outlineLevel="0" collapsed="false">
      <c r="C111" s="0" t="s">
        <v>317</v>
      </c>
      <c r="D111" s="0" t="s">
        <v>338</v>
      </c>
    </row>
    <row r="112" customFormat="false" ht="12.75" hidden="false" customHeight="true" outlineLevel="0" collapsed="false">
      <c r="C112" s="0" t="s">
        <v>319</v>
      </c>
      <c r="D112" s="0" t="s">
        <v>339</v>
      </c>
      <c r="I112" s="0" t="n">
        <f aca="false">AVERAGE(F95:F100)</f>
        <v>4.16666666666667</v>
      </c>
    </row>
    <row r="114" customFormat="false" ht="12.75" hidden="false" customHeight="true" outlineLevel="0" collapsed="false">
      <c r="B114" s="100" t="s">
        <v>340</v>
      </c>
      <c r="C114" s="0" t="s">
        <v>315</v>
      </c>
      <c r="D114" s="0" t="s">
        <v>337</v>
      </c>
    </row>
    <row r="115" customFormat="false" ht="12.75" hidden="false" customHeight="true" outlineLevel="0" collapsed="false">
      <c r="C115" s="0" t="s">
        <v>317</v>
      </c>
      <c r="D115" s="0" t="s">
        <v>341</v>
      </c>
    </row>
    <row r="116" customFormat="false" ht="12.75" hidden="false" customHeight="true" outlineLevel="0" collapsed="false">
      <c r="C116" s="0" t="s">
        <v>319</v>
      </c>
      <c r="D116" s="0" t="s">
        <v>342</v>
      </c>
      <c r="I116" s="0" t="n">
        <f aca="false">STDEV(F95:F100)</f>
        <v>2.31660671385254</v>
      </c>
    </row>
    <row r="118" customFormat="false" ht="12.75" hidden="false" customHeight="true" outlineLevel="0" collapsed="false">
      <c r="B118" s="100" t="s">
        <v>343</v>
      </c>
      <c r="C118" s="0" t="s">
        <v>315</v>
      </c>
      <c r="D118" s="0" t="s">
        <v>337</v>
      </c>
    </row>
    <row r="119" customFormat="false" ht="12.75" hidden="false" customHeight="true" outlineLevel="0" collapsed="false">
      <c r="C119" s="0" t="s">
        <v>317</v>
      </c>
      <c r="D119" s="0" t="s">
        <v>344</v>
      </c>
    </row>
    <row r="120" customFormat="false" ht="12.75" hidden="false" customHeight="true" outlineLevel="0" collapsed="false">
      <c r="C120" s="0" t="s">
        <v>319</v>
      </c>
      <c r="D120" s="0" t="s">
        <v>345</v>
      </c>
      <c r="I120" s="0" t="n">
        <f aca="false">SUM(F95:F100)</f>
        <v>25</v>
      </c>
    </row>
    <row r="122" customFormat="false" ht="12.75" hidden="false" customHeight="true" outlineLevel="0" collapsed="false">
      <c r="B122" s="100" t="s">
        <v>346</v>
      </c>
      <c r="C122" s="0" t="s">
        <v>315</v>
      </c>
      <c r="D122" s="0" t="s">
        <v>347</v>
      </c>
    </row>
    <row r="123" customFormat="false" ht="12.75" hidden="false" customHeight="true" outlineLevel="0" collapsed="false">
      <c r="C123" s="0" t="s">
        <v>317</v>
      </c>
      <c r="D123" s="0" t="s">
        <v>348</v>
      </c>
    </row>
    <row r="124" customFormat="false" ht="12.75" hidden="false" customHeight="true" outlineLevel="0" collapsed="false">
      <c r="C124" s="0" t="s">
        <v>319</v>
      </c>
      <c r="D124" s="0" t="s">
        <v>349</v>
      </c>
    </row>
  </sheetData>
  <sheetProtection sheet="true" objects="true" scenarios="true"/>
  <mergeCells count="57">
    <mergeCell ref="A1:B1"/>
    <mergeCell ref="A2:B2"/>
    <mergeCell ref="C2:L2"/>
    <mergeCell ref="A3:B53"/>
    <mergeCell ref="C3:L3"/>
    <mergeCell ref="D4:L4"/>
    <mergeCell ref="D5:L5"/>
    <mergeCell ref="D6:L6"/>
    <mergeCell ref="D7:L7"/>
    <mergeCell ref="D8:L8"/>
    <mergeCell ref="D9:L9"/>
    <mergeCell ref="D10:L10"/>
    <mergeCell ref="D11:L11"/>
    <mergeCell ref="D12:L12"/>
    <mergeCell ref="D13:L13"/>
    <mergeCell ref="D14:L14"/>
    <mergeCell ref="C15:L15"/>
    <mergeCell ref="D16:L16"/>
    <mergeCell ref="D17:L17"/>
    <mergeCell ref="D18:L18"/>
    <mergeCell ref="D19:L19"/>
    <mergeCell ref="D20:L20"/>
    <mergeCell ref="D21:L21"/>
    <mergeCell ref="C22:L22"/>
    <mergeCell ref="D23:L23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7:L37"/>
    <mergeCell ref="C39:L39"/>
    <mergeCell ref="D40:L40"/>
    <mergeCell ref="D41:L41"/>
    <mergeCell ref="D42:L42"/>
    <mergeCell ref="D43:L43"/>
    <mergeCell ref="D44:L44"/>
    <mergeCell ref="D45:L45"/>
    <mergeCell ref="D46:L46"/>
    <mergeCell ref="D47:L47"/>
    <mergeCell ref="D48:L48"/>
    <mergeCell ref="D49:L49"/>
    <mergeCell ref="D50:L50"/>
    <mergeCell ref="D51:L51"/>
    <mergeCell ref="D52:L52"/>
    <mergeCell ref="C53:L53"/>
    <mergeCell ref="A54:B55"/>
    <mergeCell ref="C54:L54"/>
    <mergeCell ref="C55:L55"/>
    <mergeCell ref="A58:B5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02" width="13.4"/>
    <col collapsed="false" customWidth="true" hidden="false" outlineLevel="0" max="2" min="2" style="102" width="15.12"/>
    <col collapsed="false" customWidth="true" hidden="false" outlineLevel="0" max="3" min="3" style="102" width="15.4"/>
    <col collapsed="false" customWidth="true" hidden="false" outlineLevel="0" max="4" min="4" style="102" width="16.26"/>
    <col collapsed="false" customWidth="true" hidden="false" outlineLevel="0" max="5" min="5" style="102" width="14.83"/>
    <col collapsed="false" customWidth="true" hidden="false" outlineLevel="0" max="6" min="6" style="102" width="17.68"/>
    <col collapsed="false" customWidth="true" hidden="false" outlineLevel="0" max="7" min="7" style="102" width="7.98"/>
    <col collapsed="false" customWidth="false" hidden="false" outlineLevel="0" max="257" min="8" style="102" width="9.13"/>
  </cols>
  <sheetData>
    <row r="1" customFormat="false" ht="41.25" hidden="false" customHeight="true" outlineLevel="0" collapsed="false">
      <c r="A1" s="2" t="s">
        <v>0</v>
      </c>
      <c r="B1" s="2"/>
      <c r="C1" s="2"/>
      <c r="D1" s="2"/>
      <c r="E1" s="2"/>
      <c r="F1" s="2"/>
      <c r="G1" s="103"/>
    </row>
    <row r="2" customFormat="false" ht="12.75" hidden="false" customHeight="true" outlineLevel="0" collapsed="false">
      <c r="A2" s="104"/>
      <c r="B2" s="104" t="s">
        <v>1</v>
      </c>
      <c r="C2" s="104" t="s">
        <v>2</v>
      </c>
      <c r="D2" s="104" t="s">
        <v>3</v>
      </c>
      <c r="E2" s="105" t="s">
        <v>4</v>
      </c>
      <c r="F2" s="106"/>
      <c r="G2" s="107"/>
    </row>
    <row r="3" customFormat="false" ht="12.75" hidden="false" customHeight="true" outlineLevel="0" collapsed="false">
      <c r="A3" s="107"/>
      <c r="B3" s="0" t="s">
        <v>350</v>
      </c>
      <c r="C3" s="0" t="n">
        <v>93</v>
      </c>
      <c r="D3" s="0" t="n">
        <v>5</v>
      </c>
      <c r="E3" s="8" t="s">
        <v>10</v>
      </c>
      <c r="F3" s="108"/>
      <c r="G3" s="107"/>
      <c r="H3" s="109"/>
      <c r="I3" s="110"/>
    </row>
    <row r="4" customFormat="false" ht="12.75" hidden="false" customHeight="true" outlineLevel="0" collapsed="false">
      <c r="A4" s="107"/>
      <c r="B4" s="0" t="s">
        <v>351</v>
      </c>
      <c r="C4" s="0" t="n">
        <v>112</v>
      </c>
      <c r="D4" s="0" t="n">
        <v>1</v>
      </c>
      <c r="E4" s="8" t="s">
        <v>10</v>
      </c>
      <c r="F4" s="111"/>
      <c r="G4" s="107"/>
    </row>
    <row r="5" customFormat="false" ht="12.75" hidden="false" customHeight="true" outlineLevel="0" collapsed="false">
      <c r="A5" s="107"/>
      <c r="B5" s="0" t="s">
        <v>352</v>
      </c>
      <c r="C5" s="0" t="n">
        <v>79</v>
      </c>
      <c r="D5" s="0" t="n">
        <v>1</v>
      </c>
      <c r="E5" s="8" t="s">
        <v>10</v>
      </c>
      <c r="F5" s="111"/>
      <c r="G5" s="107"/>
    </row>
    <row r="6" customFormat="false" ht="12.75" hidden="false" customHeight="true" outlineLevel="0" collapsed="false">
      <c r="A6" s="107"/>
      <c r="B6" s="0" t="s">
        <v>353</v>
      </c>
      <c r="C6" s="0" t="n">
        <v>126</v>
      </c>
      <c r="D6" s="0" t="n">
        <v>6</v>
      </c>
      <c r="E6" s="8" t="s">
        <v>10</v>
      </c>
      <c r="F6" s="111"/>
      <c r="G6" s="107"/>
    </row>
    <row r="7" customFormat="false" ht="12.75" hidden="false" customHeight="true" outlineLevel="0" collapsed="false">
      <c r="A7" s="107"/>
      <c r="B7" s="0" t="s">
        <v>354</v>
      </c>
      <c r="C7" s="0" t="n">
        <v>68</v>
      </c>
      <c r="D7" s="0" t="n">
        <v>1</v>
      </c>
      <c r="E7" s="8" t="s">
        <v>10</v>
      </c>
      <c r="F7" s="111"/>
      <c r="G7" s="107"/>
    </row>
    <row r="8" customFormat="false" ht="12.75" hidden="false" customHeight="true" outlineLevel="0" collapsed="false">
      <c r="A8" s="107"/>
      <c r="B8" s="0" t="s">
        <v>355</v>
      </c>
      <c r="C8" s="0" t="n">
        <v>128</v>
      </c>
      <c r="D8" s="0" t="n">
        <v>6</v>
      </c>
      <c r="E8" s="8" t="s">
        <v>10</v>
      </c>
      <c r="F8" s="111"/>
      <c r="G8" s="107"/>
    </row>
    <row r="9" customFormat="false" ht="12.75" hidden="false" customHeight="true" outlineLevel="0" collapsed="false">
      <c r="A9" s="107"/>
      <c r="B9" s="0" t="s">
        <v>356</v>
      </c>
      <c r="C9" s="0" t="n">
        <v>141</v>
      </c>
      <c r="D9" s="0" t="n">
        <v>3</v>
      </c>
      <c r="E9" s="8" t="s">
        <v>10</v>
      </c>
      <c r="F9" s="111"/>
      <c r="G9" s="107"/>
    </row>
    <row r="10" customFormat="false" ht="12.75" hidden="false" customHeight="true" outlineLevel="0" collapsed="false">
      <c r="A10" s="107"/>
      <c r="B10" s="0" t="s">
        <v>357</v>
      </c>
      <c r="C10" s="0" t="n">
        <v>142</v>
      </c>
      <c r="D10" s="0" t="n">
        <v>1</v>
      </c>
      <c r="E10" s="8" t="s">
        <v>10</v>
      </c>
      <c r="F10" s="111"/>
      <c r="G10" s="107"/>
    </row>
    <row r="11" customFormat="false" ht="12.75" hidden="false" customHeight="true" outlineLevel="0" collapsed="false">
      <c r="A11" s="107"/>
      <c r="B11" s="0" t="s">
        <v>358</v>
      </c>
      <c r="C11" s="0" t="n">
        <v>58</v>
      </c>
      <c r="D11" s="0" t="n">
        <v>6</v>
      </c>
      <c r="E11" s="8" t="s">
        <v>10</v>
      </c>
      <c r="F11" s="111"/>
      <c r="G11" s="107"/>
    </row>
    <row r="12" customFormat="false" ht="12.75" hidden="false" customHeight="true" outlineLevel="0" collapsed="false">
      <c r="A12" s="107"/>
      <c r="B12" s="0" t="s">
        <v>19</v>
      </c>
      <c r="C12" s="0" t="n">
        <v>79</v>
      </c>
      <c r="D12" s="0" t="n">
        <v>3</v>
      </c>
      <c r="E12" s="8" t="s">
        <v>10</v>
      </c>
      <c r="F12" s="111"/>
      <c r="G12" s="107"/>
    </row>
    <row r="13" customFormat="false" ht="12.75" hidden="false" customHeight="true" outlineLevel="0" collapsed="false">
      <c r="A13" s="107"/>
      <c r="B13" s="0" t="s">
        <v>20</v>
      </c>
      <c r="C13" s="0" t="n">
        <v>95</v>
      </c>
      <c r="D13" s="0" t="n">
        <v>5</v>
      </c>
      <c r="E13" s="8" t="s">
        <v>21</v>
      </c>
      <c r="F13" s="111"/>
      <c r="G13" s="107"/>
    </row>
    <row r="14" customFormat="false" ht="12.75" hidden="false" customHeight="true" outlineLevel="0" collapsed="false">
      <c r="A14" s="107"/>
      <c r="B14" s="0" t="s">
        <v>22</v>
      </c>
      <c r="C14" s="0" t="n">
        <v>127</v>
      </c>
      <c r="D14" s="0" t="n">
        <v>4</v>
      </c>
      <c r="E14" s="8" t="s">
        <v>21</v>
      </c>
      <c r="F14" s="111"/>
      <c r="G14" s="107"/>
    </row>
    <row r="15" customFormat="false" ht="12.75" hidden="false" customHeight="true" outlineLevel="0" collapsed="false">
      <c r="A15" s="107"/>
      <c r="B15" s="0" t="s">
        <v>23</v>
      </c>
      <c r="C15" s="0" t="n">
        <v>90</v>
      </c>
      <c r="D15" s="0" t="n">
        <v>6</v>
      </c>
      <c r="E15" s="8" t="s">
        <v>21</v>
      </c>
      <c r="F15" s="111"/>
      <c r="G15" s="107"/>
    </row>
    <row r="16" customFormat="false" ht="12.75" hidden="false" customHeight="true" outlineLevel="0" collapsed="false">
      <c r="A16" s="107"/>
      <c r="B16" s="0" t="s">
        <v>24</v>
      </c>
      <c r="C16" s="0" t="n">
        <v>122</v>
      </c>
      <c r="D16" s="0" t="n">
        <v>5</v>
      </c>
      <c r="E16" s="8" t="s">
        <v>21</v>
      </c>
      <c r="F16" s="111"/>
      <c r="G16" s="107"/>
    </row>
    <row r="17" customFormat="false" ht="12.75" hidden="false" customHeight="true" outlineLevel="0" collapsed="false">
      <c r="A17" s="107"/>
      <c r="B17" s="0" t="s">
        <v>25</v>
      </c>
      <c r="C17" s="0" t="n">
        <v>97</v>
      </c>
      <c r="D17" s="0" t="n">
        <v>5</v>
      </c>
      <c r="E17" s="8" t="s">
        <v>21</v>
      </c>
      <c r="F17" s="111"/>
      <c r="G17" s="107"/>
    </row>
    <row r="18" customFormat="false" ht="12.75" hidden="false" customHeight="true" outlineLevel="0" collapsed="false">
      <c r="A18" s="107"/>
      <c r="B18" s="0" t="s">
        <v>26</v>
      </c>
      <c r="C18" s="0" t="n">
        <v>131</v>
      </c>
      <c r="D18" s="0" t="n">
        <v>5</v>
      </c>
      <c r="E18" s="8" t="s">
        <v>21</v>
      </c>
      <c r="F18" s="111"/>
      <c r="G18" s="107"/>
    </row>
    <row r="19" customFormat="false" ht="12.75" hidden="false" customHeight="true" outlineLevel="0" collapsed="false">
      <c r="A19" s="107"/>
      <c r="B19" s="0" t="s">
        <v>27</v>
      </c>
      <c r="C19" s="0" t="n">
        <v>118</v>
      </c>
      <c r="D19" s="0" t="n">
        <v>3</v>
      </c>
      <c r="E19" s="8" t="s">
        <v>21</v>
      </c>
      <c r="F19" s="111"/>
      <c r="G19" s="107"/>
    </row>
    <row r="20" customFormat="false" ht="12.75" hidden="false" customHeight="true" outlineLevel="0" collapsed="false">
      <c r="A20" s="107"/>
      <c r="B20" s="0" t="s">
        <v>28</v>
      </c>
      <c r="C20" s="0" t="n">
        <v>122</v>
      </c>
      <c r="D20" s="0" t="n">
        <v>5</v>
      </c>
      <c r="E20" s="8" t="s">
        <v>21</v>
      </c>
      <c r="F20" s="111"/>
      <c r="G20" s="107"/>
    </row>
    <row r="21" customFormat="false" ht="12.75" hidden="false" customHeight="true" outlineLevel="0" collapsed="false">
      <c r="A21" s="107"/>
      <c r="B21" s="0" t="s">
        <v>29</v>
      </c>
      <c r="C21" s="0" t="n">
        <v>42</v>
      </c>
      <c r="D21" s="0" t="n">
        <v>4</v>
      </c>
      <c r="E21" s="8" t="s">
        <v>21</v>
      </c>
      <c r="F21" s="111"/>
      <c r="G21" s="107"/>
    </row>
    <row r="22" customFormat="false" ht="12.75" hidden="false" customHeight="true" outlineLevel="0" collapsed="false">
      <c r="A22" s="107"/>
      <c r="B22" s="0" t="s">
        <v>30</v>
      </c>
      <c r="C22" s="0" t="n">
        <v>107</v>
      </c>
      <c r="D22" s="0" t="n">
        <v>4</v>
      </c>
      <c r="E22" s="8" t="s">
        <v>21</v>
      </c>
      <c r="F22" s="111"/>
      <c r="G22" s="107"/>
    </row>
    <row r="23" customFormat="false" ht="12.75" hidden="false" customHeight="true" outlineLevel="0" collapsed="false">
      <c r="A23" s="107"/>
      <c r="B23" s="0" t="s">
        <v>31</v>
      </c>
      <c r="C23" s="0" t="n">
        <v>94</v>
      </c>
      <c r="D23" s="0" t="n">
        <v>6</v>
      </c>
      <c r="E23" s="8" t="s">
        <v>21</v>
      </c>
      <c r="F23" s="111"/>
      <c r="G23" s="107"/>
    </row>
    <row r="24" customFormat="false" ht="12.75" hidden="false" customHeight="true" outlineLevel="0" collapsed="false">
      <c r="A24" s="107"/>
      <c r="B24" s="0" t="s">
        <v>32</v>
      </c>
      <c r="C24" s="0" t="n">
        <v>131</v>
      </c>
      <c r="D24" s="0" t="n">
        <v>6</v>
      </c>
      <c r="E24" s="8" t="s">
        <v>21</v>
      </c>
      <c r="F24" s="111"/>
      <c r="G24" s="107"/>
    </row>
    <row r="25" customFormat="false" ht="12.75" hidden="false" customHeight="true" outlineLevel="0" collapsed="false">
      <c r="A25" s="107"/>
      <c r="B25" s="0" t="s">
        <v>33</v>
      </c>
      <c r="C25" s="0" t="n">
        <v>89</v>
      </c>
      <c r="D25" s="0" t="n">
        <v>5</v>
      </c>
      <c r="E25" s="8" t="s">
        <v>21</v>
      </c>
      <c r="F25" s="111"/>
      <c r="G25" s="107"/>
    </row>
    <row r="26" customFormat="false" ht="12.75" hidden="false" customHeight="true" outlineLevel="0" collapsed="false">
      <c r="A26" s="107"/>
      <c r="B26" s="0" t="s">
        <v>34</v>
      </c>
      <c r="C26" s="0" t="n">
        <v>125</v>
      </c>
      <c r="D26" s="0" t="n">
        <v>5</v>
      </c>
      <c r="E26" s="8" t="s">
        <v>35</v>
      </c>
      <c r="F26" s="111"/>
      <c r="G26" s="107"/>
    </row>
    <row r="27" customFormat="false" ht="12.75" hidden="false" customHeight="true" outlineLevel="0" collapsed="false">
      <c r="A27" s="107"/>
      <c r="B27" s="0" t="s">
        <v>36</v>
      </c>
      <c r="C27" s="0" t="n">
        <v>106</v>
      </c>
      <c r="D27" s="0" t="n">
        <v>7</v>
      </c>
      <c r="E27" s="8" t="s">
        <v>35</v>
      </c>
      <c r="F27" s="111"/>
      <c r="G27" s="107"/>
    </row>
    <row r="28" customFormat="false" ht="12.75" hidden="false" customHeight="true" outlineLevel="0" collapsed="false">
      <c r="A28" s="107"/>
      <c r="B28" s="0" t="s">
        <v>37</v>
      </c>
      <c r="C28" s="0" t="n">
        <v>92</v>
      </c>
      <c r="D28" s="0" t="n">
        <v>10</v>
      </c>
      <c r="E28" s="8" t="s">
        <v>35</v>
      </c>
      <c r="F28" s="111"/>
      <c r="G28" s="107"/>
    </row>
    <row r="29" customFormat="false" ht="12.75" hidden="false" customHeight="true" outlineLevel="0" collapsed="false">
      <c r="A29" s="107"/>
      <c r="B29" s="0" t="s">
        <v>38</v>
      </c>
      <c r="C29" s="0" t="n">
        <v>101</v>
      </c>
      <c r="D29" s="0" t="n">
        <v>8</v>
      </c>
      <c r="E29" s="8" t="s">
        <v>35</v>
      </c>
      <c r="F29" s="111"/>
      <c r="G29" s="107"/>
    </row>
    <row r="30" customFormat="false" ht="12.75" hidden="false" customHeight="true" outlineLevel="0" collapsed="false">
      <c r="A30" s="107"/>
      <c r="B30" s="0" t="s">
        <v>39</v>
      </c>
      <c r="C30" s="0" t="n">
        <v>38</v>
      </c>
      <c r="D30" s="0" t="n">
        <v>5</v>
      </c>
      <c r="E30" s="8" t="s">
        <v>35</v>
      </c>
      <c r="F30" s="111"/>
      <c r="G30" s="107"/>
    </row>
    <row r="31" customFormat="false" ht="12.75" hidden="false" customHeight="true" outlineLevel="0" collapsed="false">
      <c r="A31" s="107"/>
      <c r="B31" s="0" t="s">
        <v>40</v>
      </c>
      <c r="C31" s="0" t="n">
        <v>104</v>
      </c>
      <c r="D31" s="0" t="n">
        <v>3</v>
      </c>
      <c r="E31" s="8" t="s">
        <v>35</v>
      </c>
      <c r="F31" s="111"/>
      <c r="G31" s="107"/>
    </row>
    <row r="32" customFormat="false" ht="12.75" hidden="false" customHeight="true" outlineLevel="0" collapsed="false">
      <c r="A32" s="107"/>
      <c r="B32" s="0" t="s">
        <v>41</v>
      </c>
      <c r="C32" s="0" t="n">
        <v>26</v>
      </c>
      <c r="D32" s="0" t="n">
        <v>5</v>
      </c>
      <c r="E32" s="8" t="s">
        <v>35</v>
      </c>
      <c r="F32" s="111"/>
      <c r="G32" s="107"/>
    </row>
    <row r="33" customFormat="false" ht="12.75" hidden="false" customHeight="true" outlineLevel="0" collapsed="false">
      <c r="A33" s="107"/>
      <c r="B33" s="0" t="s">
        <v>42</v>
      </c>
      <c r="C33" s="0" t="n">
        <v>75</v>
      </c>
      <c r="D33" s="0" t="n">
        <v>2</v>
      </c>
      <c r="E33" s="8" t="s">
        <v>35</v>
      </c>
      <c r="F33" s="111"/>
      <c r="G33" s="107"/>
    </row>
    <row r="34" customFormat="false" ht="12.75" hidden="false" customHeight="true" outlineLevel="0" collapsed="false">
      <c r="A34" s="107"/>
      <c r="B34" s="0" t="s">
        <v>43</v>
      </c>
      <c r="C34" s="0" t="n">
        <v>114</v>
      </c>
      <c r="D34" s="0" t="n">
        <v>2</v>
      </c>
      <c r="E34" s="8" t="s">
        <v>35</v>
      </c>
      <c r="F34" s="111"/>
      <c r="G34" s="107"/>
    </row>
    <row r="35" customFormat="false" ht="12.75" hidden="false" customHeight="true" outlineLevel="0" collapsed="false">
      <c r="A35" s="107"/>
      <c r="B35" s="0" t="s">
        <v>44</v>
      </c>
      <c r="C35" s="0" t="n">
        <v>90</v>
      </c>
      <c r="D35" s="0" t="n">
        <v>6</v>
      </c>
      <c r="E35" s="8" t="s">
        <v>35</v>
      </c>
      <c r="F35" s="111"/>
      <c r="G35" s="107"/>
    </row>
    <row r="36" customFormat="false" ht="12.75" hidden="false" customHeight="true" outlineLevel="0" collapsed="false">
      <c r="A36" s="107"/>
      <c r="B36" s="107"/>
      <c r="C36" s="107"/>
      <c r="D36" s="107"/>
      <c r="E36" s="107"/>
      <c r="F36" s="111"/>
      <c r="G36" s="107"/>
    </row>
    <row r="37" s="113" customFormat="true" ht="41.25" hidden="false" customHeight="true" outlineLevel="0" collapsed="false">
      <c r="A37" s="12" t="s">
        <v>45</v>
      </c>
      <c r="B37" s="12"/>
      <c r="C37" s="12"/>
      <c r="D37" s="12"/>
      <c r="E37" s="12"/>
      <c r="F37" s="12"/>
      <c r="G37" s="112"/>
    </row>
    <row r="38" customFormat="false" ht="27" hidden="false" customHeight="true" outlineLevel="0" collapsed="false">
      <c r="A38" s="105"/>
      <c r="B38" s="114" t="s">
        <v>1</v>
      </c>
      <c r="C38" s="115" t="s">
        <v>359</v>
      </c>
      <c r="D38" s="115" t="s">
        <v>360</v>
      </c>
      <c r="E38" s="115" t="s">
        <v>361</v>
      </c>
      <c r="F38" s="116" t="s">
        <v>362</v>
      </c>
      <c r="G38" s="117"/>
      <c r="H38" s="118"/>
      <c r="I38" s="118"/>
      <c r="J38" s="118"/>
      <c r="K38" s="118"/>
    </row>
    <row r="39" customFormat="false" ht="12.75" hidden="false" customHeight="true" outlineLevel="0" collapsed="false">
      <c r="A39" s="107"/>
      <c r="B39" s="0" t="s">
        <v>51</v>
      </c>
      <c r="C39" s="0" t="n">
        <v>124</v>
      </c>
      <c r="D39" s="0" t="n">
        <v>98</v>
      </c>
      <c r="E39" s="0" t="n">
        <v>360</v>
      </c>
      <c r="F39" s="0" t="n">
        <v>300</v>
      </c>
      <c r="G39" s="119"/>
      <c r="I39" s="110"/>
    </row>
    <row r="40" customFormat="false" ht="12.75" hidden="false" customHeight="true" outlineLevel="0" collapsed="false">
      <c r="A40" s="107"/>
      <c r="B40" s="0" t="s">
        <v>53</v>
      </c>
      <c r="C40" s="0" t="n">
        <v>360</v>
      </c>
      <c r="D40" s="0" t="n">
        <v>284</v>
      </c>
      <c r="E40" s="0" t="n">
        <v>900</v>
      </c>
      <c r="F40" s="0" t="n">
        <v>720</v>
      </c>
      <c r="G40" s="119"/>
      <c r="I40" s="110"/>
    </row>
    <row r="41" customFormat="false" ht="12.75" hidden="false" customHeight="true" outlineLevel="0" collapsed="false">
      <c r="A41" s="107"/>
      <c r="B41" s="0" t="s">
        <v>55</v>
      </c>
      <c r="C41" s="0" t="n">
        <v>229</v>
      </c>
      <c r="D41" s="0" t="n">
        <v>292</v>
      </c>
      <c r="E41" s="0" t="n">
        <v>540</v>
      </c>
      <c r="F41" s="0" t="n">
        <v>720</v>
      </c>
      <c r="G41" s="119"/>
      <c r="I41" s="110"/>
    </row>
    <row r="42" customFormat="false" ht="12.75" hidden="false" customHeight="true" outlineLevel="0" collapsed="false">
      <c r="A42" s="107"/>
      <c r="B42" s="0" t="s">
        <v>57</v>
      </c>
      <c r="C42" s="0" t="n">
        <v>321</v>
      </c>
      <c r="D42" s="0" t="n">
        <v>286</v>
      </c>
      <c r="E42" s="0" t="n">
        <v>840</v>
      </c>
      <c r="F42" s="0" t="n">
        <v>780</v>
      </c>
      <c r="G42" s="119"/>
      <c r="I42" s="110"/>
    </row>
    <row r="43" customFormat="false" ht="12.75" hidden="false" customHeight="true" outlineLevel="0" collapsed="false">
      <c r="A43" s="107"/>
      <c r="B43" s="0" t="s">
        <v>58</v>
      </c>
      <c r="C43" s="0" t="n">
        <v>279</v>
      </c>
      <c r="D43" s="0" t="n">
        <v>350</v>
      </c>
      <c r="E43" s="0" t="n">
        <v>720</v>
      </c>
      <c r="F43" s="0" t="n">
        <v>900</v>
      </c>
      <c r="G43" s="119"/>
      <c r="I43" s="110"/>
    </row>
    <row r="44" customFormat="false" ht="12.75" hidden="false" customHeight="true" outlineLevel="0" collapsed="false">
      <c r="A44" s="107"/>
      <c r="B44" s="0" t="s">
        <v>60</v>
      </c>
      <c r="C44" s="0" t="n">
        <v>352</v>
      </c>
      <c r="D44" s="0" t="n">
        <v>464</v>
      </c>
      <c r="E44" s="0" t="n">
        <v>780</v>
      </c>
      <c r="F44" s="0" t="n">
        <v>1380</v>
      </c>
      <c r="G44" s="119"/>
      <c r="I44" s="110"/>
    </row>
    <row r="45" customFormat="false" ht="12.75" hidden="false" customHeight="true" outlineLevel="0" collapsed="false">
      <c r="A45" s="107"/>
      <c r="B45" s="0" t="s">
        <v>61</v>
      </c>
      <c r="C45" s="0" t="n">
        <v>297</v>
      </c>
      <c r="D45" s="0" t="n">
        <v>381</v>
      </c>
      <c r="E45" s="0" t="n">
        <v>780</v>
      </c>
      <c r="F45" s="0" t="n">
        <v>1020</v>
      </c>
      <c r="G45" s="119"/>
      <c r="I45" s="110"/>
    </row>
    <row r="46" customFormat="false" ht="12.75" hidden="false" customHeight="true" outlineLevel="0" collapsed="false">
      <c r="A46" s="107"/>
      <c r="B46" s="0" t="s">
        <v>62</v>
      </c>
      <c r="C46" s="0" t="n">
        <v>263</v>
      </c>
      <c r="D46" s="0" t="n">
        <v>369</v>
      </c>
      <c r="E46" s="0" t="n">
        <v>660</v>
      </c>
      <c r="F46" s="0" t="n">
        <v>960</v>
      </c>
      <c r="G46" s="119"/>
      <c r="I46" s="110"/>
    </row>
    <row r="47" customFormat="false" ht="12.75" hidden="false" customHeight="true" outlineLevel="0" collapsed="false">
      <c r="A47" s="107"/>
      <c r="B47" s="0" t="s">
        <v>63</v>
      </c>
      <c r="C47" s="0" t="n">
        <v>357</v>
      </c>
      <c r="D47" s="0" t="n">
        <v>365</v>
      </c>
      <c r="E47" s="0" t="n">
        <v>900</v>
      </c>
      <c r="F47" s="0" t="n">
        <v>900</v>
      </c>
      <c r="G47" s="119"/>
      <c r="I47" s="110"/>
    </row>
    <row r="48" customFormat="false" ht="12.75" hidden="false" customHeight="true" outlineLevel="0" collapsed="false">
      <c r="A48" s="107"/>
      <c r="B48" s="0" t="s">
        <v>64</v>
      </c>
      <c r="C48" s="0" t="n">
        <v>311</v>
      </c>
      <c r="D48" s="0" t="n">
        <v>284</v>
      </c>
      <c r="E48" s="0" t="n">
        <v>780</v>
      </c>
      <c r="F48" s="0" t="n">
        <v>720</v>
      </c>
      <c r="G48" s="119"/>
      <c r="I48" s="110"/>
    </row>
    <row r="49" customFormat="false" ht="12.75" hidden="false" customHeight="true" outlineLevel="0" collapsed="false">
      <c r="A49" s="107"/>
      <c r="B49" s="0" t="s">
        <v>66</v>
      </c>
      <c r="C49" s="0" t="n">
        <v>341</v>
      </c>
      <c r="D49" s="0" t="n">
        <v>277</v>
      </c>
      <c r="E49" s="0" t="n">
        <v>840</v>
      </c>
      <c r="F49" s="0" t="n">
        <v>600</v>
      </c>
      <c r="G49" s="119"/>
      <c r="I49" s="110"/>
    </row>
    <row r="50" customFormat="false" ht="12.75" hidden="false" customHeight="true" outlineLevel="0" collapsed="false">
      <c r="A50" s="107"/>
      <c r="B50" s="0" t="s">
        <v>67</v>
      </c>
      <c r="C50" s="0" t="n">
        <v>153</v>
      </c>
      <c r="D50" s="0" t="n">
        <v>212</v>
      </c>
      <c r="E50" s="0" t="n">
        <v>420</v>
      </c>
      <c r="F50" s="0" t="n">
        <v>480</v>
      </c>
      <c r="G50" s="119"/>
      <c r="I50" s="110"/>
    </row>
    <row r="51" customFormat="false" ht="12.75" hidden="false" customHeight="true" outlineLevel="0" collapsed="false">
      <c r="A51" s="107"/>
      <c r="B51" s="0" t="s">
        <v>68</v>
      </c>
      <c r="C51" s="0" t="n">
        <v>390</v>
      </c>
      <c r="D51" s="0" t="n">
        <v>319</v>
      </c>
      <c r="E51" s="0" t="n">
        <v>1020</v>
      </c>
      <c r="F51" s="0" t="n">
        <v>720</v>
      </c>
      <c r="G51" s="119"/>
      <c r="I51" s="110"/>
    </row>
    <row r="52" customFormat="false" ht="12.75" hidden="false" customHeight="true" outlineLevel="0" collapsed="false">
      <c r="A52" s="107"/>
      <c r="B52" s="0" t="s">
        <v>69</v>
      </c>
      <c r="C52" s="0" t="n">
        <v>260</v>
      </c>
      <c r="D52" s="0" t="n">
        <v>218</v>
      </c>
      <c r="E52" s="0" t="n">
        <v>660</v>
      </c>
      <c r="F52" s="0" t="n">
        <v>540</v>
      </c>
      <c r="G52" s="119"/>
      <c r="I52" s="110"/>
    </row>
    <row r="53" customFormat="false" ht="12.75" hidden="false" customHeight="true" outlineLevel="0" collapsed="false">
      <c r="A53" s="107"/>
      <c r="B53" s="0" t="s">
        <v>70</v>
      </c>
      <c r="C53" s="0" t="n">
        <v>215</v>
      </c>
      <c r="D53" s="0" t="n">
        <v>238</v>
      </c>
      <c r="E53" s="0" t="n">
        <v>540</v>
      </c>
      <c r="F53" s="0" t="n">
        <v>600</v>
      </c>
      <c r="G53" s="119"/>
      <c r="I53" s="110"/>
    </row>
    <row r="54" customFormat="false" ht="12.75" hidden="false" customHeight="true" outlineLevel="0" collapsed="false">
      <c r="A54" s="107"/>
      <c r="B54" s="0" t="s">
        <v>71</v>
      </c>
      <c r="C54" s="0" t="n">
        <v>468</v>
      </c>
      <c r="D54" s="0" t="n">
        <v>312</v>
      </c>
      <c r="E54" s="0" t="n">
        <v>1200</v>
      </c>
      <c r="F54" s="0" t="n">
        <v>660</v>
      </c>
      <c r="G54" s="119"/>
      <c r="I54" s="110"/>
    </row>
    <row r="55" customFormat="false" ht="12.75" hidden="false" customHeight="true" outlineLevel="0" collapsed="false">
      <c r="A55" s="107"/>
      <c r="B55" s="0" t="s">
        <v>72</v>
      </c>
      <c r="C55" s="0" t="n">
        <v>528</v>
      </c>
      <c r="D55" s="0" t="n">
        <v>676</v>
      </c>
      <c r="E55" s="0" t="n">
        <v>1260</v>
      </c>
      <c r="F55" s="0" t="n">
        <v>1620</v>
      </c>
      <c r="G55" s="119"/>
      <c r="I55" s="110"/>
    </row>
    <row r="56" customFormat="false" ht="12.75" hidden="false" customHeight="true" outlineLevel="0" collapsed="false">
      <c r="A56" s="107"/>
      <c r="B56" s="0" t="s">
        <v>73</v>
      </c>
      <c r="C56" s="0" t="n">
        <v>232</v>
      </c>
      <c r="D56" s="0" t="n">
        <v>266</v>
      </c>
      <c r="E56" s="0" t="n">
        <v>600</v>
      </c>
      <c r="F56" s="0" t="n">
        <v>840</v>
      </c>
      <c r="G56" s="119"/>
      <c r="I56" s="110"/>
    </row>
    <row r="57" customFormat="false" ht="12.75" hidden="false" customHeight="true" outlineLevel="0" collapsed="false">
      <c r="A57" s="107"/>
      <c r="B57" s="0" t="s">
        <v>74</v>
      </c>
      <c r="C57" s="0" t="n">
        <v>304</v>
      </c>
      <c r="D57" s="0" t="n">
        <v>225</v>
      </c>
      <c r="E57" s="0" t="n">
        <v>780</v>
      </c>
      <c r="F57" s="0" t="n">
        <v>600</v>
      </c>
      <c r="G57" s="119"/>
      <c r="I57" s="110"/>
    </row>
    <row r="58" customFormat="false" ht="12.75" hidden="false" customHeight="true" outlineLevel="0" collapsed="false">
      <c r="A58" s="107"/>
      <c r="B58" s="0" t="s">
        <v>75</v>
      </c>
      <c r="C58" s="0" t="n">
        <v>459</v>
      </c>
      <c r="D58" s="0" t="n">
        <v>395</v>
      </c>
      <c r="E58" s="0" t="n">
        <v>1080</v>
      </c>
      <c r="F58" s="0" t="n">
        <v>1080</v>
      </c>
      <c r="G58" s="119"/>
      <c r="I58" s="110"/>
    </row>
    <row r="59" customFormat="false" ht="12.75" hidden="false" customHeight="true" outlineLevel="0" collapsed="false">
      <c r="A59" s="107"/>
      <c r="B59" s="107"/>
      <c r="C59" s="107"/>
      <c r="D59" s="107"/>
      <c r="E59" s="107"/>
      <c r="F59" s="119"/>
      <c r="G59" s="119"/>
      <c r="I59" s="110"/>
    </row>
    <row r="60" s="113" customFormat="true" ht="41.25" hidden="false" customHeight="true" outlineLevel="0" collapsed="false">
      <c r="A60" s="2" t="s">
        <v>76</v>
      </c>
      <c r="B60" s="2"/>
      <c r="C60" s="2"/>
      <c r="D60" s="2"/>
      <c r="E60" s="2"/>
      <c r="F60" s="2"/>
      <c r="G60" s="112"/>
      <c r="H60" s="102"/>
      <c r="I60" s="102"/>
    </row>
    <row r="61" customFormat="false" ht="44.25" hidden="false" customHeight="true" outlineLevel="0" collapsed="false">
      <c r="A61" s="107"/>
      <c r="B61" s="115" t="s">
        <v>77</v>
      </c>
      <c r="C61" s="115" t="s">
        <v>78</v>
      </c>
      <c r="D61" s="115" t="s">
        <v>79</v>
      </c>
      <c r="E61" s="115" t="s">
        <v>80</v>
      </c>
      <c r="F61" s="111"/>
      <c r="G61" s="120"/>
      <c r="H61" s="113"/>
      <c r="I61" s="113"/>
    </row>
    <row r="62" customFormat="false" ht="12.75" hidden="false" customHeight="true" outlineLevel="0" collapsed="false">
      <c r="A62" s="107"/>
      <c r="B62" s="0" t="s">
        <v>81</v>
      </c>
      <c r="C62" s="121" t="n">
        <v>0.14</v>
      </c>
      <c r="D62" s="121" t="n">
        <v>0</v>
      </c>
      <c r="E62" s="121" t="n">
        <v>0</v>
      </c>
      <c r="F62" s="111"/>
      <c r="G62" s="107"/>
    </row>
    <row r="63" customFormat="false" ht="12.75" hidden="false" customHeight="true" outlineLevel="0" collapsed="false">
      <c r="A63" s="107"/>
      <c r="B63" s="0" t="s">
        <v>82</v>
      </c>
      <c r="C63" s="121" t="n">
        <v>0.21</v>
      </c>
      <c r="D63" s="121" t="n">
        <v>0.01</v>
      </c>
      <c r="E63" s="121" t="n">
        <v>0.02</v>
      </c>
      <c r="F63" s="111"/>
      <c r="G63" s="107"/>
    </row>
    <row r="64" customFormat="false" ht="12.75" hidden="false" customHeight="true" outlineLevel="0" collapsed="false">
      <c r="A64" s="107"/>
      <c r="B64" s="0" t="s">
        <v>83</v>
      </c>
      <c r="C64" s="121" t="n">
        <v>0.03</v>
      </c>
      <c r="D64" s="121" t="n">
        <v>0.77</v>
      </c>
      <c r="E64" s="121" t="n">
        <v>0.07</v>
      </c>
      <c r="F64" s="111"/>
      <c r="G64" s="107"/>
    </row>
    <row r="65" customFormat="false" ht="12.75" hidden="false" customHeight="true" outlineLevel="0" collapsed="false">
      <c r="A65" s="107"/>
      <c r="B65" s="0" t="s">
        <v>84</v>
      </c>
      <c r="C65" s="121" t="n">
        <v>0.03</v>
      </c>
      <c r="D65" s="121" t="n">
        <v>0.01</v>
      </c>
      <c r="E65" s="121" t="n">
        <v>0.25</v>
      </c>
      <c r="F65" s="111"/>
      <c r="G65" s="107"/>
    </row>
    <row r="66" customFormat="false" ht="12.75" hidden="false" customHeight="true" outlineLevel="0" collapsed="false">
      <c r="A66" s="107"/>
      <c r="B66" s="0" t="s">
        <v>85</v>
      </c>
      <c r="C66" s="121" t="n">
        <v>0.57</v>
      </c>
      <c r="D66" s="121" t="n">
        <v>0.21</v>
      </c>
      <c r="E66" s="121" t="n">
        <v>0.66</v>
      </c>
      <c r="F66" s="111"/>
      <c r="G66" s="107"/>
    </row>
    <row r="67" customFormat="false" ht="12.75" hidden="false" customHeight="true" outlineLevel="0" collapsed="false">
      <c r="A67" s="107"/>
      <c r="B67" s="0" t="s">
        <v>86</v>
      </c>
      <c r="C67" s="121" t="n">
        <v>0.02</v>
      </c>
      <c r="D67" s="121" t="n">
        <v>0</v>
      </c>
      <c r="E67" s="121" t="n">
        <v>0</v>
      </c>
      <c r="F67" s="111"/>
      <c r="G67" s="107"/>
    </row>
    <row r="68" customFormat="false" ht="12.75" hidden="false" customHeight="true" outlineLevel="0" collapsed="false">
      <c r="A68" s="107"/>
      <c r="B68" s="0" t="s">
        <v>87</v>
      </c>
      <c r="C68" s="121" t="n">
        <v>1</v>
      </c>
      <c r="D68" s="121" t="n">
        <v>1</v>
      </c>
      <c r="E68" s="121" t="n">
        <v>1</v>
      </c>
      <c r="F68" s="111"/>
      <c r="G68" s="107"/>
    </row>
    <row r="69" customFormat="false" ht="12.75" hidden="false" customHeight="true" outlineLevel="0" collapsed="false">
      <c r="A69" s="107"/>
      <c r="B69" s="107"/>
      <c r="C69" s="107"/>
      <c r="D69" s="107"/>
      <c r="E69" s="107"/>
      <c r="F69" s="111"/>
      <c r="G69" s="107"/>
    </row>
    <row r="70" s="113" customFormat="true" ht="91.5" hidden="false" customHeight="true" outlineLevel="0" collapsed="false">
      <c r="A70" s="2" t="s">
        <v>88</v>
      </c>
      <c r="B70" s="2"/>
      <c r="C70" s="2"/>
      <c r="D70" s="2"/>
      <c r="E70" s="2"/>
      <c r="F70" s="2"/>
      <c r="G70" s="112"/>
      <c r="H70" s="102"/>
      <c r="I70" s="102"/>
    </row>
    <row r="71" customFormat="false" ht="25.5" hidden="false" customHeight="true" outlineLevel="0" collapsed="false">
      <c r="A71" s="107"/>
      <c r="B71" s="122" t="s">
        <v>89</v>
      </c>
      <c r="C71" s="122"/>
      <c r="D71" s="0"/>
      <c r="E71" s="0"/>
      <c r="F71" s="0"/>
      <c r="G71" s="107"/>
      <c r="H71" s="113"/>
      <c r="I71" s="113"/>
    </row>
    <row r="72" customFormat="false" ht="12.75" hidden="false" customHeight="true" outlineLevel="0" collapsed="false">
      <c r="A72" s="107"/>
      <c r="B72" s="0"/>
      <c r="C72" s="0" t="s">
        <v>90</v>
      </c>
      <c r="D72" s="0" t="n">
        <v>369</v>
      </c>
      <c r="E72" s="0"/>
      <c r="G72" s="107"/>
    </row>
    <row r="73" customFormat="false" ht="12.75" hidden="false" customHeight="true" outlineLevel="0" collapsed="false">
      <c r="A73" s="107"/>
      <c r="B73" s="0"/>
      <c r="C73" s="0" t="s">
        <v>91</v>
      </c>
      <c r="D73" s="0" t="n">
        <v>14</v>
      </c>
      <c r="E73" s="0"/>
      <c r="G73" s="107"/>
    </row>
    <row r="74" customFormat="false" ht="12.75" hidden="false" customHeight="true" outlineLevel="0" collapsed="false">
      <c r="A74" s="107"/>
      <c r="B74" s="0"/>
      <c r="C74" s="0" t="s">
        <v>92</v>
      </c>
      <c r="D74" s="0" t="n">
        <v>14</v>
      </c>
      <c r="E74" s="0"/>
      <c r="G74" s="107"/>
    </row>
    <row r="75" customFormat="false" ht="12.75" hidden="false" customHeight="true" outlineLevel="0" collapsed="false">
      <c r="A75" s="107"/>
      <c r="B75" s="0"/>
      <c r="C75" s="0"/>
      <c r="D75" s="0"/>
      <c r="E75" s="0"/>
      <c r="G75" s="107"/>
    </row>
    <row r="76" customFormat="false" ht="25.5" hidden="false" customHeight="true" outlineLevel="0" collapsed="false">
      <c r="A76" s="107"/>
      <c r="B76" s="122" t="s">
        <v>93</v>
      </c>
      <c r="C76" s="122"/>
      <c r="D76" s="0"/>
      <c r="E76" s="0"/>
      <c r="G76" s="107"/>
    </row>
    <row r="77" customFormat="false" ht="12.75" hidden="false" customHeight="true" outlineLevel="0" collapsed="false">
      <c r="A77" s="107"/>
      <c r="B77" s="0"/>
      <c r="C77" s="100" t="s">
        <v>94</v>
      </c>
      <c r="D77" s="123" t="s">
        <v>3</v>
      </c>
      <c r="E77" s="123" t="s">
        <v>363</v>
      </c>
      <c r="G77" s="107"/>
    </row>
    <row r="78" customFormat="false" ht="12.75" hidden="false" customHeight="true" outlineLevel="0" collapsed="false">
      <c r="A78" s="107"/>
      <c r="B78" s="0"/>
      <c r="C78" s="0" t="s">
        <v>96</v>
      </c>
      <c r="D78" s="0" t="n">
        <v>6</v>
      </c>
      <c r="E78" s="8" t="s">
        <v>357</v>
      </c>
      <c r="G78" s="107"/>
    </row>
    <row r="79" customFormat="false" ht="12.75" hidden="false" customHeight="true" outlineLevel="0" collapsed="false">
      <c r="A79" s="107"/>
      <c r="B79" s="0"/>
      <c r="C79" s="0" t="s">
        <v>97</v>
      </c>
      <c r="D79" s="0" t="n">
        <v>2</v>
      </c>
      <c r="E79" s="8" t="s">
        <v>38</v>
      </c>
      <c r="G79" s="107"/>
    </row>
    <row r="80" customFormat="false" ht="12.75" hidden="false" customHeight="true" outlineLevel="0" collapsed="false">
      <c r="A80" s="107"/>
      <c r="B80" s="0"/>
      <c r="C80" s="0"/>
      <c r="D80" s="0"/>
      <c r="E80" s="8"/>
      <c r="G80" s="107"/>
    </row>
    <row r="81" customFormat="false" ht="25.5" hidden="false" customHeight="true" outlineLevel="0" collapsed="false">
      <c r="A81" s="107"/>
      <c r="B81" s="122" t="s">
        <v>98</v>
      </c>
      <c r="C81" s="122"/>
      <c r="D81" s="0"/>
      <c r="E81" s="8"/>
      <c r="G81" s="107"/>
    </row>
    <row r="82" customFormat="false" ht="12.75" hidden="false" customHeight="true" outlineLevel="0" collapsed="false">
      <c r="A82" s="107"/>
      <c r="B82" s="0"/>
      <c r="C82" s="100" t="s">
        <v>99</v>
      </c>
      <c r="D82" s="123" t="s">
        <v>3</v>
      </c>
      <c r="E82" s="123" t="s">
        <v>363</v>
      </c>
      <c r="G82" s="107"/>
    </row>
    <row r="83" customFormat="false" ht="12.75" hidden="false" customHeight="true" outlineLevel="0" collapsed="false">
      <c r="A83" s="107"/>
      <c r="B83" s="0"/>
      <c r="C83" s="0" t="s">
        <v>100</v>
      </c>
      <c r="D83" s="0" t="n">
        <v>5</v>
      </c>
      <c r="E83" s="8" t="s">
        <v>27</v>
      </c>
      <c r="G83" s="107"/>
    </row>
    <row r="84" customFormat="false" ht="12.75" hidden="false" customHeight="true" outlineLevel="0" collapsed="false">
      <c r="A84" s="107"/>
      <c r="B84" s="0"/>
      <c r="C84" s="0" t="s">
        <v>101</v>
      </c>
      <c r="D84" s="0" t="n">
        <v>2</v>
      </c>
      <c r="E84" s="8" t="s">
        <v>24</v>
      </c>
      <c r="G84" s="107"/>
      <c r="I84" s="109"/>
    </row>
    <row r="85" customFormat="false" ht="12.75" hidden="false" customHeight="true" outlineLevel="0" collapsed="false">
      <c r="A85" s="107"/>
      <c r="B85" s="0"/>
      <c r="C85" s="0" t="s">
        <v>102</v>
      </c>
      <c r="D85" s="0" t="n">
        <v>4</v>
      </c>
      <c r="E85" s="8" t="s">
        <v>30</v>
      </c>
      <c r="G85" s="107"/>
    </row>
    <row r="86" customFormat="false" ht="12.75" hidden="false" customHeight="true" outlineLevel="0" collapsed="false">
      <c r="A86" s="107"/>
      <c r="B86" s="0"/>
      <c r="C86" s="0" t="s">
        <v>103</v>
      </c>
      <c r="D86" s="0" t="n">
        <v>3</v>
      </c>
      <c r="E86" s="8" t="s">
        <v>28</v>
      </c>
      <c r="G86" s="107"/>
    </row>
    <row r="87" customFormat="false" ht="12.75" hidden="false" customHeight="true" outlineLevel="0" collapsed="false">
      <c r="A87" s="107"/>
      <c r="B87" s="0"/>
      <c r="C87" s="0" t="s">
        <v>104</v>
      </c>
      <c r="D87" s="0" t="n">
        <v>5</v>
      </c>
      <c r="E87" s="8" t="s">
        <v>350</v>
      </c>
      <c r="G87" s="107"/>
    </row>
    <row r="88" customFormat="false" ht="12.75" hidden="false" customHeight="true" outlineLevel="0" collapsed="false">
      <c r="A88" s="107"/>
      <c r="B88" s="0"/>
      <c r="C88" s="0" t="s">
        <v>105</v>
      </c>
      <c r="D88" s="0" t="n">
        <v>7</v>
      </c>
      <c r="E88" s="8" t="s">
        <v>354</v>
      </c>
      <c r="G88" s="107"/>
    </row>
    <row r="89" customFormat="false" ht="12.75" hidden="false" customHeight="true" outlineLevel="0" collapsed="false">
      <c r="F89" s="124"/>
    </row>
  </sheetData>
  <sheetProtection sheet="true" objects="true" scenarios="true"/>
  <mergeCells count="7">
    <mergeCell ref="A1:F1"/>
    <mergeCell ref="A37:F37"/>
    <mergeCell ref="A60:F60"/>
    <mergeCell ref="A70:F70"/>
    <mergeCell ref="B71:C71"/>
    <mergeCell ref="B76:C76"/>
    <mergeCell ref="B81:C8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5" man="true" max="16383" min="0"/>
    <brk id="59" man="true" max="16383" min="0"/>
    <brk id="69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9" width="14.69"/>
    <col collapsed="false" customWidth="true" hidden="false" outlineLevel="0" max="2" min="2" style="19" width="15.12"/>
    <col collapsed="false" customWidth="true" hidden="false" outlineLevel="0" max="5" min="3" style="19" width="12.69"/>
    <col collapsed="false" customWidth="true" hidden="false" outlineLevel="0" max="6" min="6" style="19" width="14.12"/>
    <col collapsed="false" customWidth="true" hidden="false" outlineLevel="0" max="8" min="7" style="19" width="12.69"/>
    <col collapsed="false" customWidth="false" hidden="false" outlineLevel="0" max="257" min="9" style="19" width="9.13"/>
  </cols>
  <sheetData>
    <row r="1" s="21" customFormat="true" ht="20.25" hidden="false" customHeight="true" outlineLevel="0" collapsed="false">
      <c r="A1" s="20" t="s">
        <v>364</v>
      </c>
      <c r="B1" s="20"/>
      <c r="C1" s="20"/>
      <c r="D1" s="20"/>
      <c r="E1" s="20"/>
      <c r="F1" s="20"/>
      <c r="G1" s="20"/>
    </row>
    <row r="2" customFormat="false" ht="12.75" hidden="false" customHeight="true" outlineLevel="0" collapsed="false">
      <c r="A2" s="19" t="s">
        <v>116</v>
      </c>
      <c r="B2" s="22"/>
      <c r="C2" s="23" t="s">
        <v>365</v>
      </c>
      <c r="D2" s="23"/>
      <c r="E2" s="23"/>
    </row>
    <row r="3" customFormat="false" ht="12.75" hidden="true" customHeight="true" outlineLevel="0" collapsed="false">
      <c r="A3" s="19" t="s">
        <v>117</v>
      </c>
      <c r="B3" s="22"/>
      <c r="C3" s="23"/>
      <c r="D3" s="23"/>
      <c r="E3" s="23"/>
    </row>
    <row r="4" customFormat="false" ht="12.75" hidden="false" customHeight="true" outlineLevel="0" collapsed="false">
      <c r="A4" s="19" t="s">
        <v>366</v>
      </c>
      <c r="B4" s="22"/>
      <c r="C4" s="23" t="s">
        <v>367</v>
      </c>
      <c r="D4" s="23"/>
      <c r="E4" s="23"/>
    </row>
    <row r="5" customFormat="false" ht="15.75" hidden="true" customHeight="true" outlineLevel="0" collapsed="false">
      <c r="A5" s="24" t="s">
        <v>119</v>
      </c>
      <c r="B5" s="24"/>
    </row>
    <row r="6" customFormat="false" ht="12.75" hidden="true" customHeight="true" outlineLevel="0" collapsed="false">
      <c r="A6" s="24"/>
      <c r="B6" s="24"/>
    </row>
    <row r="7" customFormat="false" ht="14.25" hidden="true" customHeight="true" outlineLevel="0" collapsed="false">
      <c r="A7" s="24"/>
      <c r="B7" s="24"/>
      <c r="C7" s="25"/>
      <c r="D7" s="25"/>
    </row>
    <row r="8" customFormat="false" ht="12.75" hidden="true" customHeight="true" outlineLevel="0" collapsed="false">
      <c r="A8" s="26"/>
      <c r="B8" s="26"/>
    </row>
    <row r="9" customFormat="false" ht="12.75" hidden="false" customHeight="true" outlineLevel="0" collapsed="false">
      <c r="A9" s="19" t="s">
        <v>120</v>
      </c>
      <c r="C9" s="19" t="n">
        <f aca="false">Description!B3</f>
        <v>5</v>
      </c>
    </row>
    <row r="10" customFormat="false" ht="12.75" hidden="false" customHeight="true" outlineLevel="0" collapsed="false">
      <c r="A10" s="19" t="s">
        <v>368</v>
      </c>
      <c r="C10" s="27" t="n">
        <f aca="false">Description!B4</f>
        <v>43932</v>
      </c>
      <c r="D10" s="27" t="str">
        <f aca="false">Description!C4</f>
        <v>11:55pm</v>
      </c>
    </row>
    <row r="11" customFormat="false" ht="12.75" hidden="false" customHeight="true" outlineLevel="0" collapsed="false">
      <c r="A11" s="28"/>
      <c r="C11" s="27"/>
      <c r="D11" s="27"/>
    </row>
    <row r="12" customFormat="false" ht="12.75" hidden="false" customHeight="true" outlineLevel="0" collapsed="false">
      <c r="A12" s="28" t="s">
        <v>123</v>
      </c>
      <c r="C12" s="29" t="str">
        <f aca="false">Description!B6</f>
        <v>5.xls</v>
      </c>
    </row>
    <row r="14" customFormat="false" ht="20.25" hidden="true" customHeight="true" outlineLevel="0" collapsed="false">
      <c r="A14" s="30" t="s">
        <v>124</v>
      </c>
      <c r="B14" s="30"/>
      <c r="C14" s="30"/>
      <c r="D14" s="30"/>
      <c r="E14" s="30"/>
      <c r="F14" s="30"/>
      <c r="G14" s="30"/>
      <c r="H14" s="30"/>
    </row>
    <row r="15" customFormat="false" ht="12.75" hidden="true" customHeight="true" outlineLevel="0" collapsed="false">
      <c r="A15" s="31" t="s">
        <v>125</v>
      </c>
      <c r="B15" s="19" t="s">
        <v>126</v>
      </c>
    </row>
    <row r="16" customFormat="false" ht="12.75" hidden="true" customHeight="true" outlineLevel="0" collapsed="false">
      <c r="A16" s="31" t="s">
        <v>125</v>
      </c>
      <c r="B16" s="19" t="s">
        <v>127</v>
      </c>
    </row>
    <row r="17" customFormat="false" ht="12.75" hidden="true" customHeight="true" outlineLevel="0" collapsed="false">
      <c r="A17" s="31" t="s">
        <v>125</v>
      </c>
      <c r="B17" s="19" t="s">
        <v>128</v>
      </c>
      <c r="C17" s="31"/>
      <c r="D17" s="31"/>
      <c r="E17" s="31"/>
      <c r="F17" s="31"/>
      <c r="G17" s="31"/>
      <c r="H17" s="31"/>
    </row>
    <row r="18" customFormat="false" ht="12.75" hidden="true" customHeight="true" outlineLevel="0" collapsed="false">
      <c r="A18" s="31" t="s">
        <v>125</v>
      </c>
      <c r="B18" s="19" t="s">
        <v>129</v>
      </c>
    </row>
    <row r="19" customFormat="false" ht="12.75" hidden="true" customHeight="true" outlineLevel="0" collapsed="false">
      <c r="A19" s="31" t="s">
        <v>125</v>
      </c>
      <c r="B19" s="19" t="s">
        <v>130</v>
      </c>
    </row>
    <row r="20" customFormat="false" ht="12.75" hidden="true" customHeight="true" outlineLevel="0" collapsed="false">
      <c r="A20" s="31" t="s">
        <v>131</v>
      </c>
      <c r="B20" s="19" t="s">
        <v>132</v>
      </c>
    </row>
    <row r="21" customFormat="false" ht="12.75" hidden="true" customHeight="true" outlineLevel="0" collapsed="false">
      <c r="A21" s="31" t="s">
        <v>131</v>
      </c>
      <c r="B21" s="19" t="s">
        <v>133</v>
      </c>
    </row>
    <row r="22" customFormat="false" ht="12.75" hidden="true" customHeight="true" outlineLevel="0" collapsed="false">
      <c r="A22" s="31" t="s">
        <v>131</v>
      </c>
      <c r="B22" s="19" t="s">
        <v>134</v>
      </c>
    </row>
    <row r="23" customFormat="false" ht="12.75" hidden="true" customHeight="true" outlineLevel="0" collapsed="false">
      <c r="A23" s="31" t="s">
        <v>131</v>
      </c>
      <c r="B23" s="19" t="s">
        <v>135</v>
      </c>
    </row>
    <row r="24" customFormat="false" ht="12.75" hidden="true" customHeight="true" outlineLevel="0" collapsed="false">
      <c r="A24" s="31" t="s">
        <v>125</v>
      </c>
      <c r="B24" s="19" t="s">
        <v>136</v>
      </c>
    </row>
    <row r="25" customFormat="false" ht="12.75" hidden="true" customHeight="true" outlineLevel="0" collapsed="false">
      <c r="A25" s="31" t="s">
        <v>125</v>
      </c>
      <c r="B25" s="19" t="s">
        <v>137</v>
      </c>
    </row>
    <row r="26" customFormat="false" ht="12.75" hidden="true" customHeight="true" outlineLevel="0" collapsed="false">
      <c r="A26" s="19" t="s">
        <v>125</v>
      </c>
      <c r="B26" s="19" t="s">
        <v>138</v>
      </c>
    </row>
    <row r="27" customFormat="false" ht="12.75" hidden="true" customHeight="true" outlineLevel="0" collapsed="false">
      <c r="A27" s="19" t="s">
        <v>125</v>
      </c>
      <c r="B27" s="19" t="s">
        <v>139</v>
      </c>
    </row>
    <row r="28" customFormat="false" ht="12.75" hidden="true" customHeight="true" outlineLevel="0" collapsed="false">
      <c r="A28" s="19" t="s">
        <v>125</v>
      </c>
      <c r="B28" s="19" t="s">
        <v>130</v>
      </c>
    </row>
    <row r="29" customFormat="false" ht="12.75" hidden="true" customHeight="true" outlineLevel="0" collapsed="false">
      <c r="A29" s="19" t="s">
        <v>125</v>
      </c>
      <c r="B29" s="19" t="s">
        <v>140</v>
      </c>
    </row>
    <row r="30" customFormat="false" ht="12.75" hidden="true" customHeight="true" outlineLevel="0" collapsed="false">
      <c r="A30" s="19" t="s">
        <v>125</v>
      </c>
      <c r="B30" s="19" t="s">
        <v>141</v>
      </c>
    </row>
    <row r="31" customFormat="false" ht="12.75" hidden="true" customHeight="true" outlineLevel="0" collapsed="false">
      <c r="A31" s="19" t="s">
        <v>125</v>
      </c>
      <c r="B31" s="19" t="s">
        <v>132</v>
      </c>
    </row>
    <row r="32" customFormat="false" ht="12.75" hidden="true" customHeight="true" outlineLevel="0" collapsed="false">
      <c r="A32" s="19" t="s">
        <v>125</v>
      </c>
      <c r="B32" s="19" t="s">
        <v>133</v>
      </c>
    </row>
    <row r="33" customFormat="false" ht="12.75" hidden="true" customHeight="true" outlineLevel="0" collapsed="false">
      <c r="A33" s="19" t="s">
        <v>125</v>
      </c>
      <c r="B33" s="19" t="s">
        <v>142</v>
      </c>
    </row>
    <row r="34" customFormat="false" ht="12.75" hidden="true" customHeight="true" outlineLevel="0" collapsed="false">
      <c r="A34" s="19" t="s">
        <v>125</v>
      </c>
      <c r="B34" s="19" t="s">
        <v>143</v>
      </c>
    </row>
    <row r="35" customFormat="false" ht="12.75" hidden="true" customHeight="true" outlineLevel="0" collapsed="false">
      <c r="A35" s="19" t="s">
        <v>125</v>
      </c>
      <c r="B35" s="19" t="s">
        <v>144</v>
      </c>
    </row>
    <row r="36" customFormat="false" ht="12.75" hidden="true" customHeight="true" outlineLevel="0" collapsed="false">
      <c r="A36" s="19" t="s">
        <v>125</v>
      </c>
      <c r="B36" s="19" t="s">
        <v>145</v>
      </c>
    </row>
    <row r="37" customFormat="false" ht="12.75" hidden="true" customHeight="true" outlineLevel="0" collapsed="false">
      <c r="A37" s="31" t="s">
        <v>125</v>
      </c>
      <c r="B37" s="19" t="s">
        <v>146</v>
      </c>
    </row>
    <row r="38" customFormat="false" ht="13.5" hidden="true" customHeight="true" outlineLevel="0" collapsed="false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customFormat="false" ht="20.25" hidden="false" customHeight="true" outlineLevel="0" collapsed="false">
      <c r="A39" s="30" t="s">
        <v>147</v>
      </c>
      <c r="B39" s="30"/>
      <c r="C39" s="30"/>
      <c r="D39" s="30"/>
      <c r="E39" s="30"/>
      <c r="F39" s="30"/>
      <c r="G39" s="30"/>
      <c r="H39" s="30"/>
    </row>
    <row r="40" customFormat="false" ht="25.5" hidden="false" customHeight="true" outlineLevel="0" collapsed="false">
      <c r="A40" s="33" t="s">
        <v>148</v>
      </c>
      <c r="B40" s="33" t="s">
        <v>149</v>
      </c>
      <c r="C40" s="33" t="s">
        <v>150</v>
      </c>
      <c r="D40" s="33" t="s">
        <v>151</v>
      </c>
      <c r="E40" s="34" t="s">
        <v>152</v>
      </c>
      <c r="F40" s="34"/>
      <c r="G40" s="34"/>
      <c r="H40" s="34"/>
      <c r="I40" s="34"/>
      <c r="J40" s="34"/>
      <c r="K40" s="34"/>
    </row>
    <row r="41" customFormat="false" ht="12.75" hidden="false" customHeight="true" outlineLevel="0" collapsed="false">
      <c r="A41" s="35" t="s">
        <v>153</v>
      </c>
      <c r="B41" s="36"/>
      <c r="C41" s="37"/>
      <c r="D41" s="38"/>
      <c r="E41" s="39"/>
      <c r="F41" s="39"/>
      <c r="G41" s="39"/>
      <c r="H41" s="39"/>
      <c r="I41" s="39"/>
      <c r="J41" s="39"/>
      <c r="K41" s="39"/>
    </row>
    <row r="42" customFormat="false" ht="25.5" hidden="false" customHeight="true" outlineLevel="0" collapsed="false">
      <c r="A42" s="40"/>
      <c r="B42" s="40" t="s">
        <v>154</v>
      </c>
      <c r="C42" s="41" t="n">
        <v>2</v>
      </c>
      <c r="D42" s="42"/>
      <c r="E42" s="42"/>
      <c r="F42" s="42"/>
      <c r="G42" s="42"/>
      <c r="H42" s="42"/>
      <c r="I42" s="42"/>
      <c r="J42" s="42"/>
      <c r="K42" s="42"/>
    </row>
    <row r="43" customFormat="false" ht="25.5" hidden="false" customHeight="true" outlineLevel="0" collapsed="false">
      <c r="A43" s="40"/>
      <c r="B43" s="40" t="s">
        <v>155</v>
      </c>
      <c r="C43" s="41" t="n">
        <v>2</v>
      </c>
      <c r="D43" s="42"/>
      <c r="E43" s="42"/>
      <c r="F43" s="42"/>
      <c r="G43" s="42"/>
      <c r="H43" s="42"/>
      <c r="I43" s="42"/>
      <c r="J43" s="42"/>
      <c r="K43" s="42"/>
    </row>
    <row r="44" customFormat="false" ht="12.75" hidden="false" customHeight="true" outlineLevel="0" collapsed="false">
      <c r="A44" s="125" t="s">
        <v>369</v>
      </c>
      <c r="B44" s="36"/>
      <c r="C44" s="37"/>
      <c r="D44" s="38"/>
      <c r="E44" s="38"/>
      <c r="F44" s="38"/>
      <c r="G44" s="38"/>
      <c r="H44" s="38"/>
      <c r="I44" s="38"/>
      <c r="J44" s="38"/>
      <c r="K44" s="43"/>
    </row>
    <row r="45" customFormat="false" ht="25.5" hidden="false" customHeight="true" outlineLevel="0" collapsed="false">
      <c r="A45" s="126"/>
      <c r="B45" s="40" t="s">
        <v>154</v>
      </c>
      <c r="C45" s="41" t="n">
        <v>2</v>
      </c>
      <c r="D45" s="42"/>
      <c r="E45" s="38"/>
      <c r="F45" s="38"/>
      <c r="G45" s="38"/>
      <c r="H45" s="38"/>
      <c r="I45" s="38"/>
      <c r="J45" s="38"/>
      <c r="K45" s="43"/>
    </row>
    <row r="46" customFormat="false" ht="12.75" hidden="false" customHeight="true" outlineLevel="0" collapsed="false">
      <c r="A46" s="35" t="s">
        <v>156</v>
      </c>
      <c r="B46" s="36"/>
      <c r="C46" s="37"/>
      <c r="D46" s="38"/>
      <c r="E46" s="43"/>
      <c r="F46" s="43"/>
      <c r="G46" s="43"/>
      <c r="H46" s="43"/>
      <c r="I46" s="43"/>
      <c r="J46" s="43"/>
      <c r="K46" s="43"/>
    </row>
    <row r="47" customFormat="false" ht="13.5" hidden="false" customHeight="true" outlineLevel="0" collapsed="false">
      <c r="A47" s="40"/>
      <c r="B47" s="44" t="s">
        <v>157</v>
      </c>
      <c r="C47" s="41" t="n">
        <v>2</v>
      </c>
      <c r="D47" s="42"/>
      <c r="E47" s="42"/>
      <c r="F47" s="42"/>
      <c r="G47" s="42"/>
      <c r="H47" s="42"/>
      <c r="I47" s="42"/>
      <c r="J47" s="42"/>
      <c r="K47" s="42"/>
    </row>
    <row r="48" customFormat="false" ht="25.5" hidden="false" customHeight="true" outlineLevel="0" collapsed="false">
      <c r="A48" s="40"/>
      <c r="B48" s="44" t="s">
        <v>158</v>
      </c>
      <c r="C48" s="41" t="n">
        <v>2</v>
      </c>
      <c r="D48" s="42"/>
      <c r="E48" s="42"/>
      <c r="F48" s="42"/>
      <c r="G48" s="42"/>
      <c r="H48" s="42"/>
      <c r="I48" s="42"/>
      <c r="J48" s="42"/>
      <c r="K48" s="42"/>
    </row>
    <row r="49" customFormat="false" ht="12.75" hidden="false" customHeight="true" outlineLevel="0" collapsed="false">
      <c r="A49" s="40"/>
      <c r="B49" s="44" t="s">
        <v>159</v>
      </c>
      <c r="C49" s="41" t="n">
        <v>2</v>
      </c>
      <c r="D49" s="42"/>
      <c r="E49" s="42"/>
      <c r="F49" s="42"/>
      <c r="G49" s="42"/>
      <c r="H49" s="42"/>
      <c r="I49" s="42"/>
      <c r="J49" s="42"/>
      <c r="K49" s="42"/>
    </row>
    <row r="50" customFormat="false" ht="12.75" hidden="false" customHeight="true" outlineLevel="0" collapsed="false">
      <c r="A50" s="35" t="s">
        <v>160</v>
      </c>
      <c r="B50" s="36"/>
      <c r="C50" s="37"/>
      <c r="D50" s="38"/>
      <c r="E50" s="43"/>
      <c r="F50" s="43"/>
      <c r="G50" s="43"/>
      <c r="H50" s="43"/>
      <c r="I50" s="43"/>
      <c r="J50" s="43"/>
      <c r="K50" s="43"/>
    </row>
    <row r="51" customFormat="false" ht="25.5" hidden="false" customHeight="true" outlineLevel="0" collapsed="false">
      <c r="A51" s="40"/>
      <c r="B51" s="40" t="s">
        <v>161</v>
      </c>
      <c r="C51" s="41" t="n">
        <v>2</v>
      </c>
      <c r="D51" s="42"/>
      <c r="E51" s="42"/>
      <c r="F51" s="42"/>
      <c r="G51" s="42"/>
      <c r="H51" s="42"/>
      <c r="I51" s="42"/>
      <c r="J51" s="42"/>
      <c r="K51" s="42"/>
    </row>
    <row r="52" customFormat="false" ht="25.5" hidden="false" customHeight="true" outlineLevel="0" collapsed="false">
      <c r="A52" s="40"/>
      <c r="B52" s="40" t="s">
        <v>162</v>
      </c>
      <c r="C52" s="41" t="n">
        <v>2</v>
      </c>
      <c r="D52" s="42"/>
      <c r="E52" s="42"/>
      <c r="F52" s="42"/>
      <c r="G52" s="42"/>
      <c r="H52" s="42"/>
      <c r="I52" s="42"/>
      <c r="J52" s="42"/>
      <c r="K52" s="42"/>
    </row>
    <row r="53" customFormat="false" ht="12.75" hidden="false" customHeight="true" outlineLevel="0" collapsed="false">
      <c r="A53" s="40"/>
      <c r="B53" s="40" t="s">
        <v>159</v>
      </c>
      <c r="C53" s="41" t="n">
        <v>2</v>
      </c>
      <c r="D53" s="42"/>
      <c r="E53" s="42"/>
      <c r="F53" s="42"/>
      <c r="G53" s="42"/>
      <c r="H53" s="42"/>
      <c r="I53" s="42"/>
      <c r="J53" s="42"/>
      <c r="K53" s="42"/>
    </row>
    <row r="54" customFormat="false" ht="12.75" hidden="false" customHeight="true" outlineLevel="0" collapsed="false">
      <c r="A54" s="35" t="s">
        <v>163</v>
      </c>
      <c r="B54" s="36"/>
      <c r="C54" s="37"/>
      <c r="D54" s="38"/>
      <c r="E54" s="43"/>
      <c r="F54" s="43"/>
      <c r="G54" s="43"/>
      <c r="H54" s="43"/>
      <c r="I54" s="43"/>
      <c r="J54" s="43"/>
      <c r="K54" s="43"/>
    </row>
    <row r="55" customFormat="false" ht="25.5" hidden="false" customHeight="true" outlineLevel="0" collapsed="false">
      <c r="A55" s="40"/>
      <c r="B55" s="40" t="s">
        <v>164</v>
      </c>
      <c r="C55" s="41" t="n">
        <v>2</v>
      </c>
      <c r="D55" s="42"/>
      <c r="E55" s="42"/>
      <c r="F55" s="42"/>
      <c r="G55" s="42"/>
      <c r="H55" s="42"/>
      <c r="I55" s="42"/>
      <c r="J55" s="42"/>
      <c r="K55" s="42"/>
    </row>
    <row r="56" customFormat="false" ht="12.75" hidden="false" customHeight="true" outlineLevel="0" collapsed="false">
      <c r="A56" s="35" t="s">
        <v>165</v>
      </c>
      <c r="B56" s="36"/>
      <c r="C56" s="37"/>
      <c r="D56" s="38"/>
      <c r="E56" s="43"/>
      <c r="F56" s="43"/>
      <c r="G56" s="43"/>
      <c r="H56" s="43"/>
      <c r="I56" s="43"/>
      <c r="J56" s="43"/>
      <c r="K56" s="43"/>
    </row>
    <row r="57" customFormat="false" ht="25.5" hidden="false" customHeight="true" outlineLevel="0" collapsed="false">
      <c r="A57" s="40"/>
      <c r="B57" s="40" t="s">
        <v>166</v>
      </c>
      <c r="C57" s="41" t="n">
        <v>0</v>
      </c>
      <c r="D57" s="42"/>
      <c r="E57" s="42"/>
      <c r="F57" s="42"/>
      <c r="G57" s="42"/>
      <c r="H57" s="42"/>
      <c r="I57" s="42"/>
      <c r="J57" s="42"/>
      <c r="K57" s="42"/>
    </row>
    <row r="58" customFormat="false" ht="12.75" hidden="true" customHeight="true" outlineLevel="0" collapsed="false">
      <c r="A58" s="45" t="s">
        <v>167</v>
      </c>
      <c r="B58" s="46"/>
      <c r="C58" s="47" t="n">
        <v>0</v>
      </c>
      <c r="D58" s="48"/>
      <c r="E58" s="48"/>
      <c r="F58" s="48"/>
      <c r="G58" s="48"/>
      <c r="H58" s="48"/>
      <c r="I58" s="48"/>
      <c r="J58" s="48"/>
      <c r="K58" s="48"/>
    </row>
    <row r="59" customFormat="false" ht="12.75" hidden="true" customHeight="true" outlineLevel="0" collapsed="false">
      <c r="A59" s="40"/>
      <c r="B59" s="49"/>
      <c r="C59" s="41" t="n">
        <v>0</v>
      </c>
      <c r="D59" s="42"/>
      <c r="E59" s="50"/>
      <c r="F59" s="38"/>
      <c r="G59" s="38"/>
      <c r="H59" s="38"/>
      <c r="I59" s="38"/>
      <c r="J59" s="38"/>
      <c r="K59" s="43"/>
    </row>
    <row r="60" customFormat="false" ht="12.75" hidden="true" customHeight="true" outlineLevel="0" collapsed="false">
      <c r="A60" s="40"/>
      <c r="B60" s="49"/>
      <c r="C60" s="41"/>
      <c r="D60" s="42"/>
      <c r="E60" s="50"/>
      <c r="F60" s="38"/>
      <c r="G60" s="38"/>
      <c r="H60" s="38"/>
      <c r="I60" s="38"/>
      <c r="J60" s="38"/>
      <c r="K60" s="43"/>
    </row>
    <row r="61" customFormat="false" ht="12.75" hidden="false" customHeight="true" outlineLevel="0" collapsed="false">
      <c r="A61" s="51"/>
      <c r="B61" s="52" t="s">
        <v>168</v>
      </c>
      <c r="C61" s="52" t="n">
        <f aca="false">SUM(C42:C57)</f>
        <v>20</v>
      </c>
      <c r="D61" s="42" t="n">
        <f aca="false">SUM(D42:D57)</f>
        <v>0</v>
      </c>
      <c r="E61" s="42"/>
      <c r="F61" s="42"/>
      <c r="G61" s="42"/>
      <c r="H61" s="42"/>
      <c r="I61" s="42"/>
      <c r="J61" s="42"/>
      <c r="K61" s="42"/>
    </row>
    <row r="63" s="21" customFormat="true" ht="108" hidden="false" customHeight="true" outlineLevel="0" collapsed="false">
      <c r="A63" s="127" t="s">
        <v>370</v>
      </c>
      <c r="B63" s="127"/>
      <c r="C63" s="127"/>
      <c r="D63" s="127"/>
      <c r="E63" s="127"/>
      <c r="F63" s="127"/>
      <c r="G63" s="127"/>
      <c r="H63" s="127"/>
      <c r="I63" s="127"/>
    </row>
    <row r="64" s="55" customFormat="true" ht="12.75" hidden="true" customHeight="true" outlineLevel="0" collapsed="false">
      <c r="A64" s="128" t="s">
        <v>170</v>
      </c>
      <c r="B64" s="128"/>
      <c r="C64" s="128"/>
      <c r="D64" s="128"/>
      <c r="E64" s="128"/>
      <c r="F64" s="128"/>
      <c r="G64" s="128"/>
      <c r="H64" s="128"/>
      <c r="I64" s="129"/>
    </row>
    <row r="65" s="55" customFormat="true" ht="12.75" hidden="true" customHeight="true" outlineLevel="0" collapsed="false">
      <c r="A65" s="130" t="s">
        <v>171</v>
      </c>
      <c r="B65" s="130"/>
      <c r="C65" s="130"/>
      <c r="D65" s="130"/>
      <c r="E65" s="130"/>
      <c r="F65" s="130"/>
      <c r="G65" s="130"/>
      <c r="H65" s="130"/>
      <c r="I65" s="129"/>
    </row>
    <row r="66" s="55" customFormat="true" ht="12.75" hidden="true" customHeight="true" outlineLevel="0" collapsed="false">
      <c r="A66" s="130" t="s">
        <v>172</v>
      </c>
      <c r="B66" s="130"/>
      <c r="C66" s="130"/>
      <c r="D66" s="130"/>
      <c r="E66" s="130"/>
      <c r="F66" s="130"/>
      <c r="G66" s="130"/>
      <c r="H66" s="130"/>
      <c r="I66" s="129"/>
    </row>
    <row r="67" s="55" customFormat="true" ht="12.75" hidden="true" customHeight="true" outlineLevel="0" collapsed="false">
      <c r="A67" s="130" t="s">
        <v>173</v>
      </c>
      <c r="B67" s="130"/>
      <c r="C67" s="130"/>
      <c r="D67" s="130"/>
      <c r="E67" s="130"/>
      <c r="F67" s="130"/>
      <c r="G67" s="130"/>
      <c r="H67" s="130"/>
      <c r="I67" s="129"/>
    </row>
    <row r="68" s="55" customFormat="true" ht="12.75" hidden="true" customHeight="true" outlineLevel="0" collapsed="false">
      <c r="A68" s="130" t="s">
        <v>174</v>
      </c>
      <c r="B68" s="130"/>
      <c r="C68" s="130"/>
      <c r="D68" s="130"/>
      <c r="E68" s="130"/>
      <c r="F68" s="130"/>
      <c r="G68" s="130"/>
      <c r="H68" s="130"/>
      <c r="I68" s="129"/>
    </row>
    <row r="69" s="55" customFormat="true" ht="12.75" hidden="true" customHeight="true" outlineLevel="0" collapsed="false">
      <c r="A69" s="130" t="s">
        <v>175</v>
      </c>
      <c r="B69" s="130"/>
      <c r="C69" s="130"/>
      <c r="D69" s="130"/>
      <c r="E69" s="130"/>
      <c r="F69" s="130"/>
      <c r="G69" s="130"/>
      <c r="H69" s="130"/>
      <c r="I69" s="129"/>
    </row>
    <row r="70" s="55" customFormat="true" ht="12.75" hidden="true" customHeight="true" outlineLevel="0" collapsed="false">
      <c r="A70" s="130" t="s">
        <v>176</v>
      </c>
      <c r="B70" s="130"/>
      <c r="C70" s="130"/>
      <c r="D70" s="130"/>
      <c r="E70" s="130"/>
      <c r="F70" s="130"/>
      <c r="G70" s="130"/>
      <c r="H70" s="130"/>
      <c r="I70" s="129"/>
    </row>
    <row r="71" s="55" customFormat="true" ht="12.75" hidden="true" customHeight="true" outlineLevel="0" collapsed="false">
      <c r="A71" s="130" t="s">
        <v>173</v>
      </c>
      <c r="B71" s="130"/>
      <c r="C71" s="130"/>
      <c r="D71" s="130"/>
      <c r="E71" s="130"/>
      <c r="F71" s="130"/>
      <c r="G71" s="130"/>
      <c r="H71" s="130"/>
      <c r="I71" s="129"/>
    </row>
    <row r="72" s="55" customFormat="true" ht="12.75" hidden="true" customHeight="true" outlineLevel="0" collapsed="false">
      <c r="A72" s="130" t="s">
        <v>108</v>
      </c>
      <c r="B72" s="130"/>
      <c r="C72" s="130"/>
      <c r="D72" s="130"/>
      <c r="E72" s="130"/>
      <c r="F72" s="130"/>
      <c r="G72" s="130"/>
      <c r="H72" s="130"/>
      <c r="I72" s="129"/>
    </row>
    <row r="73" s="55" customFormat="true" ht="12.75" hidden="true" customHeight="true" outlineLevel="0" collapsed="false">
      <c r="A73" s="130" t="s">
        <v>109</v>
      </c>
      <c r="B73" s="130"/>
      <c r="C73" s="130"/>
      <c r="D73" s="130"/>
      <c r="E73" s="130"/>
      <c r="F73" s="130"/>
      <c r="G73" s="130"/>
      <c r="H73" s="130"/>
      <c r="I73" s="129"/>
    </row>
    <row r="74" s="55" customFormat="true" ht="12.75" hidden="true" customHeight="true" outlineLevel="0" collapsed="false">
      <c r="A74" s="56" t="s">
        <v>110</v>
      </c>
      <c r="B74" s="130"/>
      <c r="C74" s="130"/>
      <c r="D74" s="130"/>
      <c r="E74" s="130"/>
      <c r="F74" s="130"/>
      <c r="G74" s="130"/>
      <c r="H74" s="130"/>
      <c r="I74" s="129"/>
    </row>
    <row r="75" s="55" customFormat="true" ht="12.75" hidden="true" customHeight="true" outlineLevel="0" collapsed="false">
      <c r="A75" s="130" t="s">
        <v>111</v>
      </c>
      <c r="B75" s="130"/>
      <c r="C75" s="130"/>
      <c r="D75" s="130"/>
      <c r="E75" s="130"/>
      <c r="F75" s="130"/>
      <c r="G75" s="130"/>
      <c r="H75" s="130"/>
      <c r="I75" s="129"/>
    </row>
    <row r="76" s="55" customFormat="true" ht="12.75" hidden="true" customHeight="true" outlineLevel="0" collapsed="false">
      <c r="A76" s="130" t="s">
        <v>112</v>
      </c>
      <c r="B76" s="130"/>
      <c r="C76" s="130"/>
      <c r="D76" s="130"/>
      <c r="E76" s="130"/>
      <c r="F76" s="130"/>
      <c r="G76" s="130"/>
      <c r="H76" s="130"/>
      <c r="I76" s="129"/>
    </row>
    <row r="77" s="55" customFormat="true" ht="12.75" hidden="true" customHeight="true" outlineLevel="0" collapsed="false">
      <c r="A77" s="130" t="s">
        <v>173</v>
      </c>
      <c r="B77" s="130"/>
      <c r="C77" s="130"/>
      <c r="D77" s="130"/>
      <c r="E77" s="130"/>
      <c r="F77" s="130"/>
      <c r="G77" s="130"/>
      <c r="H77" s="130"/>
      <c r="I77" s="129"/>
    </row>
    <row r="78" s="55" customFormat="true" ht="12.75" hidden="true" customHeight="true" outlineLevel="0" collapsed="false">
      <c r="A78" s="131" t="s">
        <v>10</v>
      </c>
      <c r="B78" s="130"/>
      <c r="C78" s="130"/>
      <c r="D78" s="130"/>
      <c r="E78" s="130"/>
      <c r="F78" s="130"/>
      <c r="G78" s="130"/>
      <c r="H78" s="130"/>
      <c r="I78" s="129"/>
    </row>
    <row r="79" s="55" customFormat="true" ht="12.75" hidden="true" customHeight="true" outlineLevel="0" collapsed="false">
      <c r="A79" s="131" t="s">
        <v>21</v>
      </c>
      <c r="B79" s="130"/>
      <c r="C79" s="130"/>
      <c r="D79" s="130"/>
      <c r="E79" s="130"/>
      <c r="F79" s="130"/>
      <c r="G79" s="130"/>
      <c r="H79" s="130"/>
      <c r="I79" s="129"/>
    </row>
    <row r="80" s="55" customFormat="true" ht="12.75" hidden="true" customHeight="true" outlineLevel="0" collapsed="false">
      <c r="A80" s="131" t="s">
        <v>107</v>
      </c>
      <c r="B80" s="130"/>
      <c r="C80" s="130"/>
      <c r="D80" s="130"/>
      <c r="E80" s="130"/>
      <c r="F80" s="130"/>
      <c r="G80" s="130"/>
      <c r="H80" s="130"/>
      <c r="I80" s="129"/>
    </row>
    <row r="81" s="55" customFormat="true" ht="12.75" hidden="true" customHeight="true" outlineLevel="0" collapsed="false">
      <c r="A81" s="131" t="s">
        <v>185</v>
      </c>
      <c r="B81" s="130"/>
      <c r="C81" s="130"/>
      <c r="D81" s="130"/>
      <c r="E81" s="130"/>
      <c r="F81" s="130"/>
      <c r="G81" s="130"/>
      <c r="H81" s="130"/>
      <c r="I81" s="129"/>
    </row>
    <row r="82" s="55" customFormat="true" ht="12.75" hidden="true" customHeight="true" outlineLevel="0" collapsed="false">
      <c r="A82" s="131" t="s">
        <v>186</v>
      </c>
      <c r="B82" s="130"/>
      <c r="C82" s="130"/>
      <c r="D82" s="130"/>
      <c r="E82" s="130"/>
      <c r="F82" s="130"/>
      <c r="G82" s="130"/>
      <c r="H82" s="130"/>
      <c r="I82" s="129"/>
    </row>
    <row r="83" s="55" customFormat="true" ht="12.75" hidden="true" customHeight="true" outlineLevel="0" collapsed="false">
      <c r="A83" s="131" t="s">
        <v>187</v>
      </c>
      <c r="B83" s="130"/>
      <c r="C83" s="130"/>
      <c r="D83" s="130"/>
      <c r="E83" s="130"/>
      <c r="F83" s="130"/>
      <c r="G83" s="130"/>
      <c r="H83" s="130"/>
      <c r="I83" s="129"/>
    </row>
    <row r="84" s="55" customFormat="true" ht="12.75" hidden="true" customHeight="true" outlineLevel="0" collapsed="false">
      <c r="A84" s="130" t="s">
        <v>173</v>
      </c>
      <c r="B84" s="130"/>
      <c r="C84" s="130"/>
      <c r="D84" s="130"/>
      <c r="E84" s="130"/>
      <c r="F84" s="130"/>
      <c r="G84" s="130"/>
      <c r="H84" s="130"/>
      <c r="I84" s="129"/>
    </row>
    <row r="85" s="55" customFormat="true" ht="12.75" hidden="true" customHeight="true" outlineLevel="0" collapsed="false">
      <c r="A85" s="130"/>
      <c r="B85" s="130"/>
      <c r="C85" s="130"/>
      <c r="D85" s="130"/>
      <c r="E85" s="130"/>
      <c r="F85" s="130"/>
      <c r="G85" s="130"/>
      <c r="H85" s="130"/>
      <c r="I85" s="129"/>
    </row>
    <row r="86" s="55" customFormat="true" ht="12.75" hidden="true" customHeight="true" outlineLevel="0" collapsed="false">
      <c r="A86" s="130"/>
      <c r="B86" s="130"/>
      <c r="C86" s="130"/>
      <c r="D86" s="130"/>
      <c r="E86" s="130"/>
      <c r="F86" s="130"/>
      <c r="G86" s="130"/>
      <c r="H86" s="130"/>
      <c r="I86" s="129"/>
    </row>
    <row r="87" s="21" customFormat="true" ht="12.75" hidden="false" customHeight="true" outlineLevel="0" collapsed="false">
      <c r="A87" s="132" t="s">
        <v>177</v>
      </c>
      <c r="B87" s="132"/>
      <c r="C87" s="132"/>
      <c r="D87" s="132"/>
      <c r="E87" s="132"/>
      <c r="F87" s="132"/>
      <c r="G87" s="132"/>
      <c r="H87" s="132"/>
      <c r="I87" s="132"/>
    </row>
    <row r="88" s="21" customFormat="true" ht="12.75" hidden="false" customHeight="true" outlineLevel="0" collapsed="false">
      <c r="A88" s="131"/>
      <c r="B88" s="131" t="s">
        <v>178</v>
      </c>
      <c r="C88" s="58" t="s">
        <v>179</v>
      </c>
      <c r="D88" s="58" t="s">
        <v>180</v>
      </c>
      <c r="E88" s="58" t="s">
        <v>181</v>
      </c>
      <c r="F88" s="58" t="s">
        <v>182</v>
      </c>
      <c r="G88" s="58" t="s">
        <v>183</v>
      </c>
      <c r="H88" s="58" t="s">
        <v>184</v>
      </c>
      <c r="I88" s="58"/>
    </row>
    <row r="89" s="21" customFormat="true" ht="14.65" hidden="false" customHeight="true" outlineLevel="0" collapsed="false">
      <c r="A89" s="131"/>
      <c r="B89" s="131" t="s">
        <v>10</v>
      </c>
      <c r="C89" s="61" t="n">
        <v>6.76</v>
      </c>
      <c r="D89" s="61" t="n">
        <v>16.21</v>
      </c>
      <c r="E89" s="61" t="n">
        <v>38.9</v>
      </c>
      <c r="F89" s="61" t="n">
        <v>95.49</v>
      </c>
      <c r="G89" s="61" t="n">
        <v>229.08</v>
      </c>
      <c r="H89" s="133" t="s">
        <v>172</v>
      </c>
      <c r="I89" s="19"/>
    </row>
    <row r="90" s="21" customFormat="true" ht="14.65" hidden="false" customHeight="true" outlineLevel="0" collapsed="false">
      <c r="A90" s="131"/>
      <c r="B90" s="131" t="s">
        <v>21</v>
      </c>
      <c r="C90" s="61" t="n">
        <v>10.71</v>
      </c>
      <c r="D90" s="61" t="n">
        <v>15.135</v>
      </c>
      <c r="E90" s="61" t="n">
        <v>21.379</v>
      </c>
      <c r="F90" s="61" t="n">
        <v>30.2</v>
      </c>
      <c r="G90" s="61" t="n">
        <v>42.65</v>
      </c>
      <c r="H90" s="133" t="s">
        <v>172</v>
      </c>
      <c r="I90" s="19"/>
    </row>
    <row r="91" s="21" customFormat="true" ht="14.65" hidden="false" customHeight="true" outlineLevel="0" collapsed="false">
      <c r="A91" s="131"/>
      <c r="B91" s="131" t="s">
        <v>107</v>
      </c>
      <c r="C91" s="61" t="n">
        <v>3.63</v>
      </c>
      <c r="D91" s="61" t="n">
        <v>7.94</v>
      </c>
      <c r="E91" s="61" t="n">
        <v>16.98</v>
      </c>
      <c r="F91" s="61" t="n">
        <v>38.9</v>
      </c>
      <c r="G91" s="61" t="n">
        <v>77.62</v>
      </c>
      <c r="H91" s="133" t="s">
        <v>172</v>
      </c>
      <c r="I91" s="19"/>
    </row>
    <row r="92" s="21" customFormat="true" ht="14.65" hidden="false" customHeight="true" outlineLevel="0" collapsed="false">
      <c r="A92" s="131"/>
      <c r="B92" s="131" t="s">
        <v>185</v>
      </c>
      <c r="C92" s="61" t="s">
        <v>371</v>
      </c>
      <c r="D92" s="61" t="s">
        <v>371</v>
      </c>
      <c r="E92" s="61" t="s">
        <v>371</v>
      </c>
      <c r="F92" s="61" t="s">
        <v>371</v>
      </c>
      <c r="G92" s="61" t="s">
        <v>371</v>
      </c>
      <c r="H92" s="134" t="s">
        <v>173</v>
      </c>
      <c r="I92" s="19"/>
    </row>
    <row r="93" s="21" customFormat="true" ht="14.65" hidden="false" customHeight="true" outlineLevel="0" collapsed="false">
      <c r="A93" s="131"/>
      <c r="B93" s="131" t="s">
        <v>186</v>
      </c>
      <c r="C93" s="61" t="s">
        <v>371</v>
      </c>
      <c r="D93" s="61" t="s">
        <v>371</v>
      </c>
      <c r="E93" s="61" t="s">
        <v>371</v>
      </c>
      <c r="F93" s="61" t="s">
        <v>371</v>
      </c>
      <c r="G93" s="61" t="s">
        <v>371</v>
      </c>
      <c r="H93" s="134" t="s">
        <v>173</v>
      </c>
      <c r="I93" s="19"/>
    </row>
    <row r="94" s="21" customFormat="true" ht="14.65" hidden="false" customHeight="true" outlineLevel="0" collapsed="false">
      <c r="A94" s="131"/>
      <c r="B94" s="131" t="s">
        <v>187</v>
      </c>
      <c r="C94" s="61" t="s">
        <v>371</v>
      </c>
      <c r="D94" s="61" t="s">
        <v>371</v>
      </c>
      <c r="E94" s="61" t="s">
        <v>371</v>
      </c>
      <c r="F94" s="61" t="s">
        <v>371</v>
      </c>
      <c r="G94" s="61" t="s">
        <v>371</v>
      </c>
      <c r="H94" s="134" t="s">
        <v>173</v>
      </c>
      <c r="I94" s="19"/>
    </row>
    <row r="95" s="21" customFormat="true" ht="12.75" hidden="false" customHeight="true" outlineLevel="0" collapsed="false">
      <c r="A95" s="132" t="s">
        <v>294</v>
      </c>
      <c r="B95" s="132"/>
      <c r="C95" s="132"/>
      <c r="D95" s="132"/>
      <c r="E95" s="132"/>
      <c r="F95" s="132"/>
      <c r="G95" s="132"/>
      <c r="H95" s="132"/>
      <c r="I95" s="132"/>
    </row>
    <row r="96" s="55" customFormat="true" ht="12.75" hidden="false" customHeight="true" outlineLevel="0" collapsed="false">
      <c r="A96" s="21" t="s">
        <v>93</v>
      </c>
      <c r="B96" s="21"/>
      <c r="C96" s="21"/>
      <c r="D96" s="21"/>
      <c r="E96" s="21"/>
      <c r="F96" s="130"/>
      <c r="G96" s="130"/>
      <c r="H96" s="130"/>
      <c r="I96" s="129"/>
    </row>
    <row r="97" s="55" customFormat="true" ht="12.75" hidden="false" customHeight="true" outlineLevel="0" collapsed="false">
      <c r="A97" s="21"/>
      <c r="B97" s="21" t="s">
        <v>94</v>
      </c>
      <c r="C97" s="58" t="s">
        <v>3</v>
      </c>
      <c r="D97" s="58" t="s">
        <v>4</v>
      </c>
      <c r="E97" s="135" t="s">
        <v>372</v>
      </c>
      <c r="F97" s="55" t="s">
        <v>190</v>
      </c>
      <c r="G97" s="130"/>
      <c r="H97" s="130"/>
      <c r="I97" s="129"/>
    </row>
    <row r="98" s="55" customFormat="true" ht="12.75" hidden="false" customHeight="true" outlineLevel="0" collapsed="false">
      <c r="A98" s="21"/>
      <c r="B98" s="21" t="s">
        <v>96</v>
      </c>
      <c r="C98" s="58" t="n">
        <f aca="false">Data!D78</f>
        <v>6</v>
      </c>
      <c r="D98" s="136" t="s">
        <v>10</v>
      </c>
      <c r="E98" s="137" t="s">
        <v>111</v>
      </c>
      <c r="F98" s="138" t="n">
        <v>852</v>
      </c>
      <c r="G98" s="130"/>
      <c r="H98" s="130"/>
      <c r="I98" s="129"/>
    </row>
    <row r="99" s="55" customFormat="true" ht="12.75" hidden="false" customHeight="true" outlineLevel="0" collapsed="false">
      <c r="A99" s="21"/>
      <c r="B99" s="21" t="s">
        <v>97</v>
      </c>
      <c r="C99" s="58" t="n">
        <f aca="false">Data!D79</f>
        <v>2</v>
      </c>
      <c r="D99" s="136" t="s">
        <v>107</v>
      </c>
      <c r="E99" s="137" t="s">
        <v>110</v>
      </c>
      <c r="F99" s="138" t="n">
        <v>25.25</v>
      </c>
      <c r="G99" s="130"/>
      <c r="H99" s="130"/>
      <c r="I99" s="129"/>
    </row>
    <row r="100" s="55" customFormat="true" ht="12.75" hidden="false" customHeight="true" outlineLevel="0" collapsed="false">
      <c r="A100" s="21"/>
      <c r="B100" s="21"/>
      <c r="C100" s="21"/>
      <c r="D100" s="21"/>
      <c r="E100" s="21"/>
      <c r="F100" s="130"/>
      <c r="G100" s="130"/>
      <c r="H100" s="130"/>
      <c r="I100" s="129"/>
    </row>
    <row r="101" s="55" customFormat="true" ht="12.75" hidden="false" customHeight="true" outlineLevel="0" collapsed="false">
      <c r="A101" s="21" t="s">
        <v>98</v>
      </c>
      <c r="B101" s="21"/>
      <c r="C101" s="21"/>
      <c r="D101" s="21"/>
      <c r="E101" s="21"/>
      <c r="F101" s="130"/>
      <c r="G101" s="130"/>
      <c r="H101" s="130"/>
      <c r="I101" s="129"/>
    </row>
    <row r="102" s="55" customFormat="true" ht="12.75" hidden="false" customHeight="true" outlineLevel="0" collapsed="false">
      <c r="A102" s="21"/>
      <c r="B102" s="21" t="s">
        <v>99</v>
      </c>
      <c r="C102" s="58" t="s">
        <v>3</v>
      </c>
      <c r="D102" s="58" t="s">
        <v>4</v>
      </c>
      <c r="E102" s="139" t="s">
        <v>372</v>
      </c>
      <c r="F102" s="130" t="s">
        <v>190</v>
      </c>
      <c r="G102" s="130"/>
      <c r="H102" s="130"/>
      <c r="I102" s="129"/>
    </row>
    <row r="103" s="55" customFormat="true" ht="12.75" hidden="false" customHeight="true" outlineLevel="0" collapsed="false">
      <c r="A103" s="21"/>
      <c r="B103" s="21" t="s">
        <v>100</v>
      </c>
      <c r="C103" s="58" t="n">
        <f aca="false">Data!D83</f>
        <v>5</v>
      </c>
      <c r="D103" s="136" t="s">
        <v>21</v>
      </c>
      <c r="E103" s="138" t="s">
        <v>112</v>
      </c>
      <c r="F103" s="137" t="n">
        <v>196.666666666667</v>
      </c>
      <c r="G103" s="130"/>
      <c r="H103" s="130"/>
      <c r="I103" s="129"/>
    </row>
    <row r="104" s="55" customFormat="true" ht="12.75" hidden="false" customHeight="true" outlineLevel="0" collapsed="false">
      <c r="A104" s="21"/>
      <c r="B104" s="21" t="s">
        <v>101</v>
      </c>
      <c r="C104" s="58" t="n">
        <f aca="false">Data!D84</f>
        <v>2</v>
      </c>
      <c r="D104" s="136" t="s">
        <v>21</v>
      </c>
      <c r="E104" s="138" t="s">
        <v>110</v>
      </c>
      <c r="F104" s="137" t="n">
        <v>48.8</v>
      </c>
      <c r="G104" s="130"/>
      <c r="H104" s="130"/>
      <c r="I104" s="129"/>
    </row>
    <row r="105" s="55" customFormat="true" ht="12.75" hidden="false" customHeight="true" outlineLevel="0" collapsed="false">
      <c r="A105" s="21"/>
      <c r="B105" s="21" t="s">
        <v>102</v>
      </c>
      <c r="C105" s="58" t="n">
        <f aca="false">Data!D85</f>
        <v>4</v>
      </c>
      <c r="D105" s="136" t="s">
        <v>21</v>
      </c>
      <c r="E105" s="138" t="s">
        <v>111</v>
      </c>
      <c r="F105" s="137" t="n">
        <v>107</v>
      </c>
      <c r="G105" s="130"/>
      <c r="H105" s="130"/>
      <c r="I105" s="129"/>
    </row>
    <row r="106" s="55" customFormat="true" ht="12.75" hidden="false" customHeight="true" outlineLevel="0" collapsed="false">
      <c r="A106" s="21"/>
      <c r="B106" s="21" t="s">
        <v>103</v>
      </c>
      <c r="C106" s="58" t="n">
        <f aca="false">Data!D86</f>
        <v>3</v>
      </c>
      <c r="D106" s="136" t="s">
        <v>21</v>
      </c>
      <c r="E106" s="138" t="s">
        <v>110</v>
      </c>
      <c r="F106" s="137" t="n">
        <v>73.2</v>
      </c>
      <c r="G106" s="130"/>
      <c r="H106" s="130"/>
      <c r="I106" s="129"/>
    </row>
    <row r="107" s="55" customFormat="true" ht="12.75" hidden="false" customHeight="true" outlineLevel="0" collapsed="false">
      <c r="A107" s="21"/>
      <c r="B107" s="21" t="s">
        <v>104</v>
      </c>
      <c r="C107" s="58" t="n">
        <f aca="false">Data!D87</f>
        <v>5</v>
      </c>
      <c r="D107" s="136" t="s">
        <v>10</v>
      </c>
      <c r="E107" s="138" t="s">
        <v>109</v>
      </c>
      <c r="F107" s="137" t="n">
        <v>93</v>
      </c>
      <c r="G107" s="130"/>
      <c r="H107" s="130"/>
      <c r="I107" s="129"/>
    </row>
    <row r="108" s="55" customFormat="true" ht="12.75" hidden="false" customHeight="true" outlineLevel="0" collapsed="false">
      <c r="A108" s="21"/>
      <c r="B108" s="21" t="s">
        <v>105</v>
      </c>
      <c r="C108" s="58" t="n">
        <f aca="false">Data!D88</f>
        <v>7</v>
      </c>
      <c r="D108" s="136" t="s">
        <v>10</v>
      </c>
      <c r="E108" s="138" t="s">
        <v>111</v>
      </c>
      <c r="F108" s="137" t="n">
        <v>476</v>
      </c>
      <c r="G108" s="130"/>
      <c r="H108" s="130"/>
      <c r="I108" s="129"/>
    </row>
    <row r="109" s="21" customFormat="true" ht="12.75" hidden="false" customHeight="true" outlineLevel="0" collapsed="false">
      <c r="A109" s="140" t="s">
        <v>188</v>
      </c>
      <c r="B109" s="140"/>
      <c r="C109" s="140"/>
      <c r="D109" s="140"/>
      <c r="E109" s="140"/>
      <c r="F109" s="140"/>
      <c r="G109" s="140"/>
      <c r="H109" s="140"/>
      <c r="I109" s="132"/>
    </row>
    <row r="110" s="21" customFormat="true" ht="14.65" hidden="false" customHeight="true" outlineLevel="0" collapsed="false">
      <c r="A110" s="131"/>
      <c r="B110" s="131" t="s">
        <v>189</v>
      </c>
      <c r="C110" s="19"/>
      <c r="D110" s="19"/>
      <c r="E110" s="19"/>
      <c r="F110" s="19"/>
      <c r="G110" s="19"/>
      <c r="H110" s="61" t="n">
        <v>877.25</v>
      </c>
      <c r="I110" s="19" t="s">
        <v>190</v>
      </c>
    </row>
    <row r="111" s="21" customFormat="true" ht="14.65" hidden="false" customHeight="true" outlineLevel="0" collapsed="false">
      <c r="A111" s="131"/>
      <c r="B111" s="131" t="s">
        <v>191</v>
      </c>
      <c r="C111" s="19"/>
      <c r="D111" s="19"/>
      <c r="E111" s="19"/>
      <c r="F111" s="19"/>
      <c r="G111" s="19"/>
      <c r="H111" s="61" t="n">
        <v>994.666666666667</v>
      </c>
      <c r="I111" s="19" t="s">
        <v>190</v>
      </c>
    </row>
    <row r="112" s="21" customFormat="true" ht="14.65" hidden="false" customHeight="true" outlineLevel="0" collapsed="false">
      <c r="A112" s="131"/>
      <c r="B112" s="131" t="s">
        <v>192</v>
      </c>
      <c r="C112" s="19"/>
      <c r="D112" s="19"/>
      <c r="E112" s="19" t="s">
        <v>193</v>
      </c>
      <c r="F112" s="19"/>
      <c r="G112" s="19"/>
      <c r="H112" s="61" t="n">
        <v>1885.91666666667</v>
      </c>
      <c r="I112" s="19" t="s">
        <v>190</v>
      </c>
    </row>
    <row r="113" s="21" customFormat="true" ht="16.4" hidden="false" customHeight="true" outlineLevel="0" collapsed="false">
      <c r="A113" s="131"/>
      <c r="B113" s="131" t="s">
        <v>194</v>
      </c>
      <c r="C113" s="19"/>
      <c r="D113" s="19"/>
      <c r="E113" s="19" t="s">
        <v>195</v>
      </c>
      <c r="F113" s="19"/>
      <c r="G113" s="19"/>
      <c r="H113" s="61" t="n">
        <v>49.6293644165083</v>
      </c>
      <c r="I113" s="19"/>
    </row>
    <row r="114" s="21" customFormat="true" ht="16.4" hidden="false" customHeight="true" outlineLevel="0" collapsed="false">
      <c r="A114" s="131"/>
      <c r="B114" s="131" t="s">
        <v>194</v>
      </c>
      <c r="C114" s="19"/>
      <c r="D114" s="19"/>
      <c r="E114" s="19" t="s">
        <v>196</v>
      </c>
      <c r="F114" s="19"/>
      <c r="G114" s="19"/>
      <c r="H114" s="61" t="n">
        <v>0.851900162048668</v>
      </c>
      <c r="I114" s="19"/>
    </row>
    <row r="115" s="21" customFormat="true" ht="16.4" hidden="false" customHeight="true" outlineLevel="0" collapsed="false">
      <c r="A115" s="131"/>
      <c r="B115" s="131" t="s">
        <v>197</v>
      </c>
      <c r="C115" s="19"/>
      <c r="D115" s="19"/>
      <c r="E115" s="19" t="s">
        <v>198</v>
      </c>
      <c r="F115" s="19"/>
      <c r="G115" s="19"/>
      <c r="H115" s="141" t="n">
        <v>1656</v>
      </c>
      <c r="I115" s="19" t="s">
        <v>190</v>
      </c>
    </row>
    <row r="116" s="21" customFormat="true" ht="14.65" hidden="false" customHeight="true" outlineLevel="0" collapsed="false">
      <c r="A116" s="131"/>
      <c r="B116" s="131" t="s">
        <v>199</v>
      </c>
      <c r="C116" s="19"/>
      <c r="D116" s="19"/>
      <c r="E116" s="19" t="s">
        <v>373</v>
      </c>
      <c r="F116" s="19"/>
      <c r="G116" s="19"/>
      <c r="H116" s="141" t="n">
        <v>1997</v>
      </c>
      <c r="I116" s="19" t="s">
        <v>190</v>
      </c>
    </row>
    <row r="117" s="21" customFormat="true" ht="16.4" hidden="false" customHeight="true" outlineLevel="0" collapsed="false">
      <c r="A117" s="131"/>
      <c r="B117" s="131" t="s">
        <v>201</v>
      </c>
      <c r="C117" s="19"/>
      <c r="D117" s="19"/>
      <c r="E117" s="19" t="s">
        <v>202</v>
      </c>
      <c r="F117" s="19"/>
      <c r="G117" s="19"/>
      <c r="H117" s="61" t="n">
        <v>317.455459527149</v>
      </c>
      <c r="I117" s="19" t="s">
        <v>190</v>
      </c>
    </row>
    <row r="118" s="21" customFormat="true" ht="16.4" hidden="false" customHeight="true" outlineLevel="0" collapsed="false">
      <c r="A118" s="131"/>
      <c r="B118" s="131" t="s">
        <v>203</v>
      </c>
      <c r="C118" s="19"/>
      <c r="D118" s="19"/>
      <c r="E118" s="19" t="s">
        <v>204</v>
      </c>
      <c r="F118" s="19"/>
      <c r="G118" s="19"/>
      <c r="H118" s="61" t="n">
        <v>1973.45545952715</v>
      </c>
      <c r="I118" s="19" t="s">
        <v>190</v>
      </c>
    </row>
    <row r="119" s="21" customFormat="true" ht="16.4" hidden="false" customHeight="true" outlineLevel="0" collapsed="false">
      <c r="A119" s="131"/>
      <c r="B119" s="131" t="s">
        <v>205</v>
      </c>
      <c r="C119" s="19"/>
      <c r="D119" s="19"/>
      <c r="E119" s="19" t="s">
        <v>206</v>
      </c>
      <c r="F119" s="19"/>
      <c r="G119" s="19"/>
      <c r="H119" s="61" t="n">
        <v>1338.54454047285</v>
      </c>
      <c r="I119" s="19" t="s">
        <v>190</v>
      </c>
    </row>
    <row r="120" s="21" customFormat="true" ht="12.75" hidden="false" customHeight="true" outlineLevel="0" collapsed="false">
      <c r="A120" s="140" t="s">
        <v>207</v>
      </c>
      <c r="B120" s="140"/>
      <c r="C120" s="140"/>
      <c r="D120" s="140"/>
      <c r="E120" s="140"/>
      <c r="F120" s="140"/>
      <c r="G120" s="140"/>
      <c r="H120" s="140"/>
      <c r="I120" s="142"/>
    </row>
    <row r="121" s="21" customFormat="true" ht="15.75" hidden="false" customHeight="true" outlineLevel="0" collapsed="false">
      <c r="A121" s="131"/>
      <c r="B121" s="131" t="s">
        <v>176</v>
      </c>
      <c r="C121" s="19"/>
      <c r="D121" s="19"/>
      <c r="E121" s="19" t="s">
        <v>208</v>
      </c>
      <c r="F121" s="19"/>
      <c r="G121" s="19"/>
      <c r="H121" s="61" t="n">
        <v>23.9195402298851</v>
      </c>
      <c r="I121" s="28" t="s">
        <v>209</v>
      </c>
    </row>
    <row r="122" s="21" customFormat="true" ht="16.5" hidden="false" customHeight="true" outlineLevel="0" collapsed="false">
      <c r="A122" s="131"/>
      <c r="B122" s="131" t="s">
        <v>210</v>
      </c>
      <c r="C122" s="19"/>
      <c r="D122" s="19"/>
      <c r="E122" s="65" t="s">
        <v>211</v>
      </c>
      <c r="F122" s="133" t="s">
        <v>374</v>
      </c>
      <c r="G122" s="143"/>
      <c r="H122" s="141" t="n">
        <v>4435</v>
      </c>
      <c r="I122" s="28" t="s">
        <v>212</v>
      </c>
    </row>
    <row r="123" s="21" customFormat="true" ht="16.4" hidden="false" customHeight="true" outlineLevel="0" collapsed="false">
      <c r="A123" s="131"/>
      <c r="B123" s="131" t="s">
        <v>213</v>
      </c>
      <c r="C123" s="19"/>
      <c r="D123" s="19"/>
      <c r="E123" s="19" t="s">
        <v>214</v>
      </c>
      <c r="F123" s="19"/>
      <c r="G123" s="19"/>
      <c r="H123" s="141" t="n">
        <v>144.370635560059</v>
      </c>
      <c r="I123" s="28" t="s">
        <v>212</v>
      </c>
    </row>
    <row r="124" s="21" customFormat="true" ht="16.4" hidden="false" customHeight="true" outlineLevel="0" collapsed="false">
      <c r="A124" s="131"/>
      <c r="B124" s="131" t="s">
        <v>215</v>
      </c>
      <c r="C124" s="19"/>
      <c r="D124" s="19"/>
      <c r="E124" s="19" t="s">
        <v>216</v>
      </c>
      <c r="F124" s="19"/>
      <c r="G124" s="19"/>
      <c r="H124" s="141" t="n">
        <v>4579.37063556006</v>
      </c>
      <c r="I124" s="28" t="s">
        <v>212</v>
      </c>
    </row>
    <row r="125" s="21" customFormat="true" ht="16.4" hidden="false" customHeight="true" outlineLevel="0" collapsed="false">
      <c r="A125" s="131"/>
      <c r="B125" s="131" t="s">
        <v>217</v>
      </c>
      <c r="C125" s="19"/>
      <c r="D125" s="19"/>
      <c r="E125" s="19" t="s">
        <v>218</v>
      </c>
      <c r="F125" s="19"/>
      <c r="G125" s="19"/>
      <c r="H125" s="141" t="n">
        <v>4290.62936443994</v>
      </c>
      <c r="I125" s="28" t="s">
        <v>212</v>
      </c>
    </row>
    <row r="126" s="21" customFormat="true" ht="12.75" hidden="false" customHeight="true" outlineLevel="0" collapsed="false">
      <c r="A126" s="144" t="s">
        <v>219</v>
      </c>
      <c r="B126" s="144"/>
      <c r="C126" s="145"/>
      <c r="D126" s="145"/>
      <c r="E126" s="145"/>
      <c r="F126" s="145"/>
      <c r="G126" s="145"/>
      <c r="H126" s="145"/>
      <c r="I126" s="19"/>
    </row>
    <row r="127" s="21" customFormat="true" ht="14.65" hidden="false" customHeight="true" outlineLevel="0" collapsed="false">
      <c r="A127" s="131"/>
      <c r="B127" s="131" t="s">
        <v>81</v>
      </c>
      <c r="C127" s="146" t="n">
        <v>620.955</v>
      </c>
      <c r="D127" s="147" t="s">
        <v>212</v>
      </c>
      <c r="E127" s="147"/>
      <c r="F127" s="147"/>
      <c r="G127" s="147"/>
      <c r="H127" s="19"/>
      <c r="I127" s="19"/>
    </row>
    <row r="128" s="21" customFormat="true" ht="14.65" hidden="false" customHeight="true" outlineLevel="0" collapsed="false">
      <c r="A128" s="131"/>
      <c r="B128" s="131" t="s">
        <v>82</v>
      </c>
      <c r="C128" s="146" t="n">
        <v>931.433</v>
      </c>
      <c r="D128" s="147" t="s">
        <v>212</v>
      </c>
      <c r="E128" s="147"/>
      <c r="F128" s="147"/>
      <c r="G128" s="147"/>
      <c r="H128" s="19"/>
      <c r="I128" s="19"/>
    </row>
    <row r="129" s="21" customFormat="true" ht="14.65" hidden="false" customHeight="true" outlineLevel="0" collapsed="false">
      <c r="A129" s="131"/>
      <c r="B129" s="131" t="s">
        <v>83</v>
      </c>
      <c r="C129" s="146" t="n">
        <v>133.061933</v>
      </c>
      <c r="D129" s="147" t="s">
        <v>212</v>
      </c>
      <c r="E129" s="147"/>
      <c r="F129" s="147"/>
      <c r="G129" s="147"/>
      <c r="H129" s="19"/>
      <c r="I129" s="19"/>
    </row>
    <row r="130" s="21" customFormat="true" ht="14.65" hidden="false" customHeight="true" outlineLevel="0" collapsed="false">
      <c r="A130" s="131"/>
      <c r="B130" s="131" t="s">
        <v>84</v>
      </c>
      <c r="C130" s="146" t="n">
        <v>133.061933</v>
      </c>
      <c r="D130" s="147" t="s">
        <v>212</v>
      </c>
      <c r="E130" s="147"/>
      <c r="F130" s="147"/>
      <c r="G130" s="147"/>
      <c r="H130" s="19"/>
      <c r="I130" s="19"/>
    </row>
    <row r="131" s="21" customFormat="true" ht="14.65" hidden="false" customHeight="true" outlineLevel="0" collapsed="false">
      <c r="A131" s="131"/>
      <c r="B131" s="131" t="s">
        <v>85</v>
      </c>
      <c r="C131" s="146" t="n">
        <v>2528.1767</v>
      </c>
      <c r="D131" s="147" t="s">
        <v>212</v>
      </c>
      <c r="E131" s="147"/>
      <c r="F131" s="147"/>
      <c r="G131" s="147"/>
      <c r="H131" s="19"/>
      <c r="I131" s="19"/>
    </row>
    <row r="132" s="21" customFormat="true" ht="14.65" hidden="false" customHeight="true" outlineLevel="0" collapsed="false">
      <c r="A132" s="131"/>
      <c r="B132" s="131" t="s">
        <v>86</v>
      </c>
      <c r="C132" s="146" t="n">
        <v>88.7079</v>
      </c>
      <c r="D132" s="147" t="s">
        <v>212</v>
      </c>
      <c r="E132" s="147"/>
      <c r="F132" s="147"/>
      <c r="G132" s="147"/>
      <c r="H132" s="19"/>
      <c r="I132" s="19"/>
    </row>
    <row r="133" s="21" customFormat="true" ht="14.65" hidden="false" customHeight="true" outlineLevel="0" collapsed="false">
      <c r="A133" s="131"/>
      <c r="B133" s="131" t="s">
        <v>87</v>
      </c>
      <c r="C133" s="146" t="n">
        <v>4435.39776</v>
      </c>
      <c r="D133" s="147" t="s">
        <v>212</v>
      </c>
      <c r="E133" s="147"/>
      <c r="F133" s="147"/>
      <c r="G133" s="147"/>
      <c r="H133" s="19"/>
      <c r="I133" s="19"/>
    </row>
  </sheetData>
  <sheetProtection sheet="true" objects="true" scenarios="true"/>
  <mergeCells count="25">
    <mergeCell ref="A1:G1"/>
    <mergeCell ref="C2:E2"/>
    <mergeCell ref="C3:E3"/>
    <mergeCell ref="C4:E4"/>
    <mergeCell ref="A5:B7"/>
    <mergeCell ref="C7:D7"/>
    <mergeCell ref="E40:K40"/>
    <mergeCell ref="E41:K41"/>
    <mergeCell ref="E42:K42"/>
    <mergeCell ref="E43:K43"/>
    <mergeCell ref="E46:K46"/>
    <mergeCell ref="E47:K47"/>
    <mergeCell ref="E48:K48"/>
    <mergeCell ref="E49:K49"/>
    <mergeCell ref="E50:K50"/>
    <mergeCell ref="E51:K51"/>
    <mergeCell ref="E52:K52"/>
    <mergeCell ref="E53:K53"/>
    <mergeCell ref="E54:K54"/>
    <mergeCell ref="E55:K55"/>
    <mergeCell ref="E56:K56"/>
    <mergeCell ref="E57:K57"/>
    <mergeCell ref="E58:K58"/>
    <mergeCell ref="E61:K61"/>
    <mergeCell ref="A63:I63"/>
  </mergeCells>
  <dataValidations count="6">
    <dataValidation allowBlank="true" operator="equal" showDropDown="false" showErrorMessage="true" showInputMessage="false" sqref="C7" type="list">
      <formula1>$B$100:$B$101</formula1>
      <formula2>0</formula2>
    </dataValidation>
    <dataValidation allowBlank="true" operator="equal" showDropDown="false" showErrorMessage="true" showInputMessage="false" sqref="H89:H94" type="list">
      <formula1>$A$65:$A$67</formula1>
      <formula2>0</formula2>
    </dataValidation>
    <dataValidation allowBlank="true" operator="equal" showDropDown="false" showErrorMessage="true" showInputMessage="false" sqref="D98:D99 D103:D108" type="list">
      <formula1>$A$78:$A$84</formula1>
      <formula2>0</formula2>
    </dataValidation>
    <dataValidation allowBlank="true" operator="equal" showDropDown="false" showErrorMessage="true" showInputMessage="false" sqref="E98:E99 E103:E108" type="list">
      <formula1>$A$72:$A$77</formula1>
      <formula2>0</formula2>
    </dataValidation>
    <dataValidation allowBlank="true" operator="equal" showDropDown="false" showErrorMessage="true" showInputMessage="false" sqref="F122" type="list">
      <formula1>$A$68:$A$71</formula1>
      <formula2>0</formula2>
    </dataValidation>
    <dataValidation allowBlank="true" operator="equal" showDropDown="false" showErrorMessage="true" showInputMessage="false" sqref="G122" type="list">
      <formula1>$B$42:$B$46</formula1>
      <formula2>0</formula2>
    </dataValidation>
  </dataValidations>
  <hyperlinks>
    <hyperlink ref="A15" location="InstructorAssessment4A" display="go to "/>
    <hyperlink ref="A16" location="ProjectPlanSummary4A" display="go to "/>
    <hyperlink ref="A17" location="TimeLog4A" display="go to "/>
    <hyperlink ref="A18" location="DefectLog4A" display="go to "/>
    <hyperlink ref="A19" location="SizeEstimate4A" display="go to "/>
    <hyperlink ref="A20" location="TaskPlan6A" display="go to"/>
    <hyperlink ref="A21" location="Schedule6A" display="go to"/>
    <hyperlink ref="A22" location="OperationalSpecification6A" display="go to"/>
    <hyperlink ref="A23" location="FunctionalSpecification6A" display="go to"/>
    <hyperlink ref="A24" location="TestReport4A" display="go to "/>
    <hyperlink ref="A25" location="LessonLearned4A" display="go to "/>
    <hyperlink ref="A37" location="SourceCode4A" display="go to 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48" width="14.69"/>
    <col collapsed="false" customWidth="true" hidden="false" outlineLevel="0" max="2" min="2" style="148" width="15.12"/>
    <col collapsed="false" customWidth="true" hidden="false" outlineLevel="0" max="5" min="3" style="148" width="12.69"/>
    <col collapsed="false" customWidth="true" hidden="false" outlineLevel="0" max="6" min="6" style="148" width="14.12"/>
    <col collapsed="false" customWidth="true" hidden="false" outlineLevel="0" max="8" min="7" style="148" width="12.69"/>
    <col collapsed="false" customWidth="true" hidden="false" outlineLevel="0" max="257" min="9" style="148" width="9.13"/>
  </cols>
  <sheetData>
    <row r="1" customFormat="false" ht="15.75" hidden="false" customHeight="true" outlineLevel="0" collapsed="false">
      <c r="A1" s="149" t="s">
        <v>375</v>
      </c>
    </row>
    <row r="2" customFormat="false" ht="12.75" hidden="false" customHeight="true" outlineLevel="0" collapsed="false">
      <c r="J2" s="150"/>
      <c r="K2" s="150"/>
    </row>
    <row r="3" customFormat="false" ht="12.75" hidden="false" customHeight="true" outlineLevel="0" collapsed="false">
      <c r="A3" s="104"/>
      <c r="B3" s="104"/>
      <c r="C3" s="104"/>
      <c r="D3" s="104"/>
      <c r="E3" s="105"/>
    </row>
    <row r="4" customFormat="false" ht="12.75" hidden="false" customHeight="true" outlineLevel="0" collapsed="false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10"/>
      <c r="M4" s="110"/>
      <c r="N4" s="110"/>
      <c r="O4" s="110"/>
      <c r="P4" s="110"/>
      <c r="Q4" s="110"/>
    </row>
    <row r="5" customFormat="false" ht="12.75" hidden="false" customHeight="true" outlineLevel="0" collapsed="false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10"/>
      <c r="M5" s="110"/>
      <c r="N5" s="110"/>
      <c r="O5" s="110"/>
      <c r="P5" s="110"/>
      <c r="Q5" s="110"/>
    </row>
    <row r="6" customFormat="false" ht="12.75" hidden="false" customHeight="true" outlineLevel="0" collapsed="false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10"/>
      <c r="M6" s="110"/>
      <c r="N6" s="110"/>
      <c r="O6" s="110"/>
      <c r="P6" s="110"/>
      <c r="Q6" s="110"/>
    </row>
    <row r="7" customFormat="false" ht="12.75" hidden="false" customHeight="true" outlineLevel="0" collapsed="false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10"/>
      <c r="M7" s="110"/>
      <c r="N7" s="110"/>
      <c r="O7" s="110"/>
      <c r="P7" s="110"/>
      <c r="Q7" s="110"/>
    </row>
    <row r="8" customFormat="false" ht="12.75" hidden="false" customHeight="true" outlineLevel="0" collapsed="false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10"/>
      <c r="M8" s="110"/>
      <c r="N8" s="110"/>
      <c r="O8" s="110"/>
      <c r="P8" s="110"/>
      <c r="Q8" s="110"/>
    </row>
    <row r="9" customFormat="false" ht="12.75" hidden="false" customHeight="true" outlineLevel="0" collapsed="false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10"/>
      <c r="M9" s="110"/>
      <c r="N9" s="110"/>
      <c r="O9" s="110"/>
      <c r="P9" s="110"/>
      <c r="Q9" s="110"/>
    </row>
    <row r="10" customFormat="false" ht="12.75" hidden="false" customHeight="true" outlineLevel="0" collapsed="false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10"/>
      <c r="M10" s="110"/>
      <c r="N10" s="110"/>
      <c r="O10" s="110"/>
      <c r="P10" s="110"/>
      <c r="Q10" s="110"/>
    </row>
    <row r="11" customFormat="false" ht="12.75" hidden="false" customHeight="true" outlineLevel="0" collapsed="false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10"/>
      <c r="M11" s="110"/>
      <c r="N11" s="110"/>
      <c r="O11" s="110"/>
      <c r="P11" s="110"/>
      <c r="Q11" s="110"/>
    </row>
    <row r="12" customFormat="false" ht="12.75" hidden="false" customHeight="true" outlineLevel="0" collapsed="false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10"/>
      <c r="M12" s="110"/>
      <c r="N12" s="110"/>
      <c r="O12" s="110"/>
      <c r="P12" s="110"/>
      <c r="Q12" s="110"/>
    </row>
    <row r="13" customFormat="false" ht="12.75" hidden="false" customHeight="true" outlineLevel="0" collapsed="false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10"/>
      <c r="M13" s="110"/>
      <c r="N13" s="110"/>
      <c r="O13" s="110"/>
      <c r="P13" s="110"/>
      <c r="Q13" s="110"/>
    </row>
    <row r="14" customFormat="false" ht="12.75" hidden="false" customHeight="true" outlineLevel="0" collapsed="false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10"/>
      <c r="M14" s="110"/>
      <c r="N14" s="110"/>
      <c r="O14" s="110"/>
      <c r="P14" s="110"/>
      <c r="Q14" s="110"/>
    </row>
    <row r="15" customFormat="false" ht="12.75" hidden="false" customHeight="true" outlineLevel="0" collapsed="false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10"/>
      <c r="M15" s="110"/>
      <c r="N15" s="110"/>
      <c r="O15" s="110"/>
      <c r="P15" s="110"/>
      <c r="Q15" s="110"/>
    </row>
    <row r="16" customFormat="false" ht="12.75" hidden="false" customHeight="true" outlineLevel="0" collapsed="false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10"/>
      <c r="M16" s="110"/>
      <c r="N16" s="110"/>
      <c r="O16" s="110"/>
      <c r="P16" s="110"/>
      <c r="Q16" s="110"/>
    </row>
    <row r="17" customFormat="false" ht="12.75" hidden="false" customHeight="true" outlineLevel="0" collapsed="false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10"/>
      <c r="M17" s="110"/>
      <c r="N17" s="110"/>
      <c r="O17" s="110"/>
      <c r="P17" s="110"/>
      <c r="Q17" s="110"/>
    </row>
    <row r="18" customFormat="false" ht="12.75" hidden="false" customHeight="true" outlineLevel="0" collapsed="false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10"/>
      <c r="M18" s="110"/>
      <c r="N18" s="110"/>
      <c r="O18" s="110"/>
      <c r="P18" s="110"/>
      <c r="Q18" s="110"/>
    </row>
    <row r="19" customFormat="false" ht="12.75" hidden="false" customHeight="true" outlineLevel="0" collapsed="false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10"/>
      <c r="M19" s="110"/>
      <c r="N19" s="110"/>
      <c r="O19" s="110"/>
      <c r="P19" s="110"/>
      <c r="Q19" s="110"/>
    </row>
    <row r="20" customFormat="false" ht="12.75" hidden="false" customHeight="true" outlineLevel="0" collapsed="false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10"/>
      <c r="M20" s="110"/>
      <c r="N20" s="110"/>
      <c r="O20" s="110"/>
      <c r="P20" s="110"/>
      <c r="Q20" s="110"/>
    </row>
    <row r="21" customFormat="false" ht="12.75" hidden="false" customHeight="true" outlineLevel="0" collapsed="false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10"/>
      <c r="M21" s="110"/>
      <c r="N21" s="110"/>
      <c r="O21" s="110"/>
      <c r="P21" s="110"/>
      <c r="Q21" s="110"/>
    </row>
    <row r="22" customFormat="false" ht="12.75" hidden="false" customHeight="true" outlineLevel="0" collapsed="false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10"/>
      <c r="M22" s="110"/>
      <c r="N22" s="110"/>
      <c r="O22" s="110"/>
      <c r="P22" s="110"/>
      <c r="Q22" s="110"/>
    </row>
    <row r="23" customFormat="false" ht="12.75" hidden="false" customHeight="true" outlineLevel="0" collapsed="false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10"/>
      <c r="M23" s="110"/>
      <c r="N23" s="110"/>
      <c r="O23" s="110"/>
      <c r="P23" s="110"/>
      <c r="Q23" s="110"/>
    </row>
    <row r="24" customFormat="false" ht="12.75" hidden="false" customHeight="true" outlineLevel="0" collapsed="false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10"/>
      <c r="M24" s="110"/>
      <c r="N24" s="110"/>
      <c r="O24" s="110"/>
      <c r="P24" s="110"/>
      <c r="Q24" s="110"/>
    </row>
    <row r="25" customFormat="false" ht="12.75" hidden="false" customHeight="true" outlineLevel="0" collapsed="false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10"/>
      <c r="M25" s="110"/>
      <c r="N25" s="110"/>
      <c r="O25" s="110"/>
      <c r="P25" s="110"/>
      <c r="Q25" s="110"/>
    </row>
    <row r="26" customFormat="false" ht="12.75" hidden="false" customHeight="true" outlineLevel="0" collapsed="false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10"/>
      <c r="M26" s="110"/>
      <c r="N26" s="110"/>
      <c r="O26" s="110"/>
      <c r="P26" s="110"/>
      <c r="Q26" s="110"/>
    </row>
    <row r="27" customFormat="false" ht="12.75" hidden="false" customHeight="true" outlineLevel="0" collapsed="false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10"/>
      <c r="M27" s="110"/>
      <c r="N27" s="110"/>
      <c r="O27" s="110"/>
      <c r="P27" s="110"/>
      <c r="Q27" s="110"/>
    </row>
    <row r="28" customFormat="false" ht="12.75" hidden="false" customHeight="true" outlineLevel="0" collapsed="false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10"/>
      <c r="M28" s="110"/>
      <c r="N28" s="110"/>
      <c r="O28" s="110"/>
      <c r="P28" s="110"/>
      <c r="Q28" s="110"/>
    </row>
    <row r="29" customFormat="false" ht="12.75" hidden="false" customHeight="true" outlineLevel="0" collapsed="false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10"/>
      <c r="M29" s="110"/>
      <c r="N29" s="110"/>
      <c r="O29" s="110"/>
      <c r="P29" s="110"/>
      <c r="Q29" s="110"/>
    </row>
    <row r="30" customFormat="false" ht="12.75" hidden="false" customHeight="true" outlineLevel="0" collapsed="false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10"/>
      <c r="M30" s="110"/>
      <c r="N30" s="110"/>
      <c r="O30" s="110"/>
      <c r="P30" s="110"/>
      <c r="Q30" s="110"/>
    </row>
    <row r="31" customFormat="false" ht="12.75" hidden="false" customHeight="true" outlineLevel="0" collapsed="false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10"/>
      <c r="M31" s="110"/>
      <c r="N31" s="110"/>
      <c r="O31" s="110"/>
      <c r="P31" s="110"/>
      <c r="Q31" s="110"/>
    </row>
    <row r="32" customFormat="false" ht="12.75" hidden="false" customHeight="true" outlineLevel="0" collapsed="false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10"/>
      <c r="M32" s="110"/>
      <c r="N32" s="110"/>
      <c r="O32" s="110"/>
      <c r="P32" s="110"/>
      <c r="Q32" s="110"/>
    </row>
    <row r="33" customFormat="false" ht="12.75" hidden="false" customHeight="true" outlineLevel="0" collapsed="false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10"/>
      <c r="M33" s="110"/>
      <c r="N33" s="110"/>
      <c r="O33" s="110"/>
      <c r="P33" s="110"/>
      <c r="Q33" s="110"/>
    </row>
    <row r="34" customFormat="false" ht="12.75" hidden="false" customHeight="true" outlineLevel="0" collapsed="false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10"/>
      <c r="M34" s="110"/>
      <c r="N34" s="110"/>
      <c r="O34" s="110"/>
      <c r="P34" s="110"/>
      <c r="Q34" s="110"/>
    </row>
    <row r="35" customFormat="false" ht="12.75" hidden="false" customHeight="true" outlineLevel="0" collapsed="false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10"/>
      <c r="M35" s="110"/>
      <c r="N35" s="110"/>
      <c r="O35" s="110"/>
      <c r="P35" s="110"/>
      <c r="Q35" s="110"/>
    </row>
    <row r="36" customFormat="false" ht="12.75" hidden="false" customHeight="true" outlineLevel="0" collapsed="false">
      <c r="A36" s="151"/>
      <c r="B36" s="151"/>
      <c r="C36" s="151"/>
      <c r="D36" s="151"/>
      <c r="E36" s="151"/>
      <c r="F36" s="152"/>
      <c r="G36" s="152"/>
      <c r="H36" s="152"/>
      <c r="I36" s="152"/>
      <c r="J36" s="152"/>
      <c r="K36" s="152"/>
      <c r="L36" s="110"/>
      <c r="M36" s="110"/>
      <c r="N36" s="110"/>
      <c r="O36" s="110"/>
      <c r="P36" s="110"/>
      <c r="Q36" s="110"/>
    </row>
    <row r="37" customFormat="false" ht="12.75" hidden="false" customHeight="true" outlineLevel="0" collapsed="false">
      <c r="A37" s="151"/>
      <c r="B37" s="151"/>
      <c r="C37" s="151"/>
      <c r="D37" s="151"/>
      <c r="E37" s="151"/>
    </row>
    <row r="38" customFormat="false" ht="12.75" hidden="false" customHeight="true" outlineLevel="0" collapsed="false">
      <c r="A38" s="151"/>
      <c r="B38" s="151"/>
      <c r="C38" s="151"/>
      <c r="D38" s="151"/>
      <c r="E38" s="151"/>
    </row>
    <row r="39" customFormat="false" ht="12.75" hidden="false" customHeight="true" outlineLevel="0" collapsed="false">
      <c r="A39" s="151"/>
      <c r="B39" s="151"/>
      <c r="C39" s="151"/>
      <c r="D39" s="151"/>
      <c r="E39" s="151"/>
    </row>
    <row r="40" customFormat="false" ht="12.75" hidden="false" customHeight="true" outlineLevel="0" collapsed="false">
      <c r="A40" s="151"/>
      <c r="B40" s="151"/>
      <c r="C40" s="151"/>
      <c r="D40" s="151"/>
      <c r="E40" s="151"/>
      <c r="F40" s="153"/>
    </row>
    <row r="41" customFormat="false" ht="12.75" hidden="false" customHeight="true" outlineLevel="0" collapsed="false">
      <c r="A41" s="151"/>
      <c r="B41" s="151"/>
      <c r="C41" s="151"/>
      <c r="D41" s="151"/>
      <c r="E41" s="151"/>
      <c r="F41" s="153"/>
    </row>
    <row r="42" customFormat="false" ht="12.75" hidden="false" customHeight="true" outlineLevel="0" collapsed="false">
      <c r="A42" s="0"/>
      <c r="B42" s="0"/>
      <c r="C42" s="0"/>
      <c r="D42" s="153"/>
      <c r="E42" s="153"/>
      <c r="F42" s="153"/>
    </row>
    <row r="43" customFormat="false" ht="12.75" hidden="false" customHeight="true" outlineLevel="0" collapsed="false">
      <c r="A43" s="0"/>
      <c r="B43" s="0"/>
      <c r="C43" s="0"/>
      <c r="D43" s="153"/>
      <c r="E43" s="0"/>
      <c r="F43" s="0"/>
      <c r="G43" s="0"/>
      <c r="H43" s="153"/>
    </row>
    <row r="44" customFormat="false" ht="12.75" hidden="false" customHeight="true" outlineLevel="0" collapsed="false">
      <c r="A44" s="0"/>
      <c r="B44" s="154"/>
      <c r="C44" s="154"/>
      <c r="D44" s="153"/>
      <c r="E44" s="0"/>
      <c r="F44" s="154"/>
      <c r="G44" s="154"/>
      <c r="H44" s="153"/>
    </row>
    <row r="45" customFormat="false" ht="12.75" hidden="false" customHeight="true" outlineLevel="0" collapsed="false">
      <c r="A45" s="0"/>
      <c r="B45" s="154"/>
      <c r="C45" s="154"/>
      <c r="D45" s="110"/>
      <c r="E45" s="0"/>
      <c r="F45" s="154"/>
      <c r="G45" s="154"/>
      <c r="H45" s="110"/>
    </row>
    <row r="46" customFormat="false" ht="12.75" hidden="false" customHeight="true" outlineLevel="0" collapsed="false">
      <c r="A46" s="0"/>
      <c r="B46" s="154"/>
      <c r="C46" s="154"/>
      <c r="D46" s="110"/>
      <c r="E46" s="0"/>
      <c r="F46" s="154"/>
      <c r="G46" s="154"/>
      <c r="H46" s="110"/>
    </row>
    <row r="47" customFormat="false" ht="12.75" hidden="false" customHeight="true" outlineLevel="0" collapsed="false">
      <c r="A47" s="0"/>
      <c r="B47" s="154"/>
      <c r="C47" s="154"/>
      <c r="D47" s="153"/>
      <c r="E47" s="0"/>
      <c r="F47" s="154"/>
      <c r="G47" s="154"/>
      <c r="H47" s="153"/>
    </row>
    <row r="48" customFormat="false" ht="12.75" hidden="false" customHeight="true" outlineLevel="0" collapsed="false">
      <c r="A48" s="0"/>
      <c r="B48" s="154"/>
      <c r="C48" s="154"/>
      <c r="D48" s="153"/>
      <c r="E48" s="0"/>
      <c r="F48" s="154"/>
      <c r="G48" s="154"/>
      <c r="H48" s="153"/>
    </row>
    <row r="49" customFormat="false" ht="12.75" hidden="false" customHeight="true" outlineLevel="0" collapsed="false">
      <c r="A49" s="0"/>
      <c r="B49" s="154"/>
      <c r="C49" s="154"/>
      <c r="D49" s="153"/>
      <c r="E49" s="153"/>
    </row>
    <row r="50" customFormat="false" ht="12.75" hidden="false" customHeight="true" outlineLevel="0" collapsed="false">
      <c r="A50" s="0"/>
      <c r="B50" s="0"/>
      <c r="C50" s="0"/>
      <c r="D50" s="153"/>
      <c r="E50" s="153"/>
    </row>
    <row r="51" customFormat="false" ht="12.75" hidden="false" customHeight="true" outlineLevel="0" collapsed="false">
      <c r="A51" s="0"/>
      <c r="B51" s="0"/>
      <c r="C51" s="0"/>
      <c r="D51" s="153"/>
      <c r="E51" s="153"/>
    </row>
    <row r="52" customFormat="false" ht="12.75" hidden="false" customHeight="true" outlineLevel="0" collapsed="false">
      <c r="A52" s="0"/>
      <c r="B52" s="0"/>
      <c r="C52" s="0"/>
    </row>
    <row r="53" customFormat="false" ht="12.75" hidden="false" customHeight="true" outlineLevel="0" collapsed="false">
      <c r="A53" s="0"/>
      <c r="B53" s="0"/>
      <c r="C53" s="0"/>
    </row>
    <row r="54" customFormat="false" ht="12.75" hidden="false" customHeight="true" outlineLevel="0" collapsed="false">
      <c r="A54" s="0"/>
      <c r="B54" s="0"/>
      <c r="C54" s="0"/>
    </row>
    <row r="55" customFormat="false" ht="12.75" hidden="false" customHeight="true" outlineLevel="0" collapsed="false">
      <c r="A55" s="0"/>
      <c r="B55" s="0"/>
      <c r="C55" s="0"/>
      <c r="D55" s="155"/>
      <c r="E55" s="153"/>
    </row>
    <row r="56" customFormat="false" ht="12.75" hidden="false" customHeight="true" outlineLevel="0" collapsed="false">
      <c r="A56" s="0"/>
      <c r="B56" s="0"/>
      <c r="C56" s="0"/>
      <c r="D56" s="153"/>
      <c r="E56" s="153"/>
    </row>
    <row r="57" customFormat="false" ht="12.75" hidden="false" customHeight="true" outlineLevel="0" collapsed="false">
      <c r="A57" s="0"/>
      <c r="B57" s="0"/>
      <c r="C57" s="0"/>
      <c r="D57" s="153"/>
      <c r="E57" s="153"/>
    </row>
    <row r="58" customFormat="false" ht="12.75" hidden="false" customHeight="true" outlineLevel="0" collapsed="false">
      <c r="A58" s="0"/>
      <c r="B58" s="0"/>
      <c r="C58" s="0"/>
      <c r="D58" s="153"/>
      <c r="E58" s="153"/>
    </row>
    <row r="59" customFormat="false" ht="12.75" hidden="false" customHeight="true" outlineLevel="0" collapsed="false">
      <c r="A59" s="0"/>
      <c r="B59" s="0"/>
      <c r="C59" s="0"/>
      <c r="D59" s="153"/>
      <c r="E59" s="153"/>
    </row>
    <row r="60" customFormat="false" ht="12.75" hidden="false" customHeight="true" outlineLevel="0" collapsed="false">
      <c r="A60" s="0"/>
      <c r="B60" s="0"/>
      <c r="C60" s="0"/>
    </row>
    <row r="61" customFormat="false" ht="12.75" hidden="false" customHeight="true" outlineLevel="0" collapsed="false">
      <c r="A61" s="0"/>
      <c r="B61" s="0"/>
      <c r="C61" s="0"/>
    </row>
    <row r="63" customFormat="false" ht="12.75" hidden="false" customHeight="true" outlineLevel="0" collapsed="false">
      <c r="B63" s="153"/>
      <c r="C63" s="153"/>
      <c r="D63" s="155"/>
      <c r="E63" s="153"/>
    </row>
    <row r="64" customFormat="false" ht="12.75" hidden="false" customHeight="true" outlineLevel="0" collapsed="false">
      <c r="B64" s="153"/>
      <c r="C64" s="153"/>
      <c r="D64" s="153"/>
      <c r="E64" s="153"/>
    </row>
    <row r="65" customFormat="false" ht="12.75" hidden="false" customHeight="true" outlineLevel="0" collapsed="false">
      <c r="B65" s="153"/>
      <c r="C65" s="153"/>
      <c r="D65" s="153"/>
      <c r="E65" s="153"/>
    </row>
    <row r="66" customFormat="false" ht="12.75" hidden="false" customHeight="true" outlineLevel="0" collapsed="false">
      <c r="B66" s="153"/>
      <c r="C66" s="153"/>
      <c r="D66" s="153"/>
      <c r="E66" s="153"/>
    </row>
    <row r="67" customFormat="false" ht="12.75" hidden="false" customHeight="true" outlineLevel="0" collapsed="false">
      <c r="B67" s="153"/>
      <c r="C67" s="153"/>
      <c r="D67" s="153"/>
      <c r="E67" s="153"/>
    </row>
  </sheetData>
  <mergeCells count="1">
    <mergeCell ref="J2:K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0" min="1" style="0" width="9.05"/>
    <col collapsed="false" customWidth="true" hidden="false" outlineLevel="0" max="11" min="11" style="0" width="12.4"/>
    <col collapsed="false" customWidth="true" hidden="false" outlineLevel="0" max="64" min="12" style="0" width="9.05"/>
  </cols>
  <sheetData>
    <row r="1" customFormat="false" ht="15.75" hidden="false" customHeight="true" outlineLevel="0" collapsed="false">
      <c r="A1" s="149" t="s">
        <v>376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48" width="14.69"/>
    <col collapsed="false" customWidth="true" hidden="false" outlineLevel="0" max="2" min="2" style="148" width="15.12"/>
    <col collapsed="false" customWidth="true" hidden="false" outlineLevel="0" max="5" min="3" style="148" width="12.69"/>
    <col collapsed="false" customWidth="true" hidden="false" outlineLevel="0" max="6" min="6" style="148" width="14.12"/>
    <col collapsed="false" customWidth="true" hidden="false" outlineLevel="0" max="8" min="7" style="148" width="12.69"/>
    <col collapsed="false" customWidth="true" hidden="false" outlineLevel="0" max="257" min="9" style="148" width="9.13"/>
  </cols>
  <sheetData>
    <row r="1" customFormat="false" ht="15.75" hidden="false" customHeight="true" outlineLevel="0" collapsed="false">
      <c r="A1" s="149" t="s">
        <v>377</v>
      </c>
    </row>
    <row r="3" customFormat="false" ht="12.75" hidden="false" customHeight="true" outlineLevel="0" collapsed="false">
      <c r="A3" s="0"/>
      <c r="B3" s="0"/>
      <c r="C3" s="0"/>
      <c r="D3" s="0" t="s">
        <v>378</v>
      </c>
      <c r="E3" s="0" t="s">
        <v>379</v>
      </c>
      <c r="F3" s="0"/>
      <c r="G3" s="0"/>
    </row>
    <row r="4" customFormat="false" ht="38.25" hidden="false" customHeight="true" outlineLevel="0" collapsed="false">
      <c r="A4" s="0"/>
      <c r="B4" s="105"/>
      <c r="C4" s="114" t="s">
        <v>1</v>
      </c>
      <c r="D4" s="115" t="s">
        <v>359</v>
      </c>
      <c r="E4" s="115" t="s">
        <v>360</v>
      </c>
      <c r="F4" s="115" t="s">
        <v>361</v>
      </c>
      <c r="G4" s="116" t="s">
        <v>362</v>
      </c>
    </row>
    <row r="5" customFormat="false" ht="12.75" hidden="false" customHeight="true" outlineLevel="0" collapsed="false">
      <c r="A5" s="0"/>
      <c r="B5" s="107"/>
      <c r="C5" s="0" t="s">
        <v>51</v>
      </c>
      <c r="D5" s="0" t="n">
        <v>124</v>
      </c>
      <c r="E5" s="0" t="n">
        <v>98</v>
      </c>
      <c r="F5" s="0" t="n">
        <v>360</v>
      </c>
      <c r="G5" s="0" t="n">
        <v>300</v>
      </c>
    </row>
    <row r="6" customFormat="false" ht="12.75" hidden="false" customHeight="true" outlineLevel="0" collapsed="false">
      <c r="A6" s="0"/>
      <c r="B6" s="107"/>
      <c r="C6" s="0" t="s">
        <v>53</v>
      </c>
      <c r="D6" s="0" t="n">
        <v>360</v>
      </c>
      <c r="E6" s="0" t="n">
        <v>284</v>
      </c>
      <c r="F6" s="0" t="n">
        <v>900</v>
      </c>
      <c r="G6" s="0" t="n">
        <v>720</v>
      </c>
    </row>
    <row r="7" customFormat="false" ht="12.75" hidden="false" customHeight="true" outlineLevel="0" collapsed="false">
      <c r="A7" s="0"/>
      <c r="B7" s="107"/>
      <c r="C7" s="0" t="s">
        <v>55</v>
      </c>
      <c r="D7" s="0" t="n">
        <v>229</v>
      </c>
      <c r="E7" s="0" t="n">
        <v>292</v>
      </c>
      <c r="F7" s="0" t="n">
        <v>540</v>
      </c>
      <c r="G7" s="0" t="n">
        <v>720</v>
      </c>
    </row>
    <row r="8" customFormat="false" ht="12.75" hidden="false" customHeight="true" outlineLevel="0" collapsed="false">
      <c r="A8" s="0"/>
      <c r="B8" s="107"/>
      <c r="C8" s="0" t="s">
        <v>57</v>
      </c>
      <c r="D8" s="0" t="n">
        <v>321</v>
      </c>
      <c r="E8" s="0" t="n">
        <v>286</v>
      </c>
      <c r="F8" s="0" t="n">
        <v>840</v>
      </c>
      <c r="G8" s="0" t="n">
        <v>780</v>
      </c>
    </row>
    <row r="9" customFormat="false" ht="12.75" hidden="false" customHeight="true" outlineLevel="0" collapsed="false">
      <c r="A9" s="0"/>
      <c r="B9" s="107"/>
      <c r="C9" s="0" t="s">
        <v>58</v>
      </c>
      <c r="D9" s="0" t="n">
        <v>279</v>
      </c>
      <c r="E9" s="0" t="n">
        <v>350</v>
      </c>
      <c r="F9" s="0" t="n">
        <v>720</v>
      </c>
      <c r="G9" s="0" t="n">
        <v>900</v>
      </c>
    </row>
    <row r="10" customFormat="false" ht="12.75" hidden="false" customHeight="true" outlineLevel="0" collapsed="false">
      <c r="A10" s="0"/>
      <c r="B10" s="107"/>
      <c r="C10" s="0" t="s">
        <v>60</v>
      </c>
      <c r="D10" s="0" t="n">
        <v>352</v>
      </c>
      <c r="E10" s="0" t="n">
        <v>464</v>
      </c>
      <c r="F10" s="0" t="n">
        <v>780</v>
      </c>
      <c r="G10" s="0" t="n">
        <v>1380</v>
      </c>
    </row>
    <row r="11" customFormat="false" ht="14.65" hidden="false" customHeight="true" outlineLevel="0" collapsed="false">
      <c r="A11" s="0"/>
      <c r="B11" s="107"/>
      <c r="C11" s="0" t="s">
        <v>61</v>
      </c>
      <c r="D11" s="0" t="n">
        <v>297</v>
      </c>
      <c r="E11" s="0" t="n">
        <v>381</v>
      </c>
      <c r="F11" s="0" t="n">
        <v>780</v>
      </c>
      <c r="G11" s="0" t="n">
        <v>1020</v>
      </c>
    </row>
    <row r="12" customFormat="false" ht="12.75" hidden="false" customHeight="true" outlineLevel="0" collapsed="false">
      <c r="A12" s="0"/>
      <c r="B12" s="107"/>
      <c r="C12" s="0" t="s">
        <v>62</v>
      </c>
      <c r="D12" s="0" t="n">
        <v>263</v>
      </c>
      <c r="E12" s="0" t="n">
        <v>369</v>
      </c>
      <c r="F12" s="0" t="n">
        <v>660</v>
      </c>
      <c r="G12" s="0" t="n">
        <v>960</v>
      </c>
    </row>
    <row r="13" customFormat="false" ht="12.75" hidden="false" customHeight="true" outlineLevel="0" collapsed="false">
      <c r="A13" s="0"/>
      <c r="B13" s="107"/>
      <c r="C13" s="0" t="s">
        <v>63</v>
      </c>
      <c r="D13" s="0" t="n">
        <v>357</v>
      </c>
      <c r="E13" s="0" t="n">
        <v>365</v>
      </c>
      <c r="F13" s="0" t="n">
        <v>900</v>
      </c>
      <c r="G13" s="0" t="n">
        <v>900</v>
      </c>
    </row>
    <row r="14" customFormat="false" ht="12.75" hidden="false" customHeight="true" outlineLevel="0" collapsed="false">
      <c r="A14" s="0"/>
      <c r="B14" s="107"/>
      <c r="C14" s="0" t="s">
        <v>64</v>
      </c>
      <c r="D14" s="0" t="n">
        <v>311</v>
      </c>
      <c r="E14" s="0" t="n">
        <v>284</v>
      </c>
      <c r="F14" s="0" t="n">
        <v>780</v>
      </c>
      <c r="G14" s="0" t="n">
        <v>720</v>
      </c>
    </row>
    <row r="15" customFormat="false" ht="12.75" hidden="false" customHeight="true" outlineLevel="0" collapsed="false">
      <c r="A15" s="0"/>
      <c r="B15" s="107"/>
      <c r="C15" s="0" t="s">
        <v>66</v>
      </c>
      <c r="D15" s="0" t="n">
        <v>341</v>
      </c>
      <c r="E15" s="0" t="n">
        <v>277</v>
      </c>
      <c r="F15" s="0" t="n">
        <v>840</v>
      </c>
      <c r="G15" s="0" t="n">
        <v>600</v>
      </c>
    </row>
    <row r="16" customFormat="false" ht="12.75" hidden="false" customHeight="true" outlineLevel="0" collapsed="false">
      <c r="A16" s="0"/>
      <c r="B16" s="107"/>
      <c r="C16" s="0" t="s">
        <v>67</v>
      </c>
      <c r="D16" s="0" t="n">
        <v>153</v>
      </c>
      <c r="E16" s="0" t="n">
        <v>212</v>
      </c>
      <c r="F16" s="0" t="n">
        <v>420</v>
      </c>
      <c r="G16" s="0" t="n">
        <v>480</v>
      </c>
    </row>
    <row r="17" customFormat="false" ht="12.75" hidden="false" customHeight="true" outlineLevel="0" collapsed="false">
      <c r="A17" s="0"/>
      <c r="B17" s="107"/>
      <c r="C17" s="0" t="s">
        <v>68</v>
      </c>
      <c r="D17" s="0" t="n">
        <v>390</v>
      </c>
      <c r="E17" s="0" t="n">
        <v>319</v>
      </c>
      <c r="F17" s="0" t="n">
        <v>1020</v>
      </c>
      <c r="G17" s="0" t="n">
        <v>720</v>
      </c>
    </row>
    <row r="18" customFormat="false" ht="12.75" hidden="false" customHeight="true" outlineLevel="0" collapsed="false">
      <c r="A18" s="0"/>
      <c r="B18" s="107"/>
      <c r="C18" s="0" t="s">
        <v>69</v>
      </c>
      <c r="D18" s="0" t="n">
        <v>260</v>
      </c>
      <c r="E18" s="0" t="n">
        <v>218</v>
      </c>
      <c r="F18" s="0" t="n">
        <v>660</v>
      </c>
      <c r="G18" s="0" t="n">
        <v>540</v>
      </c>
    </row>
    <row r="19" customFormat="false" ht="12.75" hidden="false" customHeight="true" outlineLevel="0" collapsed="false">
      <c r="A19" s="0"/>
      <c r="B19" s="107"/>
      <c r="C19" s="0" t="s">
        <v>70</v>
      </c>
      <c r="D19" s="0" t="n">
        <v>215</v>
      </c>
      <c r="E19" s="0" t="n">
        <v>238</v>
      </c>
      <c r="F19" s="0" t="n">
        <v>540</v>
      </c>
      <c r="G19" s="0" t="n">
        <v>600</v>
      </c>
    </row>
    <row r="20" customFormat="false" ht="12.75" hidden="false" customHeight="true" outlineLevel="0" collapsed="false">
      <c r="A20" s="0"/>
      <c r="B20" s="107"/>
      <c r="C20" s="0" t="s">
        <v>71</v>
      </c>
      <c r="D20" s="0" t="n">
        <v>468</v>
      </c>
      <c r="E20" s="0" t="n">
        <v>312</v>
      </c>
      <c r="F20" s="0" t="n">
        <v>1200</v>
      </c>
      <c r="G20" s="0" t="n">
        <v>660</v>
      </c>
    </row>
    <row r="21" customFormat="false" ht="12.75" hidden="false" customHeight="true" outlineLevel="0" collapsed="false">
      <c r="A21" s="0"/>
      <c r="B21" s="107"/>
      <c r="C21" s="0" t="s">
        <v>72</v>
      </c>
      <c r="D21" s="0" t="n">
        <v>528</v>
      </c>
      <c r="E21" s="0" t="n">
        <v>676</v>
      </c>
      <c r="F21" s="0" t="n">
        <v>1260</v>
      </c>
      <c r="G21" s="0" t="n">
        <v>1620</v>
      </c>
    </row>
    <row r="22" customFormat="false" ht="12.75" hidden="false" customHeight="true" outlineLevel="0" collapsed="false">
      <c r="A22" s="0"/>
      <c r="B22" s="107"/>
      <c r="C22" s="0" t="s">
        <v>73</v>
      </c>
      <c r="D22" s="0" t="n">
        <v>232</v>
      </c>
      <c r="E22" s="0" t="n">
        <v>266</v>
      </c>
      <c r="F22" s="0" t="n">
        <v>600</v>
      </c>
      <c r="G22" s="0" t="n">
        <v>840</v>
      </c>
    </row>
    <row r="23" customFormat="false" ht="12.75" hidden="false" customHeight="true" outlineLevel="0" collapsed="false">
      <c r="A23" s="0"/>
      <c r="B23" s="107"/>
      <c r="C23" s="0" t="s">
        <v>74</v>
      </c>
      <c r="D23" s="0" t="n">
        <v>304</v>
      </c>
      <c r="E23" s="0" t="n">
        <v>225</v>
      </c>
      <c r="F23" s="0" t="n">
        <v>780</v>
      </c>
      <c r="G23" s="0" t="n">
        <v>600</v>
      </c>
    </row>
    <row r="24" customFormat="false" ht="12.75" hidden="false" customHeight="true" outlineLevel="0" collapsed="false">
      <c r="A24" s="0"/>
      <c r="B24" s="107"/>
      <c r="C24" s="0" t="s">
        <v>75</v>
      </c>
      <c r="D24" s="0" t="n">
        <v>459</v>
      </c>
      <c r="E24" s="0" t="n">
        <v>395</v>
      </c>
      <c r="F24" s="0" t="n">
        <v>1080</v>
      </c>
      <c r="G24" s="0" t="n">
        <v>1080</v>
      </c>
    </row>
    <row r="28" customFormat="false" ht="12.75" hidden="false" customHeight="true" outlineLevel="0" collapsed="false">
      <c r="D28" s="110"/>
      <c r="G28" s="156"/>
    </row>
    <row r="29" customFormat="false" ht="12.75" hidden="false" customHeight="true" outlineLevel="0" collapsed="false">
      <c r="D29" s="110"/>
      <c r="G29" s="15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2001-05-29T19:54:49Z</dcterms:created>
  <dc:creator>David Umphress</dc:creator>
  <dc:description/>
  <dc:language>en-US</dc:language>
  <cp:lastModifiedBy/>
  <cp:lastPrinted>2003-02-19T23:20:42Z</cp:lastPrinted>
  <dcterms:modified xsi:type="dcterms:W3CDTF">2021-04-14T02:30:31Z</dcterms:modified>
  <cp:revision>2</cp:revision>
  <dc:subject/>
  <dc:title/>
</cp:coreProperties>
</file>